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nnl-my.sharepoint.com/personal/michael_tillou_pnnl_gov/Documents/Documents/Std 229 Ruleset Test Cases/"/>
    </mc:Choice>
  </mc:AlternateContent>
  <xr:revisionPtr revIDLastSave="578" documentId="8_{E4B5E065-735F-4234-95C3-39C8AD22B763}" xr6:coauthVersionLast="45" xr6:coauthVersionMax="45" xr10:uidLastSave="{F45A9566-3CA4-4374-B4D6-7D4A7B360F3C}"/>
  <bookViews>
    <workbookView minimized="1" xWindow="1536" yWindow="1536" windowWidth="17280" windowHeight="9420" firstSheet="1" activeTab="1" xr2:uid="{32FBBBDE-DF1D-4FFB-9003-99544226FF23}"/>
  </bookViews>
  <sheets>
    <sheet name="Rules" sheetId="1" r:id="rId1"/>
    <sheet name="Schema Data Elements" sheetId="3" r:id="rId2"/>
    <sheet name="Test Case Descriptions" sheetId="2" r:id="rId3"/>
  </sheets>
  <definedNames>
    <definedName name="_xlnm.Print_Area" localSheetId="0">Rules!$C$1:$G$12</definedName>
    <definedName name="_xlnm.Print_Area" localSheetId="1">'Schema Data Elements'!$B$1:$B$2</definedName>
    <definedName name="_xlnm.Print_Area" localSheetId="2">'Test Case Descriptions'!$C$1:$Q$30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7" i="2" l="1"/>
  <c r="K48" i="2"/>
  <c r="K49" i="2"/>
  <c r="K50" i="2"/>
  <c r="K46" i="2"/>
  <c r="H46" i="2"/>
  <c r="G46" i="2"/>
  <c r="F46" i="2"/>
  <c r="E46" i="2"/>
  <c r="D46" i="2"/>
  <c r="K45" i="2"/>
  <c r="H45" i="2"/>
  <c r="G45" i="2"/>
  <c r="F45" i="2"/>
  <c r="E45" i="2"/>
  <c r="D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H36" i="2"/>
  <c r="G36" i="2"/>
  <c r="F36" i="2"/>
  <c r="E36" i="2"/>
  <c r="D36" i="2"/>
  <c r="H35" i="2"/>
  <c r="G35" i="2"/>
  <c r="F35" i="2"/>
  <c r="E35" i="2"/>
  <c r="D35" i="2"/>
  <c r="G34" i="2"/>
  <c r="F34" i="2"/>
  <c r="E34" i="2"/>
  <c r="D34" i="2"/>
  <c r="G33" i="2"/>
  <c r="F33" i="2"/>
  <c r="E33" i="2"/>
  <c r="D33" i="2"/>
  <c r="E23" i="2"/>
  <c r="H13" i="2"/>
  <c r="G13" i="2"/>
  <c r="F13" i="2"/>
  <c r="E13" i="2"/>
  <c r="D13" i="2"/>
  <c r="H14" i="2"/>
  <c r="G14" i="2"/>
  <c r="F14" i="2"/>
  <c r="E14" i="2"/>
  <c r="D14" i="2"/>
  <c r="H10" i="2"/>
  <c r="G10" i="2"/>
  <c r="F10" i="2"/>
  <c r="E10" i="2"/>
  <c r="D10" i="2"/>
  <c r="H4" i="2" l="1"/>
  <c r="H5" i="2"/>
  <c r="H6" i="2"/>
  <c r="H7" i="2"/>
  <c r="H8" i="2"/>
  <c r="H9" i="2"/>
  <c r="H11" i="2"/>
  <c r="H12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7" i="2"/>
  <c r="H38" i="2"/>
  <c r="H39" i="2"/>
  <c r="H40" i="2"/>
  <c r="H41" i="2"/>
  <c r="H42" i="2"/>
  <c r="H43" i="2"/>
  <c r="H44" i="2"/>
  <c r="H47" i="2"/>
  <c r="H48" i="2"/>
  <c r="H49" i="2"/>
  <c r="H50" i="2"/>
  <c r="H3" i="2"/>
  <c r="G4" i="2"/>
  <c r="G5" i="2"/>
  <c r="G6" i="2"/>
  <c r="G7" i="2"/>
  <c r="G8" i="2"/>
  <c r="G9" i="2"/>
  <c r="G11" i="2"/>
  <c r="G12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7" i="2"/>
  <c r="G38" i="2"/>
  <c r="G39" i="2"/>
  <c r="G40" i="2"/>
  <c r="G41" i="2"/>
  <c r="G42" i="2"/>
  <c r="G43" i="2"/>
  <c r="G44" i="2"/>
  <c r="G47" i="2"/>
  <c r="G48" i="2"/>
  <c r="G49" i="2"/>
  <c r="G50" i="2"/>
  <c r="G3" i="2"/>
  <c r="F4" i="2"/>
  <c r="F5" i="2"/>
  <c r="F6" i="2"/>
  <c r="F7" i="2"/>
  <c r="F8" i="2"/>
  <c r="F9" i="2"/>
  <c r="F11" i="2"/>
  <c r="F12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7" i="2"/>
  <c r="F38" i="2"/>
  <c r="F39" i="2"/>
  <c r="F40" i="2"/>
  <c r="F41" i="2"/>
  <c r="F42" i="2"/>
  <c r="F43" i="2"/>
  <c r="F44" i="2"/>
  <c r="F47" i="2"/>
  <c r="F48" i="2"/>
  <c r="F49" i="2"/>
  <c r="F50" i="2"/>
  <c r="F3" i="2"/>
  <c r="E3" i="2"/>
  <c r="E4" i="2"/>
  <c r="E5" i="2"/>
  <c r="E6" i="2"/>
  <c r="E7" i="2"/>
  <c r="E8" i="2"/>
  <c r="E9" i="2"/>
  <c r="E11" i="2"/>
  <c r="E12" i="2"/>
  <c r="E15" i="2"/>
  <c r="E16" i="2"/>
  <c r="E17" i="2"/>
  <c r="E18" i="2"/>
  <c r="E50" i="2"/>
  <c r="D50" i="2"/>
  <c r="E49" i="2"/>
  <c r="D49" i="2"/>
  <c r="E48" i="2"/>
  <c r="D48" i="2"/>
  <c r="E47" i="2"/>
  <c r="D47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2" i="2"/>
  <c r="D32" i="2"/>
  <c r="E31" i="2"/>
  <c r="D31" i="2"/>
  <c r="E20" i="2"/>
  <c r="E21" i="2"/>
  <c r="E22" i="2"/>
  <c r="E24" i="2"/>
  <c r="E25" i="2"/>
  <c r="E26" i="2"/>
  <c r="E27" i="2"/>
  <c r="E28" i="2"/>
  <c r="E29" i="2"/>
  <c r="E30" i="2"/>
  <c r="E19" i="2"/>
  <c r="D6" i="2"/>
  <c r="D5" i="2"/>
  <c r="D4" i="2"/>
  <c r="D3" i="2"/>
  <c r="D18" i="2" l="1"/>
  <c r="D17" i="2"/>
  <c r="D16" i="2"/>
  <c r="D15" i="2"/>
  <c r="D30" i="2" l="1"/>
  <c r="D29" i="2"/>
  <c r="D28" i="2"/>
  <c r="D27" i="2"/>
  <c r="D26" i="2"/>
  <c r="D25" i="2"/>
  <c r="D24" i="2"/>
  <c r="D23" i="2"/>
  <c r="D22" i="2"/>
  <c r="D21" i="2"/>
  <c r="D20" i="2"/>
  <c r="D19" i="2"/>
  <c r="D12" i="2"/>
  <c r="D11" i="2"/>
  <c r="D9" i="2"/>
  <c r="D8" i="2"/>
  <c r="D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tc={F798ED4C-F4EA-4C4A-B06E-496B6EA474C2}</author>
  </authors>
  <commentList>
    <comment ref="H11" authorId="0" shapeId="0" xr:uid="{F798ED4C-F4EA-4C4A-B06E-496B6EA474C2}">
      <text>
        <t>[Threaded comment]
Your version of Excel allows you to read this threaded comment; however, any edits to it will get removed if the file is opened in a newer version of Excel. Learn more: https://go.microsoft.com/fwlink/?linkid=870924
Comment:
    Write clear statement, is this correct? (Y/N)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tc={87B01DD3-061A-4DD5-86C4-9E9FB1DD7F61}</author>
  </authors>
  <commentList>
    <comment ref="D19" authorId="0" shapeId="0" xr:uid="{87B01DD3-061A-4DD5-86C4-9E9FB1DD7F61}">
      <text>
        <t>[Threaded comment]
Your version of Excel allows you to read this threaded comment; however, any edits to it will get removed if the file is opened in a newer version of Excel. Learn more: https://go.microsoft.com/fwlink/?linkid=870924
Comment:
    Write clear statement, is this correct? (Y/N)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tc={CF4DE784-BA21-448A-AEE2-4D192CC71F82}</author>
    <author>tc={756465C7-C905-4B2B-813A-2B7EB28F9CED}</author>
    <author>tc={A67D3378-9DB0-4D9F-9B60-EC48B4FCAAF5}</author>
    <author>tc={F977BA27-C4E7-4ABB-9156-E92CC95AC008}</author>
    <author>tc={C67BBC9A-0A70-433F-AEA3-40D5FB3B2E86}</author>
    <author>tc={EB2F6EBB-FC8D-46F1-B60A-4175F660BA09}</author>
  </authors>
  <commentList>
    <comment ref="S27" authorId="0" shapeId="0" xr:uid="{CF4DE784-BA21-448A-AEE2-4D192CC71F82}">
      <text>
        <t>[Threaded comment]
Your version of Excel allows you to read this threaded comment; however, any edits to it will get removed if the file is opened in a newer version of Excel. Learn more: https://go.microsoft.com/fwlink/?linkid=870924
Comment:
    Write clear statement, is this correct? (Y/N)</t>
      </text>
    </comment>
    <comment ref="S31" authorId="1" shapeId="0" xr:uid="{756465C7-C905-4B2B-813A-2B7EB28F9CED}">
      <text>
        <t>[Threaded comment]
Your version of Excel allows you to read this threaded comment; however, any edits to it will get removed if the file is opened in a newer version of Excel. Learn more: https://go.microsoft.com/fwlink/?linkid=870924
Comment:
    Write clear statement, is this correct? (Y/N)</t>
      </text>
    </comment>
    <comment ref="S33" authorId="2" shapeId="0" xr:uid="{A67D3378-9DB0-4D9F-9B60-EC48B4FCAAF5}">
      <text>
        <t>[Threaded comment]
Your version of Excel allows you to read this threaded comment; however, any edits to it will get removed if the file is opened in a newer version of Excel. Learn more: https://go.microsoft.com/fwlink/?linkid=870924
Comment:
    Write clear statement, is this correct? (Y/N)</t>
      </text>
    </comment>
    <comment ref="S39" authorId="3" shapeId="0" xr:uid="{F977BA27-C4E7-4ABB-9156-E92CC95AC008}">
      <text>
        <t>[Threaded comment]
Your version of Excel allows you to read this threaded comment; however, any edits to it will get removed if the file is opened in a newer version of Excel. Learn more: https://go.microsoft.com/fwlink/?linkid=870924
Comment:
    Write clear statement, is this correct? (Y/N)</t>
      </text>
    </comment>
    <comment ref="S43" authorId="4" shapeId="0" xr:uid="{C67BBC9A-0A70-433F-AEA3-40D5FB3B2E86}">
      <text>
        <t>[Threaded comment]
Your version of Excel allows you to read this threaded comment; however, any edits to it will get removed if the file is opened in a newer version of Excel. Learn more: https://go.microsoft.com/fwlink/?linkid=870924
Comment:
    Write clear statement, is this correct? (Y/N)</t>
      </text>
    </comment>
    <comment ref="S45" authorId="5" shapeId="0" xr:uid="{EB2F6EBB-FC8D-46F1-B60A-4175F660BA09}">
      <text>
        <t>[Threaded comment]
Your version of Excel allows you to read this threaded comment; however, any edits to it will get removed if the file is opened in a newer version of Excel. Learn more: https://go.microsoft.com/fwlink/?linkid=870924
Comment:
    Write clear statement, is this correct? (Y/N)</t>
      </text>
    </comment>
  </commentList>
</comments>
</file>

<file path=xl/sharedStrings.xml><?xml version="1.0" encoding="utf-8"?>
<sst xmlns="http://schemas.openxmlformats.org/spreadsheetml/2006/main" count="698" uniqueCount="253">
  <si>
    <t>One Story Template</t>
  </si>
  <si>
    <t xml:space="preserve"> DISTRIBUTION TRANSFORMERS</t>
  </si>
  <si>
    <t>Triggers</t>
  </si>
  <si>
    <t>Importance</t>
  </si>
  <si>
    <t>Complexity</t>
  </si>
  <si>
    <t>Note</t>
  </si>
  <si>
    <t>Test Scope</t>
  </si>
  <si>
    <t>Baseline RMR Value(s)</t>
  </si>
  <si>
    <t>Proposed RMR Value(s)</t>
  </si>
  <si>
    <t>User RMR Value(s)</t>
  </si>
  <si>
    <t>Attribute Names
 (variables needed for test)</t>
  </si>
  <si>
    <t>Test Case RMR Template</t>
  </si>
  <si>
    <t>Expected Test Outcome</t>
  </si>
  <si>
    <t>Test Description</t>
  </si>
  <si>
    <t>Rule ID</t>
  </si>
  <si>
    <t>Test ID</t>
  </si>
  <si>
    <t xml:space="preserve"> </t>
  </si>
  <si>
    <t>Fail</t>
  </si>
  <si>
    <t>Pass</t>
  </si>
  <si>
    <t>RMR Tested</t>
  </si>
  <si>
    <t>App G Section ID</t>
  </si>
  <si>
    <t>a</t>
  </si>
  <si>
    <t>b</t>
  </si>
  <si>
    <t>Baseline</t>
  </si>
  <si>
    <t xml:space="preserve"> Test Outcome Text</t>
  </si>
  <si>
    <t>Rule Description</t>
  </si>
  <si>
    <t>Proposed RMR = User RMR</t>
  </si>
  <si>
    <t>Baseline RMR = User RMR</t>
  </si>
  <si>
    <t>Unique ID</t>
  </si>
  <si>
    <t>c</t>
  </si>
  <si>
    <t>none</t>
  </si>
  <si>
    <t>Yes</t>
  </si>
  <si>
    <t>d</t>
  </si>
  <si>
    <t>e</t>
  </si>
  <si>
    <t>f</t>
  </si>
  <si>
    <t>Baseline RMR = expected value</t>
  </si>
  <si>
    <t>User</t>
  </si>
  <si>
    <t>Proposed</t>
  </si>
  <si>
    <t xml:space="preserve">May require further interpretation of requirements.  Does capacity ratio need to be the same if fluid-filled modeled?  Also for Schema does data element require just capacity ratio or capacity and peak load? </t>
  </si>
  <si>
    <t>Data lookup required</t>
  </si>
  <si>
    <t>No</t>
  </si>
  <si>
    <t>Rule Assertion</t>
  </si>
  <si>
    <t>Rule Dependency (Triggers)</t>
  </si>
  <si>
    <t>Applicable RMR</t>
  </si>
  <si>
    <t>Description</t>
  </si>
  <si>
    <t>Type</t>
  </si>
  <si>
    <t>Enumerations</t>
  </si>
  <si>
    <t>Units</t>
  </si>
  <si>
    <t>Value List</t>
  </si>
  <si>
    <t>Number</t>
  </si>
  <si>
    <t>Std 229 Schema  Name</t>
  </si>
  <si>
    <t>Data_Group</t>
  </si>
  <si>
    <t>Proposed RMR SWH annual energy enduse equals User RMR SWH annual energy end use</t>
  </si>
  <si>
    <t>Baseline RMR SWH annual energy enduse equals User RMR SWH annual energy end use</t>
  </si>
  <si>
    <t>SWH Loops in User RMR = 0</t>
  </si>
  <si>
    <t>User RMR SWH Loops Count &gt; 1</t>
  </si>
  <si>
    <t>User RMR sameness</t>
  </si>
  <si>
    <t>Design paramters to test are entering loop temperature, supply water temperature setpoint and flow schedules</t>
  </si>
  <si>
    <t>SWH loop in User RMR is found in Proposed RMR</t>
  </si>
  <si>
    <t>User RMR SWH Loops Count &gt; 0</t>
  </si>
  <si>
    <t>Rule 11-5 is true</t>
  </si>
  <si>
    <t>SWH Loop flow schedule in Proposed RMR is the same as the User RMR</t>
  </si>
  <si>
    <t>SWH Loop Design Flow in Proposed RMR is the same as the User RMR</t>
  </si>
  <si>
    <t>SWH Loop Design Supply Water Temperature setpoint in Proposed RMR is the same as the User RMR</t>
  </si>
  <si>
    <t>SWH Heater name in User RMR is also in the Proposed RMR</t>
  </si>
  <si>
    <t>SWH Heater efficiency in Proposed RMR is equal to the User RMR</t>
  </si>
  <si>
    <t>SWH Heater capacity in Proposed RMR is equal to the User RMR</t>
  </si>
  <si>
    <t>Rule 11-5 and Rule 11-10 are true</t>
  </si>
  <si>
    <t>Sum of Design Flows of User RMR SWH Loops equals Sum of Design Flows of Baseline RMR SWH Loops</t>
  </si>
  <si>
    <t>User RMR SWH Loop Count &gt;0</t>
  </si>
  <si>
    <t>Rule 11-4 is True</t>
  </si>
  <si>
    <t>SWH Loop flow schedule in Baseline RMR is the same as the User RMR</t>
  </si>
  <si>
    <t>SWH Heater Efficiency in Baseline RMR = expected value</t>
  </si>
  <si>
    <t>Rule 11-4 is true</t>
  </si>
  <si>
    <t>SWH Heater Fuel Type in Baseline RMR = expected value</t>
  </si>
  <si>
    <t>loop_name</t>
  </si>
  <si>
    <t>Service Water Heating Loop name</t>
  </si>
  <si>
    <t>area_type</t>
  </si>
  <si>
    <t>Service Water Heating Loop Area Type</t>
  </si>
  <si>
    <t>Area types in Table G3.1.1-2</t>
  </si>
  <si>
    <t>design_flow</t>
  </si>
  <si>
    <t>Design Flowrate of SWH loop</t>
  </si>
  <si>
    <t>Text</t>
  </si>
  <si>
    <t>gpm or L/s</t>
  </si>
  <si>
    <t>service_water_heating</t>
  </si>
  <si>
    <t>Design supply temperature setpoint of SWH loop</t>
  </si>
  <si>
    <t>degrees C</t>
  </si>
  <si>
    <t>SWH Loop flow schedule name</t>
  </si>
  <si>
    <t xml:space="preserve">Method of determining SWH entering water temperature </t>
  </si>
  <si>
    <t>Annual_Main, Monthly_Main, Annual_Ground, Monthly_Ground</t>
  </si>
  <si>
    <t>annual_entering_water_temp</t>
  </si>
  <si>
    <t>Annual service main or annual ground temperature used for SWH calculations entering water temperature</t>
  </si>
  <si>
    <t>monthly_entering_water_temp</t>
  </si>
  <si>
    <t>Monrthly service main or ground temperatures used for SWH entering water temperature</t>
  </si>
  <si>
    <t>Array</t>
  </si>
  <si>
    <t>Arrayed variable with 12 values for monthly entering water temperature</t>
  </si>
  <si>
    <t>heater_fuel_type</t>
  </si>
  <si>
    <t>SWH heater fuel type</t>
  </si>
  <si>
    <t>enumeration</t>
  </si>
  <si>
    <t>heater_efficiency</t>
  </si>
  <si>
    <t>annual_enduse_electricity</t>
  </si>
  <si>
    <t>Annual electricity energy end_use for SWH loops</t>
  </si>
  <si>
    <t>kWh</t>
  </si>
  <si>
    <t>annual_enduse_fossilfuel</t>
  </si>
  <si>
    <t>Annual fossil fuel energy end_use for SWH loops</t>
  </si>
  <si>
    <t>MMBTU</t>
  </si>
  <si>
    <t>User RMR service_water_heating name is in the Proposed RMR</t>
  </si>
  <si>
    <t>Number of service water heating systems in Baseline RMR = User RMR</t>
  </si>
  <si>
    <t>Number of service water heating systems in Proposed RMR = User RMR</t>
  </si>
  <si>
    <t>All SWH loops in User RMR have same design paramters</t>
  </si>
  <si>
    <t xml:space="preserve">Annual service_water_heating energy is the same in both the Proposed and User RMR files </t>
  </si>
  <si>
    <t xml:space="preserve">Annual service_water_heating energy is not the same in the Proposed and User RMR files </t>
  </si>
  <si>
    <t>User RMR service_water_heating name is not in the Proposed RMR</t>
  </si>
  <si>
    <t>service_water_heating energy in Proposed RMR = User RMR</t>
  </si>
  <si>
    <t>service_water_heating energy in Proposed RMR does not equal User RMR</t>
  </si>
  <si>
    <t>service_water_heating count in Baseline RMR = User RMR, User RMR = 0</t>
  </si>
  <si>
    <t>service_water_heating count in Baseline RMR &gt; 0</t>
  </si>
  <si>
    <t>Service Water Heating systems are not modeled in the User RMR or the Baseline RMR</t>
  </si>
  <si>
    <t>Service Water heating systems are not modeled in the User RMR, but are included in the Baseline RMR.</t>
  </si>
  <si>
    <t xml:space="preserve">service_water_heating:annual_enduse_electricity
service_water_heating:annual_enduse_fossilfuel
</t>
  </si>
  <si>
    <t>10000
0</t>
  </si>
  <si>
    <t>15000
0</t>
  </si>
  <si>
    <t xml:space="preserve">service_water_heating:loop_name
</t>
  </si>
  <si>
    <t>null</t>
  </si>
  <si>
    <t>SWH_loop1</t>
  </si>
  <si>
    <t>service_water_heating count in User RMR = 0, Proposed RMR count = 0</t>
  </si>
  <si>
    <t>service_water_heating count in User RMR = 0, Proposed RMR count &gt;0</t>
  </si>
  <si>
    <t>service_water_heating count in User RMR &gt; 0, Proposed RMR count = User RMR count</t>
  </si>
  <si>
    <t>service_water_heating count in User RMR &gt; 0, Proposed RMR count does not equal User RMR count</t>
  </si>
  <si>
    <t xml:space="preserve">No service_water_heating loops are included in the User RMR or the Proposed RMR </t>
  </si>
  <si>
    <t xml:space="preserve">Service water heating loops are not modeled in the User RMR but are included in the Propsoed RMR, this is unexpected. </t>
  </si>
  <si>
    <t>The number of reported service_water_heating in the User RMR is the same as in the Proposed RMR</t>
  </si>
  <si>
    <t>The number of reported service_water_heating loops reported in the User RMR does not match the Proposed RMR</t>
  </si>
  <si>
    <t xml:space="preserve">service_water_heating:loop_name
service_water_heating:loop_name
</t>
  </si>
  <si>
    <t>service_water_heating:loop_name</t>
  </si>
  <si>
    <t>SWH_Loop</t>
  </si>
  <si>
    <t>SHW_Loop1
SHW_Loop2</t>
  </si>
  <si>
    <t>SHW_Loop1
null</t>
  </si>
  <si>
    <t>service_water_heating loop design parameters are all the same</t>
  </si>
  <si>
    <t>service_water_heating loop design parameters are not all the same</t>
  </si>
  <si>
    <t>The service_water_heating loop design parameters are all the same therefore Baseline SWH loop design paramaters can be verified.</t>
  </si>
  <si>
    <t>The service_water_heating loop design parameters are not all the same therefore Baseline SWH loop design paramaters cannot be verified by the RCT.</t>
  </si>
  <si>
    <t>flow_schedule</t>
  </si>
  <si>
    <t>supply_temperature</t>
  </si>
  <si>
    <t>entering_water_temperature_type</t>
  </si>
  <si>
    <t>service_water_heating:loop_name
service_water_heating:flow_schedule
service_water_heating:supply_temperature
service_water_heating:entering_water_temperature_type
service_water_heating:loop_name
service_water_heating:flow_schedule
service_water_heating:supply_temperature
service_water_heating:entering_water_temperature_type</t>
  </si>
  <si>
    <t>SWH_Loop1
SWH_Schedule
130
Annual
SWH_Loop2
SWH_Schedule
130
Annual</t>
  </si>
  <si>
    <t>SWH_Loop1
SWH_Schedule
130
Annual
SWH_Loop2
SWH_Schedule
125
Annual</t>
  </si>
  <si>
    <t>SWH_Loop1
SWH_Schedule
130
Annual
SWH_Loop2
SWH_Schedule
130
Monthly</t>
  </si>
  <si>
    <t>SWH_Loop1
SWH_Schedule
130
Annual
SWH_Loop2
SWH_Sch_2
130
Annual</t>
  </si>
  <si>
    <t>The SWH_Loop &lt;service_water_heating loop_name&gt; in the User RMR does not have a corresponding service_water_heating system in the Proposed RMR</t>
  </si>
  <si>
    <t>The SWH_Loop &lt;service_water_heating loop_name&gt; in the User RMR has a corresponding SWH System in the Proposed RMR</t>
  </si>
  <si>
    <t xml:space="preserve">SWH_Loop1
SWH_Loop2
</t>
  </si>
  <si>
    <t>service_water_heating:loop_name
service_water_heating:loop_name</t>
  </si>
  <si>
    <t xml:space="preserve">SWH_Loop1
SWH_Loop3
</t>
  </si>
  <si>
    <t>User RMR service_water_heating flow_schedule is the same as in the Proposed RMR</t>
  </si>
  <si>
    <t>User RMR service_water_heating flow_schedule is not the same as in the Proposed RMR</t>
  </si>
  <si>
    <t>service_water_heating:loop_name
service_water_heating:flow_schedule</t>
  </si>
  <si>
    <t>SWH_Loop1
SWH_Schedule</t>
  </si>
  <si>
    <t>SWH_Loop1
SWH_Sch2</t>
  </si>
  <si>
    <t>User RMR service_water_heating design_flow is the same as in the Proposed RMR</t>
  </si>
  <si>
    <t>service_water_heating:loop_name
service_water_heating:design_flow</t>
  </si>
  <si>
    <t>SWH_Loop1
10</t>
  </si>
  <si>
    <t>SWH_Loop1
15</t>
  </si>
  <si>
    <t>User RMR service_water_heating design supply temperature is the same as in the Proposed RMR</t>
  </si>
  <si>
    <t>User RMR service_water_heating design supply temperature is not the same as in the Proposed RMR</t>
  </si>
  <si>
    <t>service_water_heating:loop_name
service_water_heating:supply_temperature</t>
  </si>
  <si>
    <t>SWH_Loop1
130</t>
  </si>
  <si>
    <t>SWH_Loop1
125</t>
  </si>
  <si>
    <t>SWH Loop entering water temperature type in Proposed RMR is the same as the User RMR</t>
  </si>
  <si>
    <t>User RMR service_water_heating entering water temperature type is the same as in the Proposed RMR</t>
  </si>
  <si>
    <t>service_water_heating:loop_name
service_water_heating:entering_water_temperature_type</t>
  </si>
  <si>
    <t>SWH_Loop1
Annual</t>
  </si>
  <si>
    <t>SWH_Loop1
Mnthly</t>
  </si>
  <si>
    <t>SHW Heater name in the User RMR has a corresponding SHW Heater in the Propsoed RMR</t>
  </si>
  <si>
    <t>heater_name</t>
  </si>
  <si>
    <t>SWH heater name</t>
  </si>
  <si>
    <t>text</t>
  </si>
  <si>
    <t>The SHW Heater &lt;service_water_heating heater_name&gt; in the User RMR has a corresponding SWH heater in the Proposed RMR</t>
  </si>
  <si>
    <t>The flow schedule in SWH_Loop &lt;service_water_heating loop_name&gt; in the Proposed RMR is the same as the  corresponding SWH System in the User RMR</t>
  </si>
  <si>
    <t>The flow schedule in SWH_Loop &lt;service_water_heating loop_name&gt; in the Proposed RMR is not the same as the  corresponding SWH System in the User RMR</t>
  </si>
  <si>
    <t>The design flow in SWH_Loop &lt;service_water_heating loop_name&gt; in the Proposed RMR is the same as the  corresponding SWH System in the User RMR</t>
  </si>
  <si>
    <t>The design supply temperature in SWH_Loop &lt;service_water_heating loop_name&gt; in the Proposed RMR is the same as the  corresponding SWH System in the User RMR</t>
  </si>
  <si>
    <t>The design supply temperature in SWH_Loop &lt;service_water_heating loop_name&gt; in the Proposed RMR is not the same as the  corresponding SWH System in the User RMR</t>
  </si>
  <si>
    <t>The entering water temperature type in SWH_Loop &lt;service_water_heating loop_name&gt; in the Proposed RMR is the same as the  corresponding SWH System in the User RMR</t>
  </si>
  <si>
    <t>The entering water temperature type in SWH_Loop &lt;service_water_heating loop_name&gt; in the Proposed RMR is not the same as the  corresponding SWH System in the User RMR</t>
  </si>
  <si>
    <t xml:space="preserve">service_water_heating:heater_name
</t>
  </si>
  <si>
    <t>SWH_Heater1</t>
  </si>
  <si>
    <t>SWH_Heater2</t>
  </si>
  <si>
    <t>The capacity of SHW Heater &lt;service_water_heating heater_name&gt; in the Proposed RMR is the same as  in the User RMR</t>
  </si>
  <si>
    <t xml:space="preserve">service_water_heating:heater_name
service_water_heating:heater_capacity
</t>
  </si>
  <si>
    <t>SWH_Heater1
100</t>
  </si>
  <si>
    <t>SWH_Heater1
150</t>
  </si>
  <si>
    <t>The efficiency of SHW Heater &lt;service_water_heating heater_name&gt; in the Proposed RMR is the same as  in the User RMR</t>
  </si>
  <si>
    <t xml:space="preserve">service_water_heating:heater_name
service_water_heating:heater_efficiency
</t>
  </si>
  <si>
    <t>Capacity of a SHW Heater in the Proposed RMR is the same as the  corresponding SHW Heater in the Proposed RMR</t>
  </si>
  <si>
    <t>Efficiency of a SHW Heater in the Proposed RMR is the same as the  corresponding SHW Heater in the Proposed RMR</t>
  </si>
  <si>
    <t>SWH_Heater1
80%</t>
  </si>
  <si>
    <t>SWH_Heater1
90%</t>
  </si>
  <si>
    <t>Total flow of all loops in User RMR equals total flow of all loops in Baseline RMR</t>
  </si>
  <si>
    <t>Total flow of all loops in User RMR is not equal to total flow of all loops in Baseline RMR</t>
  </si>
  <si>
    <t>The total SHW design flow in the User RMR is equal to the total design flow in the Baseline RMR.</t>
  </si>
  <si>
    <t xml:space="preserve"> SHW_Loop1
90</t>
  </si>
  <si>
    <t>SHW_Loop1
90</t>
  </si>
  <si>
    <t xml:space="preserve"> service_water_heating:name
service_water_heating:design_flow
</t>
  </si>
  <si>
    <t>SHW_Loop1
80</t>
  </si>
  <si>
    <t xml:space="preserve"> service_water_heating:name
service_water_heating:design_flow
 service_water_heating:name
service_water_heating:design_flow</t>
  </si>
  <si>
    <t xml:space="preserve"> SHW_Loop1
90
null
null</t>
  </si>
  <si>
    <t>SHW_Loop1
45
SHW_Loop1
45</t>
  </si>
  <si>
    <t>SHW_Loop1
45
SHW_Loop1
50</t>
  </si>
  <si>
    <t>User RMR service_water_heating flow_schedule is not the same as in the Baseline RMR</t>
  </si>
  <si>
    <t>User RMR service_water_heating design supply temperature is the same as in the Baseline RMR</t>
  </si>
  <si>
    <t>User RMR service_water_heating design supply temperature is not the same as in the Baseline RMR</t>
  </si>
  <si>
    <t>User RMR service_water_heating entering water temperature type is the same as in the Baseline RMR</t>
  </si>
  <si>
    <t>User RMR service_water_heating flow_schedule is the same in each SWH loop in the Baseline RMR</t>
  </si>
  <si>
    <t>Project</t>
  </si>
  <si>
    <t>Per SWH Loop</t>
  </si>
  <si>
    <t>Per SWH Heater</t>
  </si>
  <si>
    <t>Per SHW Heater</t>
  </si>
  <si>
    <t>Per Project</t>
  </si>
  <si>
    <t>no</t>
  </si>
  <si>
    <t>SWH Loop Design Supply Water Temperature setpoint in Baseline RMR is the same as the User RMR</t>
  </si>
  <si>
    <t>SWH Loop entering water temperature type in Baseline RMR is the same as the User RMR</t>
  </si>
  <si>
    <t>The design supply temperature in SWH_Loop &lt;service_water_heating loop_name&gt; in the Baseline RMR is the same as in the User RMR</t>
  </si>
  <si>
    <t>The design supply temperature in SWH_Loop &lt;service_water_heating loop_name&gt; in the Baseline RMR is not the same as in the  User RMR</t>
  </si>
  <si>
    <t>The entering water temperature type in SWH_Loop &lt;service_water_heating loop_name&gt; in the Baseline RMR is the same as in the User RMR</t>
  </si>
  <si>
    <t>The entering water temperature type in SWH_Loop &lt;service_water_heating loop_name&gt; in the Baseline RMR is not the same as in the User RMR</t>
  </si>
  <si>
    <t>The flow schedule in SWH_Loop &lt;service_water_heating loop_name&gt; in the Baseline RMR is the same as in the  User RMR</t>
  </si>
  <si>
    <t>The flow schedule in SWH_Loop &lt;service_water_heating loop_name&gt; in the Baseline RMR is not the same as in the User RMR</t>
  </si>
  <si>
    <t>service_water_heating energy in Baseline RMR = User RMR</t>
  </si>
  <si>
    <t xml:space="preserve">Annual service_water_heating energy is the same in both the Baseline and User RMR files </t>
  </si>
  <si>
    <t>service_water_heating energy in Baseline RMR does not equal User RMR</t>
  </si>
  <si>
    <t xml:space="preserve">Annual service_water_heating energy is not the same in the Baseline and User RMR files </t>
  </si>
  <si>
    <t>Fuel Type of the SHW Heater in the Baseline RMR = expected value</t>
  </si>
  <si>
    <t>Fuel Type of the SHW Heater in the Baseline RMR does not equal the expected value</t>
  </si>
  <si>
    <t>building_area_type</t>
  </si>
  <si>
    <t>SWH building area type from App G</t>
  </si>
  <si>
    <t>Table G3.1.1-2</t>
  </si>
  <si>
    <t>The fuel type of the SHW Heater &lt;service_water_heating heater_name&gt; in the Baseline RMR is correct</t>
  </si>
  <si>
    <t>The fuel type of the SHW Heater &lt;service_water_heating heater_name&gt; in the Baseline RMR is not correct</t>
  </si>
  <si>
    <t xml:space="preserve">service_water_heating:heater_name
service_water_heating:heater_fuel_type
service_water_heating:building_area_type
</t>
  </si>
  <si>
    <t xml:space="preserve">SWH_Heater1
electric
Library
</t>
  </si>
  <si>
    <t xml:space="preserve">SWH_Heater1
gas
Library
</t>
  </si>
  <si>
    <t>electric, gas</t>
  </si>
  <si>
    <t xml:space="preserve">SWH_Heater1
gas
Dormitory
</t>
  </si>
  <si>
    <t xml:space="preserve">SWH_Heater1
electric
Dormitory
</t>
  </si>
  <si>
    <t>Efficiency of the SHW Heater in the Baseline RMR does not equal the expected value</t>
  </si>
  <si>
    <t>Efficiency of the SHW Heater in the Baseline RMR equals the expected value</t>
  </si>
  <si>
    <t>The efficiency of SHW Heater &lt;service_water_heating heater_name&gt; in the Baseline RMR is correct</t>
  </si>
  <si>
    <t>The efficiency of SHW Heater &lt;service_water_heating heater_name&gt; in the Baseline RMR is not correct</t>
  </si>
  <si>
    <t xml:space="preserve">Can't be determined </t>
  </si>
  <si>
    <t>SWH heater efficiency</t>
  </si>
  <si>
    <t xml:space="preserve">value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</si>
</sst>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 Nova Cond"/>
      <family val="2"/>
    </font>
    <font>
      <b/>
      <sz val="10"/>
      <color rgb="FFFF0000"/>
      <name val="Arial"/>
      <family val="2"/>
    </font>
    <font>
      <sz val="10"/>
      <color theme="1"/>
      <name val="Arial Nova"/>
      <family val="2"/>
    </font>
    <font>
      <b/>
      <sz val="10"/>
      <color theme="1"/>
      <name val="Arial Nov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 wrapText="1"/>
    </xf>
    <xf numFmtId="0" fontId="1" fillId="2" borderId="0" xfId="0" applyFont="1" applyFill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/>
    </xf>
    <xf numFmtId="0" fontId="3" fillId="2" borderId="0" xfId="0" applyFont="1" applyFill="1"/>
    <xf numFmtId="0" fontId="4" fillId="0" borderId="0" xfId="0" applyFont="1"/>
    <xf numFmtId="0" fontId="4" fillId="0" borderId="1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0" fontId="2" fillId="3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center" vertical="top" wrapText="1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vertical="center" wrapText="1"/>
    </xf>
    <xf numFmtId="0" fontId="2" fillId="4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center" vertical="top" wrapText="1"/>
    </xf>
    <xf numFmtId="0" fontId="2" fillId="4" borderId="2" xfId="0" applyFont="1" applyFill="1" applyBorder="1" applyAlignment="1">
      <alignment vertical="center" wrapText="1"/>
    </xf>
    <xf numFmtId="0" fontId="2" fillId="4" borderId="0" xfId="0" applyFont="1" applyFill="1" applyBorder="1" applyAlignment="1">
      <alignment vertical="center" wrapText="1"/>
    </xf>
    <xf numFmtId="0" fontId="2" fillId="4" borderId="0" xfId="0" applyFont="1" applyFill="1" applyAlignment="1">
      <alignment horizontal="center" vertical="center" wrapText="1"/>
    </xf>
    <xf numFmtId="0" fontId="2" fillId="3" borderId="2" xfId="0" applyFont="1" applyFill="1" applyBorder="1" applyAlignment="1">
      <alignment vertical="center" wrapText="1"/>
    </xf>
    <xf numFmtId="0" fontId="2" fillId="3" borderId="0" xfId="0" applyFont="1" applyFill="1"/>
    <xf numFmtId="0" fontId="2" fillId="3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left" vertical="center" wrapText="1"/>
    </xf>
    <xf numFmtId="0" fontId="5" fillId="0" borderId="0" xfId="0" applyFont="1"/>
    <xf numFmtId="0" fontId="5" fillId="0" borderId="3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" fillId="0" borderId="0" xfId="0" applyFont="1" applyFill="1"/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vertical="center" wrapText="1"/>
    </xf>
    <xf numFmtId="0" fontId="2" fillId="5" borderId="0" xfId="0" applyFont="1" applyFill="1" applyAlignment="1">
      <alignment horizontal="left" vertical="top" wrapText="1"/>
    </xf>
    <xf numFmtId="0" fontId="2" fillId="5" borderId="0" xfId="0" applyFont="1" applyFill="1" applyAlignment="1">
      <alignment horizontal="center" vertical="top" wrapText="1"/>
    </xf>
    <xf numFmtId="0" fontId="2" fillId="5" borderId="0" xfId="0" applyFont="1" applyFill="1"/>
    <xf numFmtId="0" fontId="2" fillId="5" borderId="1" xfId="0" applyFont="1" applyFill="1" applyBorder="1" applyAlignment="1">
      <alignment horizontal="left" vertical="center" wrapText="1"/>
    </xf>
    <xf numFmtId="0" fontId="2" fillId="5" borderId="0" xfId="0" applyFont="1" applyFill="1" applyBorder="1" applyAlignment="1">
      <alignment horizontal="left" vertical="center" wrapText="1"/>
    </xf>
    <xf numFmtId="0" fontId="2" fillId="4" borderId="0" xfId="0" applyFont="1" applyFill="1"/>
    <xf numFmtId="0" fontId="2" fillId="5" borderId="2" xfId="0" applyFont="1" applyFill="1" applyBorder="1" applyAlignment="1">
      <alignment vertical="center" wrapText="1"/>
    </xf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2" fillId="6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vertical="center" wrapText="1"/>
    </xf>
    <xf numFmtId="0" fontId="2" fillId="6" borderId="0" xfId="0" applyFont="1" applyFill="1" applyAlignment="1">
      <alignment horizontal="left" vertical="top" wrapText="1"/>
    </xf>
    <xf numFmtId="0" fontId="2" fillId="6" borderId="0" xfId="0" applyFont="1" applyFill="1" applyAlignment="1">
      <alignment horizontal="center" vertical="top" wrapText="1"/>
    </xf>
    <xf numFmtId="0" fontId="1" fillId="6" borderId="0" xfId="0" applyFont="1" applyFill="1"/>
    <xf numFmtId="0" fontId="1" fillId="6" borderId="0" xfId="0" applyFont="1" applyFill="1" applyAlignment="1">
      <alignment vertical="center"/>
    </xf>
    <xf numFmtId="0" fontId="2" fillId="6" borderId="0" xfId="0" applyFont="1" applyFill="1" applyBorder="1" applyAlignment="1">
      <alignment vertical="center" wrapText="1"/>
    </xf>
    <xf numFmtId="0" fontId="2" fillId="6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ejudo, Carmen" id="{91120A21-0BBE-4E9D-B692-7CAFE62B4504}" userId="Cejudo, Carme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1" dT="2020-08-05T17:58:01.29" personId="{91120A21-0BBE-4E9D-B692-7CAFE62B4504}" id="{F798ED4C-F4EA-4C4A-B06E-496B6EA474C2}">
    <text>Write clear statement, is this correct? (Y/N)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9" dT="2020-08-05T17:58:01.29" personId="{91120A21-0BBE-4E9D-B692-7CAFE62B4504}" id="{87B01DD3-061A-4DD5-86C4-9E9FB1DD7F61}">
    <text>Write clear statement, is this correct? (Y/N)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S27" dT="2020-08-05T17:58:01.29" personId="{91120A21-0BBE-4E9D-B692-7CAFE62B4504}" id="{CF4DE784-BA21-448A-AEE2-4D192CC71F82}">
    <text>Write clear statement, is this correct? (Y/N)</text>
  </threadedComment>
  <threadedComment ref="S31" dT="2020-08-05T17:58:01.29" personId="{91120A21-0BBE-4E9D-B692-7CAFE62B4504}" id="{756465C7-C905-4B2B-813A-2B7EB28F9CED}">
    <text>Write clear statement, is this correct? (Y/N)</text>
  </threadedComment>
  <threadedComment ref="S33" dT="2020-08-05T17:58:01.29" personId="{91120A21-0BBE-4E9D-B692-7CAFE62B4504}" id="{A67D3378-9DB0-4D9F-9B60-EC48B4FCAAF5}">
    <text>Write clear statement, is this correct? (Y/N)</text>
  </threadedComment>
  <threadedComment ref="S39" dT="2020-08-05T17:58:01.29" personId="{91120A21-0BBE-4E9D-B692-7CAFE62B4504}" id="{F977BA27-C4E7-4ABB-9156-E92CC95AC008}">
    <text>Write clear statement, is this correct? (Y/N)</text>
  </threadedComment>
  <threadedComment ref="S43" dT="2020-08-05T17:58:01.29" personId="{91120A21-0BBE-4E9D-B692-7CAFE62B4504}" id="{C67BBC9A-0A70-433F-AEA3-40D5FB3B2E86}">
    <text>Write clear statement, is this correct? (Y/N)</text>
  </threadedComment>
  <threadedComment ref="S45" dT="2020-08-05T17:58:01.29" personId="{91120A21-0BBE-4E9D-B692-7CAFE62B4504}" id="{EB2F6EBB-FC8D-46F1-B60A-4175F660BA09}">
    <text>Write clear statement, is this correct? (Y/N)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935DD-F483-49DA-BC27-AFC1F636F5CA}">
  <sheetPr>
    <pageSetUpPr fitToPage="1"/>
  </sheetPr>
  <dimension ref="A1:K21"/>
  <sheetViews>
    <sheetView topLeftCell="A10" zoomScaleNormal="100" workbookViewId="0">
      <selection activeCell="C19" sqref="C19"/>
    </sheetView>
  </sheetViews>
  <sheetFormatPr defaultRowHeight="13.8" x14ac:dyDescent="0.3"/>
  <cols>
    <col min="1" max="1" width="12" style="1" customWidth="1"/>
    <col min="2" max="2" width="5.109375" style="1" customWidth="1"/>
    <col min="3" max="3" width="35.33203125" style="1" customWidth="1"/>
    <col min="4" max="4" width="17.6640625" style="1" customWidth="1"/>
    <col min="5" max="5" width="24.88671875" style="1" customWidth="1"/>
    <col min="6" max="6" width="32.109375" style="1" customWidth="1"/>
    <col min="7" max="7" width="16.88671875" style="1" customWidth="1"/>
    <col min="8" max="8" width="29.88671875" style="2" customWidth="1"/>
    <col min="9" max="9" width="12.33203125" style="1" customWidth="1"/>
    <col min="10" max="10" width="13.21875" style="1" customWidth="1"/>
    <col min="11" max="16384" width="8.88671875" style="1"/>
  </cols>
  <sheetData>
    <row r="1" spans="1:11" s="9" customFormat="1" ht="27" thickBot="1" x14ac:dyDescent="0.3">
      <c r="A1" s="11" t="s">
        <v>20</v>
      </c>
      <c r="B1" s="11" t="s">
        <v>14</v>
      </c>
      <c r="C1" s="11" t="s">
        <v>25</v>
      </c>
      <c r="D1" s="11" t="s">
        <v>43</v>
      </c>
      <c r="E1" s="11" t="s">
        <v>41</v>
      </c>
      <c r="F1" s="11" t="s">
        <v>42</v>
      </c>
      <c r="G1" s="11" t="s">
        <v>39</v>
      </c>
      <c r="H1" s="10" t="s">
        <v>5</v>
      </c>
      <c r="I1" s="11" t="s">
        <v>4</v>
      </c>
      <c r="J1" s="11" t="s">
        <v>3</v>
      </c>
      <c r="K1" s="10" t="s">
        <v>2</v>
      </c>
    </row>
    <row r="2" spans="1:11" x14ac:dyDescent="0.3">
      <c r="A2" s="5"/>
      <c r="B2" s="5"/>
      <c r="C2" s="8"/>
      <c r="D2" s="5"/>
      <c r="E2" s="8"/>
      <c r="F2" s="8"/>
      <c r="G2" s="8"/>
      <c r="H2" s="6"/>
      <c r="I2" s="5"/>
      <c r="J2" s="5"/>
    </row>
    <row r="3" spans="1:11" s="3" customFormat="1" ht="39.6" x14ac:dyDescent="0.25">
      <c r="A3" s="30">
        <v>11</v>
      </c>
      <c r="B3" s="30">
        <v>1</v>
      </c>
      <c r="C3" s="30" t="s">
        <v>52</v>
      </c>
      <c r="D3" s="16" t="s">
        <v>37</v>
      </c>
      <c r="E3" s="32" t="s">
        <v>26</v>
      </c>
      <c r="F3" s="32" t="s">
        <v>30</v>
      </c>
      <c r="G3" s="15" t="s">
        <v>40</v>
      </c>
      <c r="H3" s="4" t="s">
        <v>16</v>
      </c>
    </row>
    <row r="4" spans="1:11" s="3" customFormat="1" ht="26.4" x14ac:dyDescent="0.25">
      <c r="A4" s="31">
        <v>11</v>
      </c>
      <c r="B4" s="31">
        <v>2</v>
      </c>
      <c r="C4" s="31" t="s">
        <v>107</v>
      </c>
      <c r="D4" s="22" t="s">
        <v>23</v>
      </c>
      <c r="E4" s="33" t="s">
        <v>27</v>
      </c>
      <c r="F4" s="33" t="s">
        <v>54</v>
      </c>
      <c r="G4" s="21" t="s">
        <v>40</v>
      </c>
      <c r="H4" s="4" t="s">
        <v>16</v>
      </c>
    </row>
    <row r="5" spans="1:11" s="29" customFormat="1" ht="26.4" x14ac:dyDescent="0.25">
      <c r="A5" s="30">
        <v>11</v>
      </c>
      <c r="B5" s="30">
        <v>3</v>
      </c>
      <c r="C5" s="30" t="s">
        <v>108</v>
      </c>
      <c r="D5" s="16" t="s">
        <v>37</v>
      </c>
      <c r="E5" s="32" t="s">
        <v>26</v>
      </c>
      <c r="F5" s="32" t="s">
        <v>30</v>
      </c>
      <c r="G5" s="15" t="s">
        <v>40</v>
      </c>
      <c r="H5" s="16"/>
    </row>
    <row r="6" spans="1:11" s="3" customFormat="1" ht="52.8" x14ac:dyDescent="0.25">
      <c r="A6" s="31">
        <v>11</v>
      </c>
      <c r="B6" s="31">
        <v>4</v>
      </c>
      <c r="C6" s="31" t="s">
        <v>109</v>
      </c>
      <c r="D6" s="22" t="s">
        <v>36</v>
      </c>
      <c r="E6" s="33" t="s">
        <v>56</v>
      </c>
      <c r="F6" s="33" t="s">
        <v>55</v>
      </c>
      <c r="G6" s="21" t="s">
        <v>40</v>
      </c>
      <c r="H6" s="4" t="s">
        <v>57</v>
      </c>
    </row>
    <row r="7" spans="1:11" s="3" customFormat="1" ht="26.4" x14ac:dyDescent="0.25">
      <c r="A7" s="30">
        <v>11</v>
      </c>
      <c r="B7" s="30">
        <v>5</v>
      </c>
      <c r="C7" s="30" t="s">
        <v>58</v>
      </c>
      <c r="D7" s="28" t="s">
        <v>37</v>
      </c>
      <c r="E7" s="32" t="s">
        <v>26</v>
      </c>
      <c r="F7" s="32" t="s">
        <v>59</v>
      </c>
      <c r="G7" s="15" t="s">
        <v>40</v>
      </c>
      <c r="H7" s="4" t="s">
        <v>16</v>
      </c>
    </row>
    <row r="8" spans="1:11" s="3" customFormat="1" ht="26.4" x14ac:dyDescent="0.25">
      <c r="A8" s="31">
        <v>11</v>
      </c>
      <c r="B8" s="31">
        <v>6</v>
      </c>
      <c r="C8" s="31" t="s">
        <v>61</v>
      </c>
      <c r="D8" s="25" t="s">
        <v>37</v>
      </c>
      <c r="E8" s="33" t="s">
        <v>26</v>
      </c>
      <c r="F8" s="33" t="s">
        <v>60</v>
      </c>
      <c r="G8" s="21" t="s">
        <v>40</v>
      </c>
      <c r="H8" s="4" t="s">
        <v>16</v>
      </c>
    </row>
    <row r="9" spans="1:11" s="3" customFormat="1" ht="26.4" x14ac:dyDescent="0.25">
      <c r="A9" s="30">
        <v>11</v>
      </c>
      <c r="B9" s="30">
        <v>7</v>
      </c>
      <c r="C9" s="30" t="s">
        <v>62</v>
      </c>
      <c r="D9" s="16" t="s">
        <v>37</v>
      </c>
      <c r="E9" s="32" t="s">
        <v>26</v>
      </c>
      <c r="F9" s="32" t="s">
        <v>60</v>
      </c>
      <c r="G9" s="15" t="s">
        <v>40</v>
      </c>
      <c r="H9" s="4"/>
    </row>
    <row r="10" spans="1:11" s="3" customFormat="1" ht="39.6" x14ac:dyDescent="0.25">
      <c r="A10" s="31">
        <v>11</v>
      </c>
      <c r="B10" s="31">
        <v>8</v>
      </c>
      <c r="C10" s="31" t="s">
        <v>63</v>
      </c>
      <c r="D10" s="22" t="s">
        <v>37</v>
      </c>
      <c r="E10" s="33" t="s">
        <v>26</v>
      </c>
      <c r="F10" s="33" t="s">
        <v>60</v>
      </c>
      <c r="G10" s="21" t="s">
        <v>40</v>
      </c>
      <c r="H10" s="4"/>
    </row>
    <row r="11" spans="1:11" s="3" customFormat="1" ht="39.6" x14ac:dyDescent="0.25">
      <c r="A11" s="30">
        <v>11</v>
      </c>
      <c r="B11" s="30">
        <v>9</v>
      </c>
      <c r="C11" s="30" t="s">
        <v>169</v>
      </c>
      <c r="D11" s="28" t="s">
        <v>37</v>
      </c>
      <c r="E11" s="32" t="s">
        <v>26</v>
      </c>
      <c r="F11" s="32" t="s">
        <v>60</v>
      </c>
      <c r="G11" s="15" t="s">
        <v>40</v>
      </c>
      <c r="H11" s="4"/>
    </row>
    <row r="12" spans="1:11" s="3" customFormat="1" ht="26.4" x14ac:dyDescent="0.25">
      <c r="A12" s="31">
        <v>11</v>
      </c>
      <c r="B12" s="31">
        <v>10</v>
      </c>
      <c r="C12" s="31" t="s">
        <v>64</v>
      </c>
      <c r="D12" s="22" t="s">
        <v>37</v>
      </c>
      <c r="E12" s="33" t="s">
        <v>26</v>
      </c>
      <c r="F12" s="33" t="s">
        <v>60</v>
      </c>
      <c r="G12" s="21" t="s">
        <v>40</v>
      </c>
      <c r="H12" s="4"/>
    </row>
    <row r="13" spans="1:11" ht="26.4" x14ac:dyDescent="0.3">
      <c r="A13" s="30">
        <v>11</v>
      </c>
      <c r="B13" s="30">
        <v>11</v>
      </c>
      <c r="C13" s="30" t="s">
        <v>66</v>
      </c>
      <c r="D13" s="16" t="s">
        <v>37</v>
      </c>
      <c r="E13" s="32" t="s">
        <v>26</v>
      </c>
      <c r="F13" s="32" t="s">
        <v>67</v>
      </c>
      <c r="G13" s="15" t="s">
        <v>40</v>
      </c>
    </row>
    <row r="14" spans="1:11" ht="26.4" x14ac:dyDescent="0.3">
      <c r="A14" s="31">
        <v>11</v>
      </c>
      <c r="B14" s="31">
        <v>12</v>
      </c>
      <c r="C14" s="31" t="s">
        <v>65</v>
      </c>
      <c r="D14" s="22" t="s">
        <v>37</v>
      </c>
      <c r="E14" s="33" t="s">
        <v>26</v>
      </c>
      <c r="F14" s="33" t="s">
        <v>67</v>
      </c>
      <c r="G14" s="21" t="s">
        <v>40</v>
      </c>
    </row>
    <row r="15" spans="1:11" ht="39.6" x14ac:dyDescent="0.3">
      <c r="A15" s="47">
        <v>11</v>
      </c>
      <c r="B15" s="47">
        <v>13</v>
      </c>
      <c r="C15" s="47" t="s">
        <v>68</v>
      </c>
      <c r="D15" s="43" t="s">
        <v>23</v>
      </c>
      <c r="E15" s="48" t="s">
        <v>27</v>
      </c>
      <c r="F15" s="48" t="s">
        <v>69</v>
      </c>
      <c r="G15" s="42" t="s">
        <v>40</v>
      </c>
    </row>
    <row r="16" spans="1:11" ht="26.4" x14ac:dyDescent="0.3">
      <c r="A16" s="31">
        <v>11</v>
      </c>
      <c r="B16" s="31">
        <v>14</v>
      </c>
      <c r="C16" s="31" t="s">
        <v>71</v>
      </c>
      <c r="D16" s="22" t="s">
        <v>23</v>
      </c>
      <c r="E16" s="33" t="s">
        <v>27</v>
      </c>
      <c r="F16" s="33" t="s">
        <v>70</v>
      </c>
      <c r="G16" s="21" t="s">
        <v>40</v>
      </c>
    </row>
    <row r="17" spans="1:7" ht="39.6" x14ac:dyDescent="0.3">
      <c r="A17" s="30">
        <v>11</v>
      </c>
      <c r="B17" s="30">
        <v>15</v>
      </c>
      <c r="C17" s="30" t="s">
        <v>221</v>
      </c>
      <c r="D17" s="28" t="s">
        <v>23</v>
      </c>
      <c r="E17" s="32" t="s">
        <v>27</v>
      </c>
      <c r="F17" s="32" t="s">
        <v>70</v>
      </c>
      <c r="G17" s="15" t="s">
        <v>40</v>
      </c>
    </row>
    <row r="18" spans="1:7" ht="39.6" x14ac:dyDescent="0.3">
      <c r="A18" s="31">
        <v>11</v>
      </c>
      <c r="B18" s="31">
        <v>16</v>
      </c>
      <c r="C18" s="31" t="s">
        <v>222</v>
      </c>
      <c r="D18" s="25" t="s">
        <v>23</v>
      </c>
      <c r="E18" s="33" t="s">
        <v>27</v>
      </c>
      <c r="F18" s="33" t="s">
        <v>70</v>
      </c>
      <c r="G18" s="21" t="s">
        <v>40</v>
      </c>
    </row>
    <row r="19" spans="1:7" ht="26.4" x14ac:dyDescent="0.3">
      <c r="A19" s="30">
        <v>11</v>
      </c>
      <c r="B19" s="30">
        <v>17</v>
      </c>
      <c r="C19" s="30" t="s">
        <v>74</v>
      </c>
      <c r="D19" s="16" t="s">
        <v>23</v>
      </c>
      <c r="E19" s="32" t="s">
        <v>35</v>
      </c>
      <c r="F19" s="32" t="s">
        <v>73</v>
      </c>
      <c r="G19" s="15" t="s">
        <v>31</v>
      </c>
    </row>
    <row r="20" spans="1:7" ht="26.4" x14ac:dyDescent="0.3">
      <c r="A20" s="31">
        <v>11</v>
      </c>
      <c r="B20" s="31">
        <v>18</v>
      </c>
      <c r="C20" s="31" t="s">
        <v>72</v>
      </c>
      <c r="D20" s="22" t="s">
        <v>23</v>
      </c>
      <c r="E20" s="33" t="s">
        <v>35</v>
      </c>
      <c r="F20" s="33" t="s">
        <v>70</v>
      </c>
      <c r="G20" s="21" t="s">
        <v>31</v>
      </c>
    </row>
    <row r="21" spans="1:7" ht="39.6" x14ac:dyDescent="0.3">
      <c r="A21" s="30">
        <v>11</v>
      </c>
      <c r="B21" s="30">
        <v>19</v>
      </c>
      <c r="C21" s="30" t="s">
        <v>53</v>
      </c>
      <c r="D21" s="28" t="s">
        <v>23</v>
      </c>
      <c r="E21" s="32" t="s">
        <v>27</v>
      </c>
      <c r="F21" s="32" t="s">
        <v>30</v>
      </c>
      <c r="G21" s="15" t="s">
        <v>40</v>
      </c>
    </row>
  </sheetData>
  <dataValidations count="1">
    <dataValidation type="list" allowBlank="1" showInputMessage="1" showErrorMessage="1" sqref="D3:D21" xr:uid="{25ABCD6B-5909-44FB-B9FF-71A0FB2DB17A}">
      <formula1>"User, Proposed, Baseline"</formula1>
    </dataValidation>
  </dataValidations>
  <pageMargins left="0.7" right="0.7" top="0.75" bottom="0.75" header="0.3" footer="0.3"/>
  <pageSetup scale="52" fitToHeight="2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C29F6-1146-4D12-A4A1-130A8654A0B1}">
  <sheetPr>
    <pageSetUpPr fitToPage="1"/>
  </sheetPr>
  <dimension ref="A1:H22"/>
  <sheetViews>
    <sheetView tabSelected="1" zoomScale="93" zoomScaleNormal="100" workbookViewId="0">
      <pane xSplit="2" ySplit="1" topLeftCell="C2" activePane="bottomRight" state="frozenSplit"/>
      <selection pane="topRight" activeCell="G1" sqref="G1"/>
      <selection pane="bottomLeft" activeCell="A4" sqref="A4"/>
      <selection pane="bottomRight" activeCell="H14" sqref="H14"/>
    </sheetView>
  </sheetViews>
  <sheetFormatPr defaultRowHeight="13.8" x14ac:dyDescent="0.3"/>
  <cols>
    <col min="1" max="1" width="19.44140625" style="1" customWidth="1"/>
    <col min="2" max="2" width="27" style="1" customWidth="1"/>
    <col min="3" max="3" width="28.21875" style="1" hidden="1" customWidth="1"/>
    <col min="4" max="4" width="48.6640625" style="2" customWidth="1"/>
    <col min="5" max="5" width="8.77734375" style="2" customWidth="1"/>
    <col min="6" max="6" width="11.109375" style="2" customWidth="1"/>
    <col min="7" max="7" width="24.21875" style="1" customWidth="1"/>
    <col min="8" max="16384" width="8.88671875" style="1"/>
  </cols>
  <sheetData>
    <row r="1" spans="1:8" s="9" customFormat="1" ht="36" customHeight="1" thickBot="1" x14ac:dyDescent="0.3">
      <c r="A1" s="34" t="s">
        <v>51</v>
      </c>
      <c r="B1" s="35" t="s">
        <v>10</v>
      </c>
      <c r="C1" s="36" t="s">
        <v>50</v>
      </c>
      <c r="D1" s="36" t="s">
        <v>44</v>
      </c>
      <c r="E1" s="36" t="s">
        <v>47</v>
      </c>
      <c r="F1" s="36" t="s">
        <v>45</v>
      </c>
      <c r="G1" s="35" t="s">
        <v>46</v>
      </c>
    </row>
    <row r="2" spans="1:8" x14ac:dyDescent="0.3">
      <c r="B2" s="5"/>
      <c r="C2" s="5"/>
      <c r="D2" s="6"/>
      <c r="E2" s="6"/>
      <c r="F2" s="6"/>
      <c r="G2" s="5"/>
    </row>
    <row r="3" spans="1:8" s="37" customFormat="1" x14ac:dyDescent="0.3">
      <c r="A3" s="37" t="s">
        <v>84</v>
      </c>
      <c r="B3" s="37" t="s">
        <v>75</v>
      </c>
      <c r="D3" s="39" t="s">
        <v>76</v>
      </c>
      <c r="E3" s="38" t="s">
        <v>30</v>
      </c>
      <c r="F3" s="38" t="s">
        <v>82</v>
      </c>
      <c r="G3" s="37" t="s">
        <v>16</v>
      </c>
    </row>
    <row r="4" spans="1:8" s="3" customFormat="1" ht="26.4" x14ac:dyDescent="0.3">
      <c r="A4" s="37" t="s">
        <v>84</v>
      </c>
      <c r="B4" s="1" t="s">
        <v>77</v>
      </c>
      <c r="C4" s="1"/>
      <c r="D4" s="4" t="s">
        <v>78</v>
      </c>
      <c r="E4" s="4" t="s">
        <v>30</v>
      </c>
      <c r="F4" s="4" t="s">
        <v>48</v>
      </c>
      <c r="G4" s="3" t="s">
        <v>79</v>
      </c>
    </row>
    <row r="5" spans="1:8" s="3" customFormat="1" ht="26.4" x14ac:dyDescent="0.3">
      <c r="A5" s="37" t="s">
        <v>84</v>
      </c>
      <c r="B5" s="1" t="s">
        <v>80</v>
      </c>
      <c r="C5" s="1"/>
      <c r="D5" s="4" t="s">
        <v>81</v>
      </c>
      <c r="E5" s="4" t="s">
        <v>83</v>
      </c>
      <c r="F5" s="4" t="s">
        <v>49</v>
      </c>
      <c r="G5" s="3" t="s">
        <v>16</v>
      </c>
    </row>
    <row r="6" spans="1:8" s="3" customFormat="1" ht="26.4" x14ac:dyDescent="0.3">
      <c r="A6" s="37" t="s">
        <v>84</v>
      </c>
      <c r="B6" s="1" t="s">
        <v>143</v>
      </c>
      <c r="C6" s="1"/>
      <c r="D6" s="4" t="s">
        <v>85</v>
      </c>
      <c r="E6" s="4" t="s">
        <v>86</v>
      </c>
      <c r="F6" s="4" t="s">
        <v>49</v>
      </c>
      <c r="G6" s="3" t="s">
        <v>16</v>
      </c>
    </row>
    <row r="7" spans="1:8" s="3" customFormat="1" x14ac:dyDescent="0.3">
      <c r="A7" s="37" t="s">
        <v>84</v>
      </c>
      <c r="B7" s="1" t="s">
        <v>142</v>
      </c>
      <c r="C7" s="1"/>
      <c r="D7" s="4" t="s">
        <v>87</v>
      </c>
      <c r="E7" s="4" t="s">
        <v>30</v>
      </c>
      <c r="F7" s="4" t="s">
        <v>82</v>
      </c>
    </row>
    <row r="8" spans="1:8" s="3" customFormat="1" ht="26.4" x14ac:dyDescent="0.3">
      <c r="A8" s="37" t="s">
        <v>84</v>
      </c>
      <c r="B8" s="1" t="s">
        <v>90</v>
      </c>
      <c r="C8" s="1"/>
      <c r="D8" s="4" t="s">
        <v>91</v>
      </c>
      <c r="E8" s="4" t="s">
        <v>86</v>
      </c>
      <c r="F8" s="4" t="s">
        <v>49</v>
      </c>
    </row>
    <row r="9" spans="1:8" s="3" customFormat="1" ht="26.4" x14ac:dyDescent="0.3">
      <c r="A9" s="37" t="s">
        <v>84</v>
      </c>
      <c r="B9" s="1" t="s">
        <v>92</v>
      </c>
      <c r="C9" s="1"/>
      <c r="D9" s="4" t="s">
        <v>93</v>
      </c>
      <c r="E9" s="4" t="s">
        <v>86</v>
      </c>
      <c r="F9" s="4" t="s">
        <v>94</v>
      </c>
      <c r="G9" s="3" t="s">
        <v>95</v>
      </c>
    </row>
    <row r="10" spans="1:8" s="3" customFormat="1" x14ac:dyDescent="0.3">
      <c r="A10" s="37" t="s">
        <v>84</v>
      </c>
      <c r="B10" s="1" t="s">
        <v>144</v>
      </c>
      <c r="C10" s="1"/>
      <c r="D10" s="4" t="s">
        <v>88</v>
      </c>
      <c r="E10" s="4" t="s">
        <v>30</v>
      </c>
      <c r="F10" s="4" t="s">
        <v>48</v>
      </c>
      <c r="G10" s="3" t="s">
        <v>89</v>
      </c>
    </row>
    <row r="11" spans="1:8" s="3" customFormat="1" x14ac:dyDescent="0.3">
      <c r="A11" s="37" t="s">
        <v>84</v>
      </c>
      <c r="B11" s="1" t="s">
        <v>175</v>
      </c>
      <c r="C11" s="1"/>
      <c r="D11" s="4" t="s">
        <v>176</v>
      </c>
      <c r="E11" s="4" t="s">
        <v>30</v>
      </c>
      <c r="F11" s="4" t="s">
        <v>177</v>
      </c>
      <c r="G11" s="3" t="s">
        <v>16</v>
      </c>
    </row>
    <row r="12" spans="1:8" s="3" customFormat="1" x14ac:dyDescent="0.3">
      <c r="A12" s="37" t="s">
        <v>84</v>
      </c>
      <c r="B12" s="1" t="s">
        <v>96</v>
      </c>
      <c r="C12" s="1"/>
      <c r="D12" s="4" t="s">
        <v>97</v>
      </c>
      <c r="E12" s="4" t="s">
        <v>30</v>
      </c>
      <c r="F12" s="4" t="s">
        <v>98</v>
      </c>
      <c r="G12" s="3" t="s">
        <v>243</v>
      </c>
    </row>
    <row r="13" spans="1:8" s="3" customFormat="1" x14ac:dyDescent="0.3">
      <c r="A13" s="37" t="s">
        <v>84</v>
      </c>
      <c r="B13" s="1" t="s">
        <v>99</v>
      </c>
      <c r="C13" s="1"/>
      <c r="D13" s="4" t="s">
        <v>251</v>
      </c>
      <c r="E13" s="4" t="s">
        <v>30</v>
      </c>
      <c r="F13" s="4" t="s">
        <v>252</v>
      </c>
      <c r="G13" s="3" t="s">
        <v>16</v>
      </c>
      <c r="H13" s="3" t="s">
        <v>16</v>
      </c>
    </row>
    <row r="14" spans="1:8" s="3" customFormat="1" x14ac:dyDescent="0.3">
      <c r="A14" s="37" t="s">
        <v>84</v>
      </c>
      <c r="B14" s="1" t="s">
        <v>235</v>
      </c>
      <c r="C14" s="1"/>
      <c r="D14" s="4" t="s">
        <v>236</v>
      </c>
      <c r="E14" s="4" t="s">
        <v>30</v>
      </c>
      <c r="F14" s="4" t="s">
        <v>98</v>
      </c>
      <c r="G14" s="3" t="s">
        <v>237</v>
      </c>
    </row>
    <row r="15" spans="1:8" s="3" customFormat="1" x14ac:dyDescent="0.3">
      <c r="A15" s="37" t="s">
        <v>84</v>
      </c>
      <c r="B15" s="1" t="s">
        <v>100</v>
      </c>
      <c r="C15" s="1"/>
      <c r="D15" s="4" t="s">
        <v>101</v>
      </c>
      <c r="E15" s="4" t="s">
        <v>102</v>
      </c>
      <c r="F15" s="4" t="s">
        <v>49</v>
      </c>
    </row>
    <row r="16" spans="1:8" s="3" customFormat="1" x14ac:dyDescent="0.3">
      <c r="A16" s="37" t="s">
        <v>84</v>
      </c>
      <c r="B16" s="1" t="s">
        <v>103</v>
      </c>
      <c r="C16" s="1"/>
      <c r="D16" s="4" t="s">
        <v>104</v>
      </c>
      <c r="E16" s="4" t="s">
        <v>105</v>
      </c>
      <c r="F16" s="4" t="s">
        <v>49</v>
      </c>
    </row>
    <row r="17" spans="2:6" s="3" customFormat="1" x14ac:dyDescent="0.3">
      <c r="B17" s="1"/>
      <c r="C17" s="1"/>
      <c r="D17" s="4"/>
      <c r="E17" s="4"/>
      <c r="F17" s="4"/>
    </row>
    <row r="18" spans="2:6" s="3" customFormat="1" x14ac:dyDescent="0.3">
      <c r="B18" s="1"/>
      <c r="C18" s="1"/>
      <c r="D18" s="4"/>
      <c r="E18" s="4"/>
      <c r="F18" s="4"/>
    </row>
    <row r="19" spans="2:6" s="3" customFormat="1" x14ac:dyDescent="0.3">
      <c r="B19" s="1"/>
      <c r="C19" s="1"/>
      <c r="D19" s="4"/>
      <c r="E19" s="4"/>
      <c r="F19" s="4"/>
    </row>
    <row r="20" spans="2:6" s="3" customFormat="1" x14ac:dyDescent="0.3">
      <c r="B20" s="1"/>
      <c r="C20" s="1"/>
      <c r="D20" s="4"/>
      <c r="E20" s="4"/>
      <c r="F20" s="4"/>
    </row>
    <row r="21" spans="2:6" s="3" customFormat="1" x14ac:dyDescent="0.3">
      <c r="B21" s="1"/>
      <c r="C21" s="1"/>
      <c r="D21" s="4"/>
      <c r="E21" s="4"/>
      <c r="F21" s="4"/>
    </row>
    <row r="22" spans="2:6" s="3" customFormat="1" x14ac:dyDescent="0.3">
      <c r="B22" s="1"/>
      <c r="C22" s="1"/>
      <c r="D22" s="4"/>
      <c r="E22" s="4"/>
      <c r="F22" s="4"/>
    </row>
  </sheetData>
  <pageMargins left="0.7" right="0.7" top="0.75" bottom="0.75" header="0.3" footer="0.3"/>
  <pageSetup scale="52" fitToHeight="2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2E474-3582-4BCA-9133-FFBBB7D2D02A}">
  <sheetPr>
    <pageSetUpPr fitToPage="1"/>
  </sheetPr>
  <dimension ref="A1:V50"/>
  <sheetViews>
    <sheetView zoomScale="92" zoomScaleNormal="100" workbookViewId="0">
      <pane xSplit="5" ySplit="1" topLeftCell="M43" activePane="bottomRight" state="frozenSplit"/>
      <selection pane="topRight" activeCell="G1" sqref="G1"/>
      <selection pane="bottomLeft" activeCell="A4" sqref="A4"/>
      <selection pane="bottomRight" activeCell="S49" sqref="S49"/>
    </sheetView>
  </sheetViews>
  <sheetFormatPr defaultRowHeight="13.8" x14ac:dyDescent="0.3"/>
  <cols>
    <col min="1" max="1" width="7.21875" style="1" customWidth="1"/>
    <col min="2" max="2" width="5.109375" style="1" customWidth="1"/>
    <col min="3" max="3" width="5.44140625" style="1" customWidth="1"/>
    <col min="4" max="4" width="6.6640625" style="1" customWidth="1"/>
    <col min="5" max="5" width="33.21875" style="1" customWidth="1"/>
    <col min="6" max="6" width="23.21875" style="1" customWidth="1"/>
    <col min="7" max="7" width="28.21875" style="1" customWidth="1"/>
    <col min="8" max="8" width="12" style="1" customWidth="1"/>
    <col min="9" max="9" width="10.6640625" style="1" customWidth="1"/>
    <col min="10" max="10" width="27" style="1" customWidth="1"/>
    <col min="11" max="12" width="8.5546875" style="1" customWidth="1"/>
    <col min="13" max="13" width="42.5546875" style="1" customWidth="1"/>
    <col min="14" max="14" width="49.33203125" style="1" customWidth="1"/>
    <col min="15" max="15" width="12.5546875" style="1" customWidth="1"/>
    <col min="16" max="16" width="14.6640625" style="1" customWidth="1"/>
    <col min="17" max="17" width="13.5546875" style="1" customWidth="1"/>
    <col min="18" max="18" width="0" style="1" hidden="1" customWidth="1"/>
    <col min="19" max="19" width="29.88671875" style="2" customWidth="1"/>
    <col min="20" max="20" width="12.33203125" style="1" customWidth="1"/>
    <col min="21" max="21" width="13.21875" style="1" customWidth="1"/>
    <col min="22" max="16384" width="8.88671875" style="1"/>
  </cols>
  <sheetData>
    <row r="1" spans="1:22" s="9" customFormat="1" ht="53.4" thickBot="1" x14ac:dyDescent="0.3">
      <c r="A1" s="11" t="s">
        <v>20</v>
      </c>
      <c r="B1" s="11" t="s">
        <v>14</v>
      </c>
      <c r="C1" s="11" t="s">
        <v>15</v>
      </c>
      <c r="D1" s="11" t="s">
        <v>28</v>
      </c>
      <c r="E1" s="11" t="s">
        <v>25</v>
      </c>
      <c r="F1" s="11" t="s">
        <v>41</v>
      </c>
      <c r="G1" s="11" t="s">
        <v>42</v>
      </c>
      <c r="H1" s="11" t="s">
        <v>39</v>
      </c>
      <c r="I1" s="11" t="s">
        <v>6</v>
      </c>
      <c r="J1" s="11" t="s">
        <v>13</v>
      </c>
      <c r="K1" s="11" t="s">
        <v>19</v>
      </c>
      <c r="L1" s="11" t="s">
        <v>12</v>
      </c>
      <c r="M1" s="11" t="s">
        <v>24</v>
      </c>
      <c r="N1" s="11" t="s">
        <v>10</v>
      </c>
      <c r="O1" s="12" t="s">
        <v>9</v>
      </c>
      <c r="P1" s="12" t="s">
        <v>8</v>
      </c>
      <c r="Q1" s="12" t="s">
        <v>7</v>
      </c>
      <c r="R1" s="11" t="s">
        <v>11</v>
      </c>
      <c r="S1" s="10" t="s">
        <v>5</v>
      </c>
      <c r="T1" s="11"/>
      <c r="U1" s="11"/>
      <c r="V1" s="10"/>
    </row>
    <row r="2" spans="1:22" x14ac:dyDescent="0.3">
      <c r="A2" s="5"/>
      <c r="B2" s="5"/>
      <c r="C2" s="8" t="s">
        <v>1</v>
      </c>
      <c r="D2" s="8"/>
      <c r="E2" s="8"/>
      <c r="F2" s="8"/>
      <c r="G2" s="8"/>
      <c r="H2" s="8"/>
      <c r="I2" s="5"/>
      <c r="J2" s="5"/>
      <c r="K2" s="5"/>
      <c r="L2" s="5"/>
      <c r="M2" s="5"/>
      <c r="N2" s="5"/>
      <c r="O2" s="7"/>
      <c r="P2" s="7"/>
      <c r="Q2" s="7"/>
      <c r="R2" s="5"/>
      <c r="S2" s="6"/>
      <c r="T2" s="5"/>
      <c r="U2" s="5"/>
    </row>
    <row r="3" spans="1:22" s="3" customFormat="1" ht="39.6" x14ac:dyDescent="0.25">
      <c r="A3" s="13">
        <v>11</v>
      </c>
      <c r="B3" s="13">
        <v>1</v>
      </c>
      <c r="C3" s="14" t="s">
        <v>21</v>
      </c>
      <c r="D3" s="14" t="str">
        <f t="shared" ref="D3" si="0">A3&amp;"-"&amp;B3&amp;C3</f>
        <v>11-1a</v>
      </c>
      <c r="E3" s="14" t="str">
        <f>VLOOKUP(B3,Rules!$B$3:$G$21,2,FALSE)</f>
        <v>Proposed RMR SWH annual energy enduse equals User RMR SWH annual energy end use</v>
      </c>
      <c r="F3" s="14" t="str">
        <f>VLOOKUP($B3,Rules!$B$3:$G$21,4,FALSE)</f>
        <v>Proposed RMR = User RMR</v>
      </c>
      <c r="G3" s="14" t="str">
        <f>VLOOKUP($B3,Rules!$B$3:$G$21,5,FALSE)</f>
        <v>none</v>
      </c>
      <c r="H3" s="14" t="str">
        <f>VLOOKUP($B3,Rules!$B$3:$G$21,6,FALSE)</f>
        <v>No</v>
      </c>
      <c r="I3" s="14" t="s">
        <v>215</v>
      </c>
      <c r="J3" s="13" t="s">
        <v>113</v>
      </c>
      <c r="K3" s="16" t="str">
        <f>VLOOKUP($B3,Rules!$B$3:$G$21,3,FALSE)</f>
        <v>Proposed</v>
      </c>
      <c r="L3" s="16" t="s">
        <v>18</v>
      </c>
      <c r="M3" s="16" t="s">
        <v>110</v>
      </c>
      <c r="N3" s="17" t="s">
        <v>119</v>
      </c>
      <c r="O3" s="18" t="s">
        <v>120</v>
      </c>
      <c r="P3" s="18" t="s">
        <v>120</v>
      </c>
      <c r="Q3" s="18" t="s">
        <v>120</v>
      </c>
      <c r="R3" s="16" t="s">
        <v>0</v>
      </c>
      <c r="S3" s="4" t="s">
        <v>16</v>
      </c>
    </row>
    <row r="4" spans="1:22" s="3" customFormat="1" ht="39.6" x14ac:dyDescent="0.25">
      <c r="A4" s="13">
        <v>11</v>
      </c>
      <c r="B4" s="13">
        <v>1</v>
      </c>
      <c r="C4" s="14" t="s">
        <v>22</v>
      </c>
      <c r="D4" s="14" t="str">
        <f>A4&amp;"-"&amp;B4&amp;C4</f>
        <v>11-1b</v>
      </c>
      <c r="E4" s="14" t="str">
        <f>VLOOKUP(B4,Rules!$B$3:$G$21,2,FALSE)</f>
        <v>Proposed RMR SWH annual energy enduse equals User RMR SWH annual energy end use</v>
      </c>
      <c r="F4" s="14" t="str">
        <f>VLOOKUP($B4,Rules!$B$3:$G$21,4,FALSE)</f>
        <v>Proposed RMR = User RMR</v>
      </c>
      <c r="G4" s="14" t="str">
        <f>VLOOKUP($B4,Rules!$B$3:$G$21,5,FALSE)</f>
        <v>none</v>
      </c>
      <c r="H4" s="14" t="str">
        <f>VLOOKUP($B4,Rules!$B$3:$G$21,6,FALSE)</f>
        <v>No</v>
      </c>
      <c r="I4" s="14" t="s">
        <v>215</v>
      </c>
      <c r="J4" s="13" t="s">
        <v>114</v>
      </c>
      <c r="K4" s="16" t="str">
        <f>VLOOKUP($B4,Rules!$B$3:$G$21,3,FALSE)</f>
        <v>Proposed</v>
      </c>
      <c r="L4" s="16" t="s">
        <v>17</v>
      </c>
      <c r="M4" s="16" t="s">
        <v>111</v>
      </c>
      <c r="N4" s="17" t="s">
        <v>119</v>
      </c>
      <c r="O4" s="18" t="s">
        <v>120</v>
      </c>
      <c r="P4" s="18" t="s">
        <v>121</v>
      </c>
      <c r="Q4" s="18" t="s">
        <v>121</v>
      </c>
      <c r="R4" s="16" t="s">
        <v>0</v>
      </c>
      <c r="S4" s="4" t="s">
        <v>16</v>
      </c>
    </row>
    <row r="5" spans="1:22" s="3" customFormat="1" ht="39.6" x14ac:dyDescent="0.25">
      <c r="A5" s="19">
        <v>11</v>
      </c>
      <c r="B5" s="19">
        <v>2</v>
      </c>
      <c r="C5" s="20" t="s">
        <v>21</v>
      </c>
      <c r="D5" s="20" t="str">
        <f t="shared" ref="D5:D6" si="1">A5&amp;"-"&amp;B5&amp;C5</f>
        <v>11-2a</v>
      </c>
      <c r="E5" s="20" t="str">
        <f>VLOOKUP(B5,Rules!$B$3:$G$21,2,FALSE)</f>
        <v>Number of service water heating systems in Baseline RMR = User RMR</v>
      </c>
      <c r="F5" s="20" t="str">
        <f>VLOOKUP($B5,Rules!$B$3:$G$21,4,FALSE)</f>
        <v>Baseline RMR = User RMR</v>
      </c>
      <c r="G5" s="20" t="str">
        <f>VLOOKUP($B5,Rules!$B$3:$G$21,5,FALSE)</f>
        <v>SWH Loops in User RMR = 0</v>
      </c>
      <c r="H5" s="20" t="str">
        <f>VLOOKUP($B5,Rules!$B$3:$G$21,6,FALSE)</f>
        <v>No</v>
      </c>
      <c r="I5" s="20" t="s">
        <v>215</v>
      </c>
      <c r="J5" s="19" t="s">
        <v>115</v>
      </c>
      <c r="K5" s="22" t="str">
        <f>VLOOKUP($B5,Rules!$B$3:$G$21,3,FALSE)</f>
        <v>Baseline</v>
      </c>
      <c r="L5" s="22" t="s">
        <v>18</v>
      </c>
      <c r="M5" s="22" t="s">
        <v>117</v>
      </c>
      <c r="N5" s="23" t="s">
        <v>122</v>
      </c>
      <c r="O5" s="24" t="s">
        <v>123</v>
      </c>
      <c r="P5" s="24" t="s">
        <v>16</v>
      </c>
      <c r="Q5" s="24" t="s">
        <v>123</v>
      </c>
      <c r="R5" s="22" t="s">
        <v>0</v>
      </c>
      <c r="S5" s="4" t="s">
        <v>16</v>
      </c>
    </row>
    <row r="6" spans="1:22" s="3" customFormat="1" ht="39.6" x14ac:dyDescent="0.25">
      <c r="A6" s="19">
        <v>11</v>
      </c>
      <c r="B6" s="19">
        <v>2</v>
      </c>
      <c r="C6" s="20" t="s">
        <v>22</v>
      </c>
      <c r="D6" s="20" t="str">
        <f t="shared" si="1"/>
        <v>11-2b</v>
      </c>
      <c r="E6" s="20" t="str">
        <f>VLOOKUP(B6,Rules!$B$3:$G$21,2,FALSE)</f>
        <v>Number of service water heating systems in Baseline RMR = User RMR</v>
      </c>
      <c r="F6" s="20" t="str">
        <f>VLOOKUP($B6,Rules!$B$3:$G$21,4,FALSE)</f>
        <v>Baseline RMR = User RMR</v>
      </c>
      <c r="G6" s="20" t="str">
        <f>VLOOKUP($B6,Rules!$B$3:$G$21,5,FALSE)</f>
        <v>SWH Loops in User RMR = 0</v>
      </c>
      <c r="H6" s="20" t="str">
        <f>VLOOKUP($B6,Rules!$B$3:$G$21,6,FALSE)</f>
        <v>No</v>
      </c>
      <c r="I6" s="20" t="s">
        <v>215</v>
      </c>
      <c r="J6" s="19" t="s">
        <v>116</v>
      </c>
      <c r="K6" s="22" t="str">
        <f>VLOOKUP($B6,Rules!$B$3:$G$21,3,FALSE)</f>
        <v>Baseline</v>
      </c>
      <c r="L6" s="22" t="s">
        <v>17</v>
      </c>
      <c r="M6" s="22" t="s">
        <v>118</v>
      </c>
      <c r="N6" s="23" t="s">
        <v>122</v>
      </c>
      <c r="O6" s="24" t="s">
        <v>123</v>
      </c>
      <c r="P6" s="24" t="s">
        <v>16</v>
      </c>
      <c r="Q6" s="24" t="s">
        <v>124</v>
      </c>
      <c r="R6" s="22" t="s">
        <v>0</v>
      </c>
      <c r="S6" s="4" t="s">
        <v>16</v>
      </c>
    </row>
    <row r="7" spans="1:22" s="3" customFormat="1" ht="39.6" x14ac:dyDescent="0.25">
      <c r="A7" s="13">
        <v>11</v>
      </c>
      <c r="B7" s="13">
        <v>3</v>
      </c>
      <c r="C7" s="14" t="s">
        <v>21</v>
      </c>
      <c r="D7" s="14" t="str">
        <f t="shared" ref="D7" si="2">A7&amp;"-"&amp;B7&amp;C7</f>
        <v>11-3a</v>
      </c>
      <c r="E7" s="14" t="str">
        <f>VLOOKUP(B7,Rules!$B$3:$G$21,2,FALSE)</f>
        <v>Number of service water heating systems in Proposed RMR = User RMR</v>
      </c>
      <c r="F7" s="14" t="str">
        <f>VLOOKUP($B7,Rules!$B$3:$G$21,4,FALSE)</f>
        <v>Proposed RMR = User RMR</v>
      </c>
      <c r="G7" s="14" t="str">
        <f>VLOOKUP($B7,Rules!$B$3:$G$21,5,FALSE)</f>
        <v>none</v>
      </c>
      <c r="H7" s="14" t="str">
        <f>VLOOKUP($B7,Rules!$B$3:$G$21,6,FALSE)</f>
        <v>No</v>
      </c>
      <c r="I7" s="14" t="s">
        <v>215</v>
      </c>
      <c r="J7" s="13" t="s">
        <v>125</v>
      </c>
      <c r="K7" s="16" t="str">
        <f>VLOOKUP($B7,Rules!$B$3:$G$21,3,FALSE)</f>
        <v>Proposed</v>
      </c>
      <c r="L7" s="16" t="s">
        <v>18</v>
      </c>
      <c r="M7" s="16" t="s">
        <v>129</v>
      </c>
      <c r="N7" s="17" t="s">
        <v>134</v>
      </c>
      <c r="O7" s="18" t="s">
        <v>123</v>
      </c>
      <c r="P7" s="18" t="s">
        <v>123</v>
      </c>
      <c r="Q7" s="18"/>
      <c r="R7" s="16" t="s">
        <v>0</v>
      </c>
      <c r="S7" s="4" t="s">
        <v>16</v>
      </c>
    </row>
    <row r="8" spans="1:22" s="3" customFormat="1" ht="39.6" x14ac:dyDescent="0.25">
      <c r="A8" s="13">
        <v>11</v>
      </c>
      <c r="B8" s="13">
        <v>3</v>
      </c>
      <c r="C8" s="14" t="s">
        <v>22</v>
      </c>
      <c r="D8" s="14" t="str">
        <f>A8&amp;"-"&amp;B8&amp;C8</f>
        <v>11-3b</v>
      </c>
      <c r="E8" s="14" t="str">
        <f>VLOOKUP(B8,Rules!$B$3:$G$21,2,FALSE)</f>
        <v>Number of service water heating systems in Proposed RMR = User RMR</v>
      </c>
      <c r="F8" s="14" t="str">
        <f>VLOOKUP($B8,Rules!$B$3:$G$21,4,FALSE)</f>
        <v>Proposed RMR = User RMR</v>
      </c>
      <c r="G8" s="14" t="str">
        <f>VLOOKUP($B8,Rules!$B$3:$G$21,5,FALSE)</f>
        <v>none</v>
      </c>
      <c r="H8" s="14" t="str">
        <f>VLOOKUP($B8,Rules!$B$3:$G$21,6,FALSE)</f>
        <v>No</v>
      </c>
      <c r="I8" s="14" t="s">
        <v>215</v>
      </c>
      <c r="J8" s="13" t="s">
        <v>126</v>
      </c>
      <c r="K8" s="16" t="str">
        <f>VLOOKUP($B8,Rules!$B$3:$G$21,3,FALSE)</f>
        <v>Proposed</v>
      </c>
      <c r="L8" s="16" t="s">
        <v>17</v>
      </c>
      <c r="M8" s="16" t="s">
        <v>130</v>
      </c>
      <c r="N8" s="17" t="s">
        <v>134</v>
      </c>
      <c r="O8" s="18" t="s">
        <v>123</v>
      </c>
      <c r="P8" s="18" t="s">
        <v>135</v>
      </c>
      <c r="Q8" s="18" t="s">
        <v>16</v>
      </c>
      <c r="R8" s="16" t="s">
        <v>0</v>
      </c>
      <c r="S8" s="4" t="s">
        <v>16</v>
      </c>
    </row>
    <row r="9" spans="1:22" s="3" customFormat="1" ht="39.6" x14ac:dyDescent="0.25">
      <c r="A9" s="13">
        <v>11</v>
      </c>
      <c r="B9" s="13">
        <v>3</v>
      </c>
      <c r="C9" s="14" t="s">
        <v>29</v>
      </c>
      <c r="D9" s="14" t="str">
        <f>A9&amp;"-"&amp;B9&amp;C9</f>
        <v>11-3c</v>
      </c>
      <c r="E9" s="14" t="str">
        <f>VLOOKUP(B9,Rules!$B$3:$G$21,2,FALSE)</f>
        <v>Number of service water heating systems in Proposed RMR = User RMR</v>
      </c>
      <c r="F9" s="14" t="str">
        <f>VLOOKUP($B9,Rules!$B$3:$G$21,4,FALSE)</f>
        <v>Proposed RMR = User RMR</v>
      </c>
      <c r="G9" s="14" t="str">
        <f>VLOOKUP($B9,Rules!$B$3:$G$21,5,FALSE)</f>
        <v>none</v>
      </c>
      <c r="H9" s="14" t="str">
        <f>VLOOKUP($B9,Rules!$B$3:$G$21,6,FALSE)</f>
        <v>No</v>
      </c>
      <c r="I9" s="14" t="s">
        <v>215</v>
      </c>
      <c r="J9" s="13" t="s">
        <v>127</v>
      </c>
      <c r="K9" s="16" t="str">
        <f>VLOOKUP($B9,Rules!$B$3:$G$21,3,FALSE)</f>
        <v>Proposed</v>
      </c>
      <c r="L9" s="16" t="s">
        <v>18</v>
      </c>
      <c r="M9" s="16" t="s">
        <v>131</v>
      </c>
      <c r="N9" s="17" t="s">
        <v>133</v>
      </c>
      <c r="O9" s="18" t="s">
        <v>136</v>
      </c>
      <c r="P9" s="18" t="s">
        <v>136</v>
      </c>
      <c r="Q9" s="18" t="s">
        <v>16</v>
      </c>
      <c r="R9" s="16" t="s">
        <v>0</v>
      </c>
      <c r="S9" s="4" t="s">
        <v>16</v>
      </c>
    </row>
    <row r="10" spans="1:22" s="3" customFormat="1" ht="52.8" x14ac:dyDescent="0.25">
      <c r="A10" s="13">
        <v>11</v>
      </c>
      <c r="B10" s="13">
        <v>3</v>
      </c>
      <c r="C10" s="14" t="s">
        <v>32</v>
      </c>
      <c r="D10" s="14" t="str">
        <f>A10&amp;"-"&amp;B10&amp;C10</f>
        <v>11-3d</v>
      </c>
      <c r="E10" s="14" t="str">
        <f>VLOOKUP(B10,Rules!$B$3:$G$21,2,FALSE)</f>
        <v>Number of service water heating systems in Proposed RMR = User RMR</v>
      </c>
      <c r="F10" s="14" t="str">
        <f>VLOOKUP($B10,Rules!$B$3:$G$21,4,FALSE)</f>
        <v>Proposed RMR = User RMR</v>
      </c>
      <c r="G10" s="14" t="str">
        <f>VLOOKUP($B10,Rules!$B$3:$G$21,5,FALSE)</f>
        <v>none</v>
      </c>
      <c r="H10" s="14" t="str">
        <f>VLOOKUP($B10,Rules!$B$3:$G$21,6,FALSE)</f>
        <v>No</v>
      </c>
      <c r="I10" s="14" t="s">
        <v>215</v>
      </c>
      <c r="J10" s="13" t="s">
        <v>128</v>
      </c>
      <c r="K10" s="16" t="str">
        <f>VLOOKUP($B10,Rules!$B$3:$G$21,3,FALSE)</f>
        <v>Proposed</v>
      </c>
      <c r="L10" s="16" t="s">
        <v>17</v>
      </c>
      <c r="M10" s="16" t="s">
        <v>132</v>
      </c>
      <c r="N10" s="17" t="s">
        <v>133</v>
      </c>
      <c r="O10" s="18" t="s">
        <v>136</v>
      </c>
      <c r="P10" s="18" t="s">
        <v>137</v>
      </c>
      <c r="Q10" s="18" t="s">
        <v>16</v>
      </c>
      <c r="R10" s="16" t="s">
        <v>0</v>
      </c>
      <c r="S10" s="4" t="s">
        <v>16</v>
      </c>
    </row>
    <row r="11" spans="1:22" s="3" customFormat="1" ht="132" x14ac:dyDescent="0.25">
      <c r="A11" s="19">
        <v>11</v>
      </c>
      <c r="B11" s="19">
        <v>4</v>
      </c>
      <c r="C11" s="20" t="s">
        <v>21</v>
      </c>
      <c r="D11" s="20" t="str">
        <f t="shared" ref="D11" si="3">A11&amp;"-"&amp;B11&amp;C11</f>
        <v>11-4a</v>
      </c>
      <c r="E11" s="20" t="str">
        <f>VLOOKUP(B11,Rules!$B$3:$G$21,2,FALSE)</f>
        <v>All SWH loops in User RMR have same design paramters</v>
      </c>
      <c r="F11" s="20" t="str">
        <f>VLOOKUP($B11,Rules!$B$3:$G$21,4,FALSE)</f>
        <v>User RMR sameness</v>
      </c>
      <c r="G11" s="20" t="str">
        <f>VLOOKUP($B11,Rules!$B$3:$G$21,5,FALSE)</f>
        <v>User RMR SWH Loops Count &gt; 1</v>
      </c>
      <c r="H11" s="20" t="str">
        <f>VLOOKUP($B11,Rules!$B$3:$G$21,6,FALSE)</f>
        <v>No</v>
      </c>
      <c r="I11" s="20" t="s">
        <v>216</v>
      </c>
      <c r="J11" s="19" t="s">
        <v>138</v>
      </c>
      <c r="K11" s="22" t="str">
        <f>VLOOKUP($B11,Rules!$B$3:$G$21,3,FALSE)</f>
        <v>User</v>
      </c>
      <c r="L11" s="22" t="s">
        <v>18</v>
      </c>
      <c r="M11" s="22" t="s">
        <v>140</v>
      </c>
      <c r="N11" s="23" t="s">
        <v>145</v>
      </c>
      <c r="O11" s="24" t="s">
        <v>146</v>
      </c>
      <c r="P11" s="24" t="s">
        <v>16</v>
      </c>
      <c r="Q11" s="24"/>
      <c r="R11" s="22" t="s">
        <v>0</v>
      </c>
      <c r="S11" s="4" t="s">
        <v>16</v>
      </c>
    </row>
    <row r="12" spans="1:22" s="3" customFormat="1" ht="132" x14ac:dyDescent="0.25">
      <c r="A12" s="19">
        <v>11</v>
      </c>
      <c r="B12" s="19">
        <v>4</v>
      </c>
      <c r="C12" s="20" t="s">
        <v>22</v>
      </c>
      <c r="D12" s="20" t="str">
        <f t="shared" ref="D12:D18" si="4">A12&amp;"-"&amp;B12&amp;C12</f>
        <v>11-4b</v>
      </c>
      <c r="E12" s="20" t="str">
        <f>VLOOKUP(B12,Rules!$B$3:$G$21,2,FALSE)</f>
        <v>All SWH loops in User RMR have same design paramters</v>
      </c>
      <c r="F12" s="20" t="str">
        <f>VLOOKUP($B12,Rules!$B$3:$G$21,4,FALSE)</f>
        <v>User RMR sameness</v>
      </c>
      <c r="G12" s="20" t="str">
        <f>VLOOKUP($B12,Rules!$B$3:$G$21,5,FALSE)</f>
        <v>User RMR SWH Loops Count &gt; 1</v>
      </c>
      <c r="H12" s="20" t="str">
        <f>VLOOKUP($B12,Rules!$B$3:$G$21,6,FALSE)</f>
        <v>No</v>
      </c>
      <c r="I12" s="20" t="s">
        <v>216</v>
      </c>
      <c r="J12" s="19" t="s">
        <v>139</v>
      </c>
      <c r="K12" s="22" t="str">
        <f>VLOOKUP($B12,Rules!$B$3:$G$21,3,FALSE)</f>
        <v>User</v>
      </c>
      <c r="L12" s="22" t="s">
        <v>17</v>
      </c>
      <c r="M12" s="22" t="s">
        <v>141</v>
      </c>
      <c r="N12" s="23" t="s">
        <v>145</v>
      </c>
      <c r="O12" s="24" t="s">
        <v>147</v>
      </c>
      <c r="P12" s="24" t="s">
        <v>16</v>
      </c>
      <c r="Q12" s="24"/>
      <c r="R12" s="22" t="s">
        <v>0</v>
      </c>
      <c r="S12" s="4" t="s">
        <v>16</v>
      </c>
    </row>
    <row r="13" spans="1:22" s="3" customFormat="1" ht="118.8" x14ac:dyDescent="0.25">
      <c r="A13" s="19">
        <v>11</v>
      </c>
      <c r="B13" s="19">
        <v>4</v>
      </c>
      <c r="C13" s="20" t="s">
        <v>29</v>
      </c>
      <c r="D13" s="20" t="str">
        <f t="shared" si="4"/>
        <v>11-4c</v>
      </c>
      <c r="E13" s="20" t="str">
        <f>VLOOKUP(B13,Rules!$B$3:$G$21,2,FALSE)</f>
        <v>All SWH loops in User RMR have same design paramters</v>
      </c>
      <c r="F13" s="20" t="str">
        <f>VLOOKUP($B13,Rules!$B$3:$G$21,4,FALSE)</f>
        <v>User RMR sameness</v>
      </c>
      <c r="G13" s="20" t="str">
        <f>VLOOKUP($B13,Rules!$B$3:$G$21,5,FALSE)</f>
        <v>User RMR SWH Loops Count &gt; 1</v>
      </c>
      <c r="H13" s="20" t="str">
        <f>VLOOKUP($B13,Rules!$B$3:$G$21,6,FALSE)</f>
        <v>No</v>
      </c>
      <c r="I13" s="20" t="s">
        <v>216</v>
      </c>
      <c r="J13" s="19" t="s">
        <v>139</v>
      </c>
      <c r="K13" s="22" t="str">
        <f>VLOOKUP($B13,Rules!$B$3:$G$21,3,FALSE)</f>
        <v>User</v>
      </c>
      <c r="L13" s="22" t="s">
        <v>17</v>
      </c>
      <c r="M13" s="22" t="s">
        <v>141</v>
      </c>
      <c r="N13" s="23" t="s">
        <v>145</v>
      </c>
      <c r="O13" s="24" t="s">
        <v>149</v>
      </c>
      <c r="P13" s="24" t="s">
        <v>16</v>
      </c>
      <c r="Q13" s="24"/>
      <c r="R13" s="22" t="s">
        <v>0</v>
      </c>
      <c r="S13" s="4" t="s">
        <v>16</v>
      </c>
    </row>
    <row r="14" spans="1:22" s="3" customFormat="1" ht="132" x14ac:dyDescent="0.25">
      <c r="A14" s="19">
        <v>11</v>
      </c>
      <c r="B14" s="19">
        <v>4</v>
      </c>
      <c r="C14" s="20" t="s">
        <v>32</v>
      </c>
      <c r="D14" s="20" t="str">
        <f t="shared" ref="D14" si="5">A14&amp;"-"&amp;B14&amp;C14</f>
        <v>11-4d</v>
      </c>
      <c r="E14" s="20" t="str">
        <f>VLOOKUP(B14,Rules!$B$3:$G$21,2,FALSE)</f>
        <v>All SWH loops in User RMR have same design paramters</v>
      </c>
      <c r="F14" s="20" t="str">
        <f>VLOOKUP($B14,Rules!$B$3:$G$21,4,FALSE)</f>
        <v>User RMR sameness</v>
      </c>
      <c r="G14" s="20" t="str">
        <f>VLOOKUP($B14,Rules!$B$3:$G$21,5,FALSE)</f>
        <v>User RMR SWH Loops Count &gt; 1</v>
      </c>
      <c r="H14" s="20" t="str">
        <f>VLOOKUP($B14,Rules!$B$3:$G$21,6,FALSE)</f>
        <v>No</v>
      </c>
      <c r="I14" s="20" t="s">
        <v>216</v>
      </c>
      <c r="J14" s="19" t="s">
        <v>139</v>
      </c>
      <c r="K14" s="22" t="str">
        <f>VLOOKUP($B14,Rules!$B$3:$G$21,3,FALSE)</f>
        <v>User</v>
      </c>
      <c r="L14" s="22" t="s">
        <v>17</v>
      </c>
      <c r="M14" s="22" t="s">
        <v>141</v>
      </c>
      <c r="N14" s="23" t="s">
        <v>145</v>
      </c>
      <c r="O14" s="24" t="s">
        <v>148</v>
      </c>
      <c r="P14" s="24" t="s">
        <v>16</v>
      </c>
      <c r="Q14" s="24"/>
      <c r="R14" s="22" t="s">
        <v>0</v>
      </c>
      <c r="S14" s="4" t="s">
        <v>16</v>
      </c>
    </row>
    <row r="15" spans="1:22" s="46" customFormat="1" ht="39.6" x14ac:dyDescent="0.25">
      <c r="A15" s="40">
        <v>11</v>
      </c>
      <c r="B15" s="40">
        <v>5</v>
      </c>
      <c r="C15" s="41" t="s">
        <v>21</v>
      </c>
      <c r="D15" s="41" t="str">
        <f t="shared" si="4"/>
        <v>11-5a</v>
      </c>
      <c r="E15" s="41" t="str">
        <f>VLOOKUP(B15,Rules!$B$3:$G$21,2,FALSE)</f>
        <v>SWH loop in User RMR is found in Proposed RMR</v>
      </c>
      <c r="F15" s="41" t="str">
        <f>VLOOKUP($B15,Rules!$B$3:$G$21,4,FALSE)</f>
        <v>Proposed RMR = User RMR</v>
      </c>
      <c r="G15" s="41" t="str">
        <f>VLOOKUP($B15,Rules!$B$3:$G$21,5,FALSE)</f>
        <v>User RMR SWH Loops Count &gt; 0</v>
      </c>
      <c r="H15" s="41" t="str">
        <f>VLOOKUP($B15,Rules!$B$3:$G$21,6,FALSE)</f>
        <v>No</v>
      </c>
      <c r="I15" s="41" t="s">
        <v>216</v>
      </c>
      <c r="J15" s="40" t="s">
        <v>106</v>
      </c>
      <c r="K15" s="43" t="str">
        <f>VLOOKUP($B15,Rules!$B$3:$G$21,3,FALSE)</f>
        <v>Proposed</v>
      </c>
      <c r="L15" s="43" t="s">
        <v>18</v>
      </c>
      <c r="M15" s="43" t="s">
        <v>151</v>
      </c>
      <c r="N15" s="44" t="s">
        <v>153</v>
      </c>
      <c r="O15" s="45" t="s">
        <v>152</v>
      </c>
      <c r="P15" s="45" t="s">
        <v>152</v>
      </c>
      <c r="Q15" s="45"/>
      <c r="R15" s="43" t="s">
        <v>0</v>
      </c>
      <c r="S15" s="43" t="s">
        <v>16</v>
      </c>
    </row>
    <row r="16" spans="1:22" s="46" customFormat="1" ht="52.8" x14ac:dyDescent="0.25">
      <c r="A16" s="40">
        <v>11</v>
      </c>
      <c r="B16" s="40">
        <v>5</v>
      </c>
      <c r="C16" s="41" t="s">
        <v>22</v>
      </c>
      <c r="D16" s="41" t="str">
        <f t="shared" si="4"/>
        <v>11-5b</v>
      </c>
      <c r="E16" s="41" t="str">
        <f>VLOOKUP(B16,Rules!$B$3:$G$21,2,FALSE)</f>
        <v>SWH loop in User RMR is found in Proposed RMR</v>
      </c>
      <c r="F16" s="41" t="str">
        <f>VLOOKUP($B16,Rules!$B$3:$G$21,4,FALSE)</f>
        <v>Proposed RMR = User RMR</v>
      </c>
      <c r="G16" s="41" t="str">
        <f>VLOOKUP($B16,Rules!$B$3:$G$21,5,FALSE)</f>
        <v>User RMR SWH Loops Count &gt; 0</v>
      </c>
      <c r="H16" s="41" t="str">
        <f>VLOOKUP($B16,Rules!$B$3:$G$21,6,FALSE)</f>
        <v>No</v>
      </c>
      <c r="I16" s="41" t="s">
        <v>216</v>
      </c>
      <c r="J16" s="40" t="s">
        <v>112</v>
      </c>
      <c r="K16" s="43" t="str">
        <f>VLOOKUP($B16,Rules!$B$3:$G$21,3,FALSE)</f>
        <v>Proposed</v>
      </c>
      <c r="L16" s="43" t="s">
        <v>17</v>
      </c>
      <c r="M16" s="43" t="s">
        <v>150</v>
      </c>
      <c r="N16" s="44" t="s">
        <v>153</v>
      </c>
      <c r="O16" s="45" t="s">
        <v>152</v>
      </c>
      <c r="P16" s="45" t="s">
        <v>154</v>
      </c>
      <c r="Q16" s="45"/>
      <c r="R16" s="43" t="s">
        <v>0</v>
      </c>
      <c r="S16" s="43" t="s">
        <v>16</v>
      </c>
    </row>
    <row r="17" spans="1:19" s="49" customFormat="1" ht="52.8" x14ac:dyDescent="0.25">
      <c r="A17" s="19">
        <v>11</v>
      </c>
      <c r="B17" s="19">
        <v>6</v>
      </c>
      <c r="C17" s="20" t="s">
        <v>21</v>
      </c>
      <c r="D17" s="20" t="str">
        <f t="shared" si="4"/>
        <v>11-6a</v>
      </c>
      <c r="E17" s="20" t="str">
        <f>VLOOKUP(B17,Rules!$B$3:$G$21,2,FALSE)</f>
        <v>SWH Loop flow schedule in Proposed RMR is the same as the User RMR</v>
      </c>
      <c r="F17" s="20" t="str">
        <f>VLOOKUP($B17,Rules!$B$3:$G$21,4,FALSE)</f>
        <v>Proposed RMR = User RMR</v>
      </c>
      <c r="G17" s="20" t="str">
        <f>VLOOKUP($B17,Rules!$B$3:$G$21,5,FALSE)</f>
        <v>Rule 11-5 is true</v>
      </c>
      <c r="H17" s="20" t="str">
        <f>VLOOKUP($B17,Rules!$B$3:$G$21,6,FALSE)</f>
        <v>No</v>
      </c>
      <c r="I17" s="20" t="s">
        <v>216</v>
      </c>
      <c r="J17" s="19" t="s">
        <v>155</v>
      </c>
      <c r="K17" s="22" t="str">
        <f>VLOOKUP($B17,Rules!$B$3:$G$21,3,FALSE)</f>
        <v>Proposed</v>
      </c>
      <c r="L17" s="22" t="s">
        <v>18</v>
      </c>
      <c r="M17" s="22" t="s">
        <v>179</v>
      </c>
      <c r="N17" s="23" t="s">
        <v>157</v>
      </c>
      <c r="O17" s="24" t="s">
        <v>158</v>
      </c>
      <c r="P17" s="24" t="s">
        <v>158</v>
      </c>
      <c r="Q17" s="24" t="s">
        <v>16</v>
      </c>
      <c r="R17" s="22" t="s">
        <v>0</v>
      </c>
      <c r="S17" s="22" t="s">
        <v>16</v>
      </c>
    </row>
    <row r="18" spans="1:19" s="49" customFormat="1" ht="52.8" x14ac:dyDescent="0.25">
      <c r="A18" s="19">
        <v>11</v>
      </c>
      <c r="B18" s="19">
        <v>6</v>
      </c>
      <c r="C18" s="20" t="s">
        <v>22</v>
      </c>
      <c r="D18" s="20" t="str">
        <f t="shared" si="4"/>
        <v>11-6b</v>
      </c>
      <c r="E18" s="20" t="str">
        <f>VLOOKUP(B18,Rules!$B$3:$G$21,2,FALSE)</f>
        <v>SWH Loop flow schedule in Proposed RMR is the same as the User RMR</v>
      </c>
      <c r="F18" s="20" t="str">
        <f>VLOOKUP($B18,Rules!$B$3:$G$21,4,FALSE)</f>
        <v>Proposed RMR = User RMR</v>
      </c>
      <c r="G18" s="20" t="str">
        <f>VLOOKUP($B18,Rules!$B$3:$G$21,5,FALSE)</f>
        <v>Rule 11-5 is true</v>
      </c>
      <c r="H18" s="20" t="str">
        <f>VLOOKUP($B18,Rules!$B$3:$G$21,6,FALSE)</f>
        <v>No</v>
      </c>
      <c r="I18" s="20" t="s">
        <v>216</v>
      </c>
      <c r="J18" s="19" t="s">
        <v>156</v>
      </c>
      <c r="K18" s="22" t="str">
        <f>VLOOKUP($B18,Rules!$B$3:$G$21,3,FALSE)</f>
        <v>Proposed</v>
      </c>
      <c r="L18" s="22" t="s">
        <v>17</v>
      </c>
      <c r="M18" s="22" t="s">
        <v>180</v>
      </c>
      <c r="N18" s="23" t="s">
        <v>157</v>
      </c>
      <c r="O18" s="24" t="s">
        <v>158</v>
      </c>
      <c r="P18" s="24" t="s">
        <v>159</v>
      </c>
      <c r="Q18" s="24" t="s">
        <v>16</v>
      </c>
      <c r="R18" s="22" t="s">
        <v>0</v>
      </c>
      <c r="S18" s="22" t="s">
        <v>16</v>
      </c>
    </row>
    <row r="19" spans="1:19" s="3" customFormat="1" ht="52.8" x14ac:dyDescent="0.25">
      <c r="A19" s="13">
        <v>11</v>
      </c>
      <c r="B19" s="13">
        <v>7</v>
      </c>
      <c r="C19" s="14" t="s">
        <v>21</v>
      </c>
      <c r="D19" s="14" t="str">
        <f t="shared" ref="D19:D30" si="6">A19&amp;"-"&amp;B19&amp;C19</f>
        <v>11-7a</v>
      </c>
      <c r="E19" s="14" t="str">
        <f>VLOOKUP(B19,Rules!$B$3:$G$21,2,FALSE)</f>
        <v>SWH Loop Design Flow in Proposed RMR is the same as the User RMR</v>
      </c>
      <c r="F19" s="14" t="str">
        <f>VLOOKUP($B19,Rules!$B$3:$G$21,4,FALSE)</f>
        <v>Proposed RMR = User RMR</v>
      </c>
      <c r="G19" s="14" t="str">
        <f>VLOOKUP($B19,Rules!$B$3:$G$21,5,FALSE)</f>
        <v>Rule 11-5 is true</v>
      </c>
      <c r="H19" s="14" t="str">
        <f>VLOOKUP($B19,Rules!$B$3:$G$21,6,FALSE)</f>
        <v>No</v>
      </c>
      <c r="I19" s="14" t="s">
        <v>216</v>
      </c>
      <c r="J19" s="13" t="s">
        <v>160</v>
      </c>
      <c r="K19" s="28" t="str">
        <f>VLOOKUP($B19,Rules!$B$3:$G$21,3,FALSE)</f>
        <v>Proposed</v>
      </c>
      <c r="L19" s="28" t="s">
        <v>18</v>
      </c>
      <c r="M19" s="13" t="s">
        <v>181</v>
      </c>
      <c r="N19" s="17" t="s">
        <v>161</v>
      </c>
      <c r="O19" s="18" t="s">
        <v>162</v>
      </c>
      <c r="P19" s="18" t="s">
        <v>162</v>
      </c>
      <c r="Q19" s="18"/>
      <c r="R19" s="28" t="s">
        <v>0</v>
      </c>
      <c r="S19" s="4" t="s">
        <v>16</v>
      </c>
    </row>
    <row r="20" spans="1:19" s="3" customFormat="1" ht="52.8" x14ac:dyDescent="0.25">
      <c r="A20" s="13">
        <v>11</v>
      </c>
      <c r="B20" s="13">
        <v>7</v>
      </c>
      <c r="C20" s="14" t="s">
        <v>22</v>
      </c>
      <c r="D20" s="14" t="str">
        <f t="shared" si="6"/>
        <v>11-7b</v>
      </c>
      <c r="E20" s="14" t="str">
        <f>VLOOKUP(B20,Rules!$B$3:$G$21,2,FALSE)</f>
        <v>SWH Loop Design Flow in Proposed RMR is the same as the User RMR</v>
      </c>
      <c r="F20" s="14" t="str">
        <f>VLOOKUP($B20,Rules!$B$3:$G$21,4,FALSE)</f>
        <v>Proposed RMR = User RMR</v>
      </c>
      <c r="G20" s="14" t="str">
        <f>VLOOKUP($B20,Rules!$B$3:$G$21,5,FALSE)</f>
        <v>Rule 11-5 is true</v>
      </c>
      <c r="H20" s="14" t="str">
        <f>VLOOKUP($B20,Rules!$B$3:$G$21,6,FALSE)</f>
        <v>No</v>
      </c>
      <c r="I20" s="14" t="s">
        <v>216</v>
      </c>
      <c r="J20" s="13" t="s">
        <v>160</v>
      </c>
      <c r="K20" s="28" t="str">
        <f>VLOOKUP($B20,Rules!$B$3:$G$21,3,FALSE)</f>
        <v>Proposed</v>
      </c>
      <c r="L20" s="28" t="s">
        <v>18</v>
      </c>
      <c r="M20" s="13" t="s">
        <v>181</v>
      </c>
      <c r="N20" s="17" t="s">
        <v>161</v>
      </c>
      <c r="O20" s="18" t="s">
        <v>162</v>
      </c>
      <c r="P20" s="18" t="s">
        <v>163</v>
      </c>
      <c r="Q20" s="18"/>
      <c r="R20" s="28" t="s">
        <v>0</v>
      </c>
      <c r="S20" s="4" t="s">
        <v>16</v>
      </c>
    </row>
    <row r="21" spans="1:19" s="3" customFormat="1" ht="52.8" x14ac:dyDescent="0.25">
      <c r="A21" s="19">
        <v>11</v>
      </c>
      <c r="B21" s="19">
        <v>8</v>
      </c>
      <c r="C21" s="20" t="s">
        <v>21</v>
      </c>
      <c r="D21" s="20" t="str">
        <f t="shared" si="6"/>
        <v>11-8a</v>
      </c>
      <c r="E21" s="20" t="str">
        <f>VLOOKUP(B21,Rules!$B$3:$G$21,2,FALSE)</f>
        <v>SWH Loop Design Supply Water Temperature setpoint in Proposed RMR is the same as the User RMR</v>
      </c>
      <c r="F21" s="20" t="str">
        <f>VLOOKUP($B21,Rules!$B$3:$G$21,4,FALSE)</f>
        <v>Proposed RMR = User RMR</v>
      </c>
      <c r="G21" s="20" t="str">
        <f>VLOOKUP($B21,Rules!$B$3:$G$21,5,FALSE)</f>
        <v>Rule 11-5 is true</v>
      </c>
      <c r="H21" s="20" t="str">
        <f>VLOOKUP($B21,Rules!$B$3:$G$21,6,FALSE)</f>
        <v>No</v>
      </c>
      <c r="I21" s="20" t="s">
        <v>216</v>
      </c>
      <c r="J21" s="19" t="s">
        <v>164</v>
      </c>
      <c r="K21" s="25" t="str">
        <f>VLOOKUP($B21,Rules!$B$3:$G$21,3,FALSE)</f>
        <v>Proposed</v>
      </c>
      <c r="L21" s="25" t="s">
        <v>18</v>
      </c>
      <c r="M21" s="19" t="s">
        <v>182</v>
      </c>
      <c r="N21" s="23" t="s">
        <v>166</v>
      </c>
      <c r="O21" s="24" t="s">
        <v>167</v>
      </c>
      <c r="P21" s="24" t="s">
        <v>167</v>
      </c>
      <c r="Q21" s="24"/>
      <c r="R21" s="25" t="s">
        <v>0</v>
      </c>
      <c r="S21" s="4" t="s">
        <v>16</v>
      </c>
    </row>
    <row r="22" spans="1:19" s="3" customFormat="1" ht="52.8" x14ac:dyDescent="0.25">
      <c r="A22" s="19">
        <v>11</v>
      </c>
      <c r="B22" s="19">
        <v>8</v>
      </c>
      <c r="C22" s="20" t="s">
        <v>22</v>
      </c>
      <c r="D22" s="20" t="str">
        <f t="shared" si="6"/>
        <v>11-8b</v>
      </c>
      <c r="E22" s="20" t="str">
        <f>VLOOKUP(B22,Rules!$B$3:$G$21,2,FALSE)</f>
        <v>SWH Loop Design Supply Water Temperature setpoint in Proposed RMR is the same as the User RMR</v>
      </c>
      <c r="F22" s="20" t="str">
        <f>VLOOKUP($B22,Rules!$B$3:$G$21,4,FALSE)</f>
        <v>Proposed RMR = User RMR</v>
      </c>
      <c r="G22" s="20" t="str">
        <f>VLOOKUP($B22,Rules!$B$3:$G$21,5,FALSE)</f>
        <v>Rule 11-5 is true</v>
      </c>
      <c r="H22" s="20" t="str">
        <f>VLOOKUP($B22,Rules!$B$3:$G$21,6,FALSE)</f>
        <v>No</v>
      </c>
      <c r="I22" s="20" t="s">
        <v>216</v>
      </c>
      <c r="J22" s="19" t="s">
        <v>165</v>
      </c>
      <c r="K22" s="25" t="str">
        <f>VLOOKUP($B22,Rules!$B$3:$G$21,3,FALSE)</f>
        <v>Proposed</v>
      </c>
      <c r="L22" s="25" t="s">
        <v>18</v>
      </c>
      <c r="M22" s="19" t="s">
        <v>183</v>
      </c>
      <c r="N22" s="23" t="s">
        <v>166</v>
      </c>
      <c r="O22" s="24" t="s">
        <v>167</v>
      </c>
      <c r="P22" s="24" t="s">
        <v>168</v>
      </c>
      <c r="Q22" s="24"/>
      <c r="R22" s="25" t="s">
        <v>0</v>
      </c>
      <c r="S22" s="4" t="s">
        <v>16</v>
      </c>
    </row>
    <row r="23" spans="1:19" s="3" customFormat="1" ht="52.8" x14ac:dyDescent="0.25">
      <c r="A23" s="13">
        <v>11</v>
      </c>
      <c r="B23" s="13">
        <v>9</v>
      </c>
      <c r="C23" s="14" t="s">
        <v>21</v>
      </c>
      <c r="D23" s="14" t="str">
        <f>A23&amp;"-"&amp;B23&amp;C23</f>
        <v>11-9a</v>
      </c>
      <c r="E23" s="14" t="str">
        <f>VLOOKUP(B23,Rules!$B$3:$G$21,2,FALSE)</f>
        <v>SWH Loop entering water temperature type in Proposed RMR is the same as the User RMR</v>
      </c>
      <c r="F23" s="14" t="str">
        <f>VLOOKUP($B23,Rules!$B$3:$G$21,4,FALSE)</f>
        <v>Proposed RMR = User RMR</v>
      </c>
      <c r="G23" s="14" t="str">
        <f>VLOOKUP($B23,Rules!$B$3:$G$21,5,FALSE)</f>
        <v>Rule 11-5 is true</v>
      </c>
      <c r="H23" s="14" t="str">
        <f>VLOOKUP($B23,Rules!$B$3:$G$21,6,FALSE)</f>
        <v>No</v>
      </c>
      <c r="I23" s="14" t="s">
        <v>216</v>
      </c>
      <c r="J23" s="13" t="s">
        <v>170</v>
      </c>
      <c r="K23" s="16" t="str">
        <f>VLOOKUP($B23,Rules!$B$3:$G$21,3,FALSE)</f>
        <v>Proposed</v>
      </c>
      <c r="L23" s="28" t="s">
        <v>18</v>
      </c>
      <c r="M23" s="13" t="s">
        <v>184</v>
      </c>
      <c r="N23" s="17" t="s">
        <v>171</v>
      </c>
      <c r="O23" s="18" t="s">
        <v>172</v>
      </c>
      <c r="P23" s="18" t="s">
        <v>172</v>
      </c>
      <c r="Q23" s="18"/>
      <c r="R23" s="28" t="s">
        <v>0</v>
      </c>
      <c r="S23" s="4"/>
    </row>
    <row r="24" spans="1:19" s="3" customFormat="1" ht="52.8" x14ac:dyDescent="0.25">
      <c r="A24" s="13">
        <v>11</v>
      </c>
      <c r="B24" s="13">
        <v>9</v>
      </c>
      <c r="C24" s="14" t="s">
        <v>22</v>
      </c>
      <c r="D24" s="14" t="str">
        <f>A24&amp;"-"&amp;B24&amp;C24</f>
        <v>11-9b</v>
      </c>
      <c r="E24" s="14" t="str">
        <f>VLOOKUP(B24,Rules!$B$3:$G$21,2,FALSE)</f>
        <v>SWH Loop entering water temperature type in Proposed RMR is the same as the User RMR</v>
      </c>
      <c r="F24" s="14" t="str">
        <f>VLOOKUP($B24,Rules!$B$3:$G$21,4,FALSE)</f>
        <v>Proposed RMR = User RMR</v>
      </c>
      <c r="G24" s="14" t="str">
        <f>VLOOKUP($B24,Rules!$B$3:$G$21,5,FALSE)</f>
        <v>Rule 11-5 is true</v>
      </c>
      <c r="H24" s="14" t="str">
        <f>VLOOKUP($B24,Rules!$B$3:$G$21,6,FALSE)</f>
        <v>No</v>
      </c>
      <c r="I24" s="14" t="s">
        <v>216</v>
      </c>
      <c r="J24" s="13" t="s">
        <v>170</v>
      </c>
      <c r="K24" s="16" t="str">
        <f>VLOOKUP($B24,Rules!$B$3:$G$21,3,FALSE)</f>
        <v>Proposed</v>
      </c>
      <c r="L24" s="16" t="s">
        <v>18</v>
      </c>
      <c r="M24" s="13" t="s">
        <v>185</v>
      </c>
      <c r="N24" s="17" t="s">
        <v>171</v>
      </c>
      <c r="O24" s="18" t="s">
        <v>172</v>
      </c>
      <c r="P24" s="18" t="s">
        <v>173</v>
      </c>
      <c r="Q24" s="18"/>
      <c r="R24" s="28" t="s">
        <v>0</v>
      </c>
      <c r="S24" s="4"/>
    </row>
    <row r="25" spans="1:19" s="3" customFormat="1" ht="39.6" x14ac:dyDescent="0.25">
      <c r="A25" s="19">
        <v>11</v>
      </c>
      <c r="B25" s="19">
        <v>10</v>
      </c>
      <c r="C25" s="20" t="s">
        <v>21</v>
      </c>
      <c r="D25" s="20" t="str">
        <f>A25&amp;"-"&amp;B25&amp;C25</f>
        <v>11-10a</v>
      </c>
      <c r="E25" s="20" t="str">
        <f>VLOOKUP(B25,Rules!$B$3:$G$21,2,FALSE)</f>
        <v>SWH Heater name in User RMR is also in the Proposed RMR</v>
      </c>
      <c r="F25" s="20" t="str">
        <f>VLOOKUP($B25,Rules!$B$3:$G$21,4,FALSE)</f>
        <v>Proposed RMR = User RMR</v>
      </c>
      <c r="G25" s="20" t="str">
        <f>VLOOKUP($B25,Rules!$B$3:$G$21,5,FALSE)</f>
        <v>Rule 11-5 is true</v>
      </c>
      <c r="H25" s="20" t="str">
        <f>VLOOKUP($B25,Rules!$B$3:$G$21,6,FALSE)</f>
        <v>No</v>
      </c>
      <c r="I25" s="20" t="s">
        <v>218</v>
      </c>
      <c r="J25" s="19" t="s">
        <v>174</v>
      </c>
      <c r="K25" s="22" t="str">
        <f>VLOOKUP($B25,Rules!$B$3:$G$21,3,FALSE)</f>
        <v>Proposed</v>
      </c>
      <c r="L25" s="25" t="s">
        <v>18</v>
      </c>
      <c r="M25" s="19" t="s">
        <v>178</v>
      </c>
      <c r="N25" s="23" t="s">
        <v>186</v>
      </c>
      <c r="O25" s="24" t="s">
        <v>187</v>
      </c>
      <c r="P25" s="24" t="s">
        <v>187</v>
      </c>
      <c r="Q25" s="24"/>
      <c r="R25" s="25" t="s">
        <v>0</v>
      </c>
      <c r="S25" s="4"/>
    </row>
    <row r="26" spans="1:19" s="3" customFormat="1" ht="39.6" x14ac:dyDescent="0.25">
      <c r="A26" s="19">
        <v>11</v>
      </c>
      <c r="B26" s="19">
        <v>10</v>
      </c>
      <c r="C26" s="20" t="s">
        <v>22</v>
      </c>
      <c r="D26" s="20" t="str">
        <f>A26&amp;"-"&amp;B26&amp;C26</f>
        <v>11-10b</v>
      </c>
      <c r="E26" s="20" t="str">
        <f>VLOOKUP(B26,Rules!$B$3:$G$21,2,FALSE)</f>
        <v>SWH Heater name in User RMR is also in the Proposed RMR</v>
      </c>
      <c r="F26" s="20" t="str">
        <f>VLOOKUP($B26,Rules!$B$3:$G$21,4,FALSE)</f>
        <v>Proposed RMR = User RMR</v>
      </c>
      <c r="G26" s="20" t="str">
        <f>VLOOKUP($B26,Rules!$B$3:$G$21,5,FALSE)</f>
        <v>Rule 11-5 is true</v>
      </c>
      <c r="H26" s="20" t="str">
        <f>VLOOKUP($B26,Rules!$B$3:$G$21,6,FALSE)</f>
        <v>No</v>
      </c>
      <c r="I26" s="20" t="s">
        <v>218</v>
      </c>
      <c r="J26" s="19" t="s">
        <v>174</v>
      </c>
      <c r="K26" s="22" t="str">
        <f>VLOOKUP($B26,Rules!$B$3:$G$21,3,FALSE)</f>
        <v>Proposed</v>
      </c>
      <c r="L26" s="22" t="s">
        <v>18</v>
      </c>
      <c r="M26" s="19" t="s">
        <v>178</v>
      </c>
      <c r="N26" s="23" t="s">
        <v>186</v>
      </c>
      <c r="O26" s="24" t="s">
        <v>187</v>
      </c>
      <c r="P26" s="24" t="s">
        <v>188</v>
      </c>
      <c r="Q26" s="24"/>
      <c r="R26" s="25" t="s">
        <v>0</v>
      </c>
      <c r="S26" s="4"/>
    </row>
    <row r="27" spans="1:19" s="46" customFormat="1" ht="52.8" x14ac:dyDescent="0.25">
      <c r="A27" s="40">
        <v>11</v>
      </c>
      <c r="B27" s="40">
        <v>11</v>
      </c>
      <c r="C27" s="41" t="s">
        <v>21</v>
      </c>
      <c r="D27" s="41" t="str">
        <f t="shared" si="6"/>
        <v>11-11a</v>
      </c>
      <c r="E27" s="41" t="str">
        <f>VLOOKUP(B27,Rules!$B$3:$G$21,2,FALSE)</f>
        <v>SWH Heater capacity in Proposed RMR is equal to the User RMR</v>
      </c>
      <c r="F27" s="41" t="str">
        <f>VLOOKUP($B27,Rules!$B$3:$G$21,4,FALSE)</f>
        <v>Proposed RMR = User RMR</v>
      </c>
      <c r="G27" s="41" t="str">
        <f>VLOOKUP($B27,Rules!$B$3:$G$21,5,FALSE)</f>
        <v>Rule 11-5 and Rule 11-10 are true</v>
      </c>
      <c r="H27" s="41" t="str">
        <f>VLOOKUP($B27,Rules!$B$3:$G$21,6,FALSE)</f>
        <v>No</v>
      </c>
      <c r="I27" s="41" t="s">
        <v>217</v>
      </c>
      <c r="J27" s="40" t="s">
        <v>195</v>
      </c>
      <c r="K27" s="50" t="str">
        <f>VLOOKUP($B27,Rules!$B$3:$G$21,3,FALSE)</f>
        <v>Proposed</v>
      </c>
      <c r="L27" s="50" t="s">
        <v>18</v>
      </c>
      <c r="M27" s="40" t="s">
        <v>189</v>
      </c>
      <c r="N27" s="44" t="s">
        <v>190</v>
      </c>
      <c r="O27" s="45" t="s">
        <v>191</v>
      </c>
      <c r="P27" s="45" t="s">
        <v>191</v>
      </c>
      <c r="Q27" s="45"/>
      <c r="R27" s="50" t="s">
        <v>0</v>
      </c>
      <c r="S27" s="43" t="s">
        <v>16</v>
      </c>
    </row>
    <row r="28" spans="1:19" s="46" customFormat="1" ht="52.8" x14ac:dyDescent="0.25">
      <c r="A28" s="40">
        <v>11</v>
      </c>
      <c r="B28" s="40">
        <v>11</v>
      </c>
      <c r="C28" s="41" t="s">
        <v>22</v>
      </c>
      <c r="D28" s="41" t="str">
        <f t="shared" si="6"/>
        <v>11-11b</v>
      </c>
      <c r="E28" s="41" t="str">
        <f>VLOOKUP(B28,Rules!$B$3:$G$21,2,FALSE)</f>
        <v>SWH Heater capacity in Proposed RMR is equal to the User RMR</v>
      </c>
      <c r="F28" s="41" t="str">
        <f>VLOOKUP($B28,Rules!$B$3:$G$21,4,FALSE)</f>
        <v>Proposed RMR = User RMR</v>
      </c>
      <c r="G28" s="41" t="str">
        <f>VLOOKUP($B28,Rules!$B$3:$G$21,5,FALSE)</f>
        <v>Rule 11-5 and Rule 11-10 are true</v>
      </c>
      <c r="H28" s="41" t="str">
        <f>VLOOKUP($B28,Rules!$B$3:$G$21,6,FALSE)</f>
        <v>No</v>
      </c>
      <c r="I28" s="41" t="s">
        <v>217</v>
      </c>
      <c r="J28" s="40" t="s">
        <v>195</v>
      </c>
      <c r="K28" s="43" t="str">
        <f>VLOOKUP($B28,Rules!$B$3:$G$21,3,FALSE)</f>
        <v>Proposed</v>
      </c>
      <c r="L28" s="43" t="s">
        <v>18</v>
      </c>
      <c r="M28" s="40" t="s">
        <v>189</v>
      </c>
      <c r="N28" s="44" t="s">
        <v>190</v>
      </c>
      <c r="O28" s="45" t="s">
        <v>191</v>
      </c>
      <c r="P28" s="45" t="s">
        <v>192</v>
      </c>
      <c r="Q28" s="45"/>
      <c r="R28" s="50" t="s">
        <v>0</v>
      </c>
      <c r="S28" s="43"/>
    </row>
    <row r="29" spans="1:19" s="3" customFormat="1" ht="52.8" x14ac:dyDescent="0.25">
      <c r="A29" s="19">
        <v>11</v>
      </c>
      <c r="B29" s="19">
        <v>12</v>
      </c>
      <c r="C29" s="20" t="s">
        <v>21</v>
      </c>
      <c r="D29" s="20" t="str">
        <f t="shared" si="6"/>
        <v>11-12a</v>
      </c>
      <c r="E29" s="20" t="str">
        <f>VLOOKUP(B29,Rules!$B$3:$G$21,2,FALSE)</f>
        <v>SWH Heater efficiency in Proposed RMR is equal to the User RMR</v>
      </c>
      <c r="F29" s="20" t="str">
        <f>VLOOKUP($B29,Rules!$B$3:$G$21,4,FALSE)</f>
        <v>Proposed RMR = User RMR</v>
      </c>
      <c r="G29" s="20" t="str">
        <f>VLOOKUP($B29,Rules!$B$3:$G$21,5,FALSE)</f>
        <v>Rule 11-5 and Rule 11-10 are true</v>
      </c>
      <c r="H29" s="20" t="str">
        <f>VLOOKUP($B29,Rules!$B$3:$G$21,6,FALSE)</f>
        <v>No</v>
      </c>
      <c r="I29" s="20" t="s">
        <v>218</v>
      </c>
      <c r="J29" s="19" t="s">
        <v>196</v>
      </c>
      <c r="K29" s="22" t="str">
        <f>VLOOKUP($B29,Rules!$B$3:$G$21,3,FALSE)</f>
        <v>Proposed</v>
      </c>
      <c r="L29" s="22" t="s">
        <v>18</v>
      </c>
      <c r="M29" s="19" t="s">
        <v>193</v>
      </c>
      <c r="N29" s="23" t="s">
        <v>194</v>
      </c>
      <c r="O29" s="24" t="s">
        <v>198</v>
      </c>
      <c r="P29" s="24" t="s">
        <v>198</v>
      </c>
      <c r="Q29" s="24" t="s">
        <v>16</v>
      </c>
      <c r="R29" s="25" t="s">
        <v>0</v>
      </c>
      <c r="S29" s="4"/>
    </row>
    <row r="30" spans="1:19" s="3" customFormat="1" ht="52.8" x14ac:dyDescent="0.25">
      <c r="A30" s="19">
        <v>11</v>
      </c>
      <c r="B30" s="26">
        <v>12</v>
      </c>
      <c r="C30" s="27" t="s">
        <v>22</v>
      </c>
      <c r="D30" s="20" t="str">
        <f t="shared" si="6"/>
        <v>11-12b</v>
      </c>
      <c r="E30" s="20" t="str">
        <f>VLOOKUP(B30,Rules!$B$3:$G$21,2,FALSE)</f>
        <v>SWH Heater efficiency in Proposed RMR is equal to the User RMR</v>
      </c>
      <c r="F30" s="20" t="str">
        <f>VLOOKUP($B30,Rules!$B$3:$G$21,4,FALSE)</f>
        <v>Proposed RMR = User RMR</v>
      </c>
      <c r="G30" s="20" t="str">
        <f>VLOOKUP($B30,Rules!$B$3:$G$21,5,FALSE)</f>
        <v>Rule 11-5 and Rule 11-10 are true</v>
      </c>
      <c r="H30" s="20" t="str">
        <f>VLOOKUP($B30,Rules!$B$3:$G$21,6,FALSE)</f>
        <v>No</v>
      </c>
      <c r="I30" s="20" t="s">
        <v>218</v>
      </c>
      <c r="J30" s="19" t="s">
        <v>196</v>
      </c>
      <c r="K30" s="22" t="str">
        <f>VLOOKUP($B30,Rules!$B$3:$G$21,3,FALSE)</f>
        <v>Proposed</v>
      </c>
      <c r="L30" s="22" t="s">
        <v>18</v>
      </c>
      <c r="M30" s="19" t="s">
        <v>193</v>
      </c>
      <c r="N30" s="23" t="s">
        <v>194</v>
      </c>
      <c r="O30" s="24" t="s">
        <v>198</v>
      </c>
      <c r="P30" s="24" t="s">
        <v>197</v>
      </c>
      <c r="Q30" s="24" t="s">
        <v>16</v>
      </c>
      <c r="R30" s="22" t="s">
        <v>0</v>
      </c>
      <c r="S30" s="4"/>
    </row>
    <row r="31" spans="1:19" s="3" customFormat="1" ht="39.6" x14ac:dyDescent="0.25">
      <c r="A31" s="13">
        <v>11</v>
      </c>
      <c r="B31" s="13">
        <v>13</v>
      </c>
      <c r="C31" s="14" t="s">
        <v>21</v>
      </c>
      <c r="D31" s="14" t="str">
        <f t="shared" ref="D31:D48" si="7">A31&amp;"-"&amp;B31&amp;C31</f>
        <v>11-13a</v>
      </c>
      <c r="E31" s="14" t="str">
        <f>VLOOKUP(B31,Rules!$B$3:$G$21,2,FALSE)</f>
        <v>Sum of Design Flows of User RMR SWH Loops equals Sum of Design Flows of Baseline RMR SWH Loops</v>
      </c>
      <c r="F31" s="14" t="str">
        <f>VLOOKUP($B31,Rules!$B$3:$G$21,4,FALSE)</f>
        <v>Baseline RMR = User RMR</v>
      </c>
      <c r="G31" s="14" t="str">
        <f>VLOOKUP($B31,Rules!$B$3:$G$21,5,FALSE)</f>
        <v>User RMR SWH Loop Count &gt;0</v>
      </c>
      <c r="H31" s="14" t="str">
        <f>VLOOKUP($B31,Rules!$B$3:$G$21,6,FALSE)</f>
        <v>No</v>
      </c>
      <c r="I31" s="14" t="s">
        <v>219</v>
      </c>
      <c r="J31" s="13" t="s">
        <v>199</v>
      </c>
      <c r="K31" s="28" t="str">
        <f>VLOOKUP($B31,Rules!$B$3:$G$21,3,FALSE)</f>
        <v>Baseline</v>
      </c>
      <c r="L31" s="28" t="s">
        <v>18</v>
      </c>
      <c r="M31" s="13" t="s">
        <v>201</v>
      </c>
      <c r="N31" s="17" t="s">
        <v>204</v>
      </c>
      <c r="O31" s="18" t="s">
        <v>202</v>
      </c>
      <c r="P31" s="18" t="s">
        <v>16</v>
      </c>
      <c r="Q31" s="18" t="s">
        <v>203</v>
      </c>
      <c r="R31" s="28" t="s">
        <v>0</v>
      </c>
      <c r="S31" s="4" t="s">
        <v>16</v>
      </c>
    </row>
    <row r="32" spans="1:19" s="3" customFormat="1" ht="39.6" x14ac:dyDescent="0.25">
      <c r="A32" s="13">
        <v>11</v>
      </c>
      <c r="B32" s="13">
        <v>13</v>
      </c>
      <c r="C32" s="14" t="s">
        <v>22</v>
      </c>
      <c r="D32" s="14" t="str">
        <f t="shared" si="7"/>
        <v>11-13b</v>
      </c>
      <c r="E32" s="14" t="str">
        <f>VLOOKUP(B32,Rules!$B$3:$G$21,2,FALSE)</f>
        <v>Sum of Design Flows of User RMR SWH Loops equals Sum of Design Flows of Baseline RMR SWH Loops</v>
      </c>
      <c r="F32" s="14" t="str">
        <f>VLOOKUP($B32,Rules!$B$3:$G$21,4,FALSE)</f>
        <v>Baseline RMR = User RMR</v>
      </c>
      <c r="G32" s="14" t="str">
        <f>VLOOKUP($B32,Rules!$B$3:$G$21,5,FALSE)</f>
        <v>User RMR SWH Loop Count &gt;0</v>
      </c>
      <c r="H32" s="14" t="str">
        <f>VLOOKUP($B32,Rules!$B$3:$G$21,6,FALSE)</f>
        <v>No</v>
      </c>
      <c r="I32" s="14" t="s">
        <v>219</v>
      </c>
      <c r="J32" s="13" t="s">
        <v>200</v>
      </c>
      <c r="K32" s="16" t="str">
        <f>VLOOKUP($B32,Rules!$B$3:$G$21,3,FALSE)</f>
        <v>Baseline</v>
      </c>
      <c r="L32" s="16" t="s">
        <v>17</v>
      </c>
      <c r="M32" s="13" t="s">
        <v>201</v>
      </c>
      <c r="N32" s="17" t="s">
        <v>204</v>
      </c>
      <c r="O32" s="18" t="s">
        <v>202</v>
      </c>
      <c r="P32" s="18" t="s">
        <v>16</v>
      </c>
      <c r="Q32" s="18" t="s">
        <v>205</v>
      </c>
      <c r="R32" s="28" t="s">
        <v>0</v>
      </c>
      <c r="S32" s="4"/>
    </row>
    <row r="33" spans="1:19" s="3" customFormat="1" ht="52.8" x14ac:dyDescent="0.25">
      <c r="A33" s="13">
        <v>11</v>
      </c>
      <c r="B33" s="13">
        <v>13</v>
      </c>
      <c r="C33" s="14" t="s">
        <v>29</v>
      </c>
      <c r="D33" s="14" t="str">
        <f t="shared" ref="D33:D36" si="8">A33&amp;"-"&amp;B33&amp;C33</f>
        <v>11-13c</v>
      </c>
      <c r="E33" s="14" t="str">
        <f>VLOOKUP(B33,Rules!$B$3:$G$21,2,FALSE)</f>
        <v>Sum of Design Flows of User RMR SWH Loops equals Sum of Design Flows of Baseline RMR SWH Loops</v>
      </c>
      <c r="F33" s="14" t="str">
        <f>VLOOKUP($B33,Rules!$B$3:$G$21,4,FALSE)</f>
        <v>Baseline RMR = User RMR</v>
      </c>
      <c r="G33" s="14" t="str">
        <f>VLOOKUP($B33,Rules!$B$3:$G$21,5,FALSE)</f>
        <v>User RMR SWH Loop Count &gt;0</v>
      </c>
      <c r="H33" s="14" t="s">
        <v>220</v>
      </c>
      <c r="I33" s="14" t="s">
        <v>219</v>
      </c>
      <c r="J33" s="13" t="s">
        <v>199</v>
      </c>
      <c r="K33" s="28" t="str">
        <f>VLOOKUP($B33,Rules!$B$3:$G$21,3,FALSE)</f>
        <v>Baseline</v>
      </c>
      <c r="L33" s="28" t="s">
        <v>18</v>
      </c>
      <c r="M33" s="13" t="s">
        <v>201</v>
      </c>
      <c r="N33" s="17" t="s">
        <v>206</v>
      </c>
      <c r="O33" s="18" t="s">
        <v>207</v>
      </c>
      <c r="P33" s="18" t="s">
        <v>16</v>
      </c>
      <c r="Q33" s="18" t="s">
        <v>208</v>
      </c>
      <c r="R33" s="28" t="s">
        <v>0</v>
      </c>
      <c r="S33" s="4" t="s">
        <v>16</v>
      </c>
    </row>
    <row r="34" spans="1:19" s="3" customFormat="1" ht="52.8" x14ac:dyDescent="0.25">
      <c r="A34" s="13">
        <v>11</v>
      </c>
      <c r="B34" s="13">
        <v>13</v>
      </c>
      <c r="C34" s="14" t="s">
        <v>32</v>
      </c>
      <c r="D34" s="14" t="str">
        <f t="shared" si="8"/>
        <v>11-13d</v>
      </c>
      <c r="E34" s="14" t="str">
        <f>VLOOKUP(B34,Rules!$B$3:$G$21,2,FALSE)</f>
        <v>Sum of Design Flows of User RMR SWH Loops equals Sum of Design Flows of Baseline RMR SWH Loops</v>
      </c>
      <c r="F34" s="14" t="str">
        <f>VLOOKUP($B34,Rules!$B$3:$G$21,4,FALSE)</f>
        <v>Baseline RMR = User RMR</v>
      </c>
      <c r="G34" s="14" t="str">
        <f>VLOOKUP($B34,Rules!$B$3:$G$21,5,FALSE)</f>
        <v>User RMR SWH Loop Count &gt;0</v>
      </c>
      <c r="H34" s="14" t="s">
        <v>220</v>
      </c>
      <c r="I34" s="14" t="s">
        <v>219</v>
      </c>
      <c r="J34" s="13" t="s">
        <v>200</v>
      </c>
      <c r="K34" s="16" t="str">
        <f>VLOOKUP($B34,Rules!$B$3:$G$21,3,FALSE)</f>
        <v>Baseline</v>
      </c>
      <c r="L34" s="16" t="s">
        <v>17</v>
      </c>
      <c r="M34" s="13" t="s">
        <v>201</v>
      </c>
      <c r="N34" s="17" t="s">
        <v>206</v>
      </c>
      <c r="O34" s="18" t="s">
        <v>207</v>
      </c>
      <c r="P34" s="18" t="s">
        <v>16</v>
      </c>
      <c r="Q34" s="18" t="s">
        <v>209</v>
      </c>
      <c r="R34" s="28" t="s">
        <v>0</v>
      </c>
      <c r="S34" s="4"/>
    </row>
    <row r="35" spans="1:19" s="3" customFormat="1" ht="52.8" x14ac:dyDescent="0.25">
      <c r="A35" s="13">
        <v>11</v>
      </c>
      <c r="B35" s="13">
        <v>13</v>
      </c>
      <c r="C35" s="14" t="s">
        <v>33</v>
      </c>
      <c r="D35" s="14" t="str">
        <f t="shared" si="8"/>
        <v>11-13e</v>
      </c>
      <c r="E35" s="14" t="str">
        <f>VLOOKUP(B35,Rules!$B$3:$G$21,2,FALSE)</f>
        <v>Sum of Design Flows of User RMR SWH Loops equals Sum of Design Flows of Baseline RMR SWH Loops</v>
      </c>
      <c r="F35" s="14" t="str">
        <f>VLOOKUP($B35,Rules!$B$3:$G$21,4,FALSE)</f>
        <v>Baseline RMR = User RMR</v>
      </c>
      <c r="G35" s="14" t="str">
        <f>VLOOKUP($B35,Rules!$B$3:$G$21,5,FALSE)</f>
        <v>User RMR SWH Loop Count &gt;0</v>
      </c>
      <c r="H35" s="14" t="str">
        <f>VLOOKUP($B35,Rules!$B$3:$G$21,6,FALSE)</f>
        <v>No</v>
      </c>
      <c r="I35" s="14" t="s">
        <v>219</v>
      </c>
      <c r="J35" s="13" t="s">
        <v>199</v>
      </c>
      <c r="K35" s="28" t="str">
        <f>VLOOKUP($B35,Rules!$B$3:$G$21,3,FALSE)</f>
        <v>Baseline</v>
      </c>
      <c r="L35" s="28" t="s">
        <v>18</v>
      </c>
      <c r="M35" s="13" t="s">
        <v>201</v>
      </c>
      <c r="N35" s="17" t="s">
        <v>206</v>
      </c>
      <c r="O35" s="18" t="s">
        <v>209</v>
      </c>
      <c r="P35" s="18" t="s">
        <v>16</v>
      </c>
      <c r="Q35" s="18" t="s">
        <v>207</v>
      </c>
      <c r="R35" s="25" t="s">
        <v>0</v>
      </c>
      <c r="S35" s="4"/>
    </row>
    <row r="36" spans="1:19" s="3" customFormat="1" ht="52.8" x14ac:dyDescent="0.25">
      <c r="A36" s="13">
        <v>11</v>
      </c>
      <c r="B36" s="13">
        <v>13</v>
      </c>
      <c r="C36" s="14" t="s">
        <v>34</v>
      </c>
      <c r="D36" s="14" t="str">
        <f t="shared" si="8"/>
        <v>11-13f</v>
      </c>
      <c r="E36" s="14" t="str">
        <f>VLOOKUP(B36,Rules!$B$3:$G$21,2,FALSE)</f>
        <v>Sum of Design Flows of User RMR SWH Loops equals Sum of Design Flows of Baseline RMR SWH Loops</v>
      </c>
      <c r="F36" s="14" t="str">
        <f>VLOOKUP($B36,Rules!$B$3:$G$21,4,FALSE)</f>
        <v>Baseline RMR = User RMR</v>
      </c>
      <c r="G36" s="14" t="str">
        <f>VLOOKUP($B36,Rules!$B$3:$G$21,5,FALSE)</f>
        <v>User RMR SWH Loop Count &gt;0</v>
      </c>
      <c r="H36" s="14" t="str">
        <f>VLOOKUP($B36,Rules!$B$3:$G$21,6,FALSE)</f>
        <v>No</v>
      </c>
      <c r="I36" s="14" t="s">
        <v>219</v>
      </c>
      <c r="J36" s="13" t="s">
        <v>200</v>
      </c>
      <c r="K36" s="16" t="str">
        <f>VLOOKUP($B36,Rules!$B$3:$G$21,3,FALSE)</f>
        <v>Baseline</v>
      </c>
      <c r="L36" s="16" t="s">
        <v>17</v>
      </c>
      <c r="M36" s="13" t="s">
        <v>201</v>
      </c>
      <c r="N36" s="17" t="s">
        <v>206</v>
      </c>
      <c r="O36" s="18" t="s">
        <v>209</v>
      </c>
      <c r="P36" s="18" t="s">
        <v>16</v>
      </c>
      <c r="Q36" s="18" t="s">
        <v>207</v>
      </c>
      <c r="R36" s="22" t="s">
        <v>0</v>
      </c>
      <c r="S36" s="4"/>
    </row>
    <row r="37" spans="1:19" s="3" customFormat="1" ht="66" x14ac:dyDescent="0.25">
      <c r="A37" s="19">
        <v>11</v>
      </c>
      <c r="B37" s="19">
        <v>14</v>
      </c>
      <c r="C37" s="20" t="s">
        <v>21</v>
      </c>
      <c r="D37" s="20" t="str">
        <f t="shared" si="7"/>
        <v>11-14a</v>
      </c>
      <c r="E37" s="20" t="str">
        <f>VLOOKUP(B37,Rules!$B$3:$G$21,2,FALSE)</f>
        <v>SWH Loop flow schedule in Baseline RMR is the same as the User RMR</v>
      </c>
      <c r="F37" s="20" t="str">
        <f>VLOOKUP($B37,Rules!$B$3:$G$21,4,FALSE)</f>
        <v>Baseline RMR = User RMR</v>
      </c>
      <c r="G37" s="20" t="str">
        <f>VLOOKUP($B37,Rules!$B$3:$G$21,5,FALSE)</f>
        <v>Rule 11-4 is True</v>
      </c>
      <c r="H37" s="20" t="str">
        <f>VLOOKUP($B37,Rules!$B$3:$G$21,6,FALSE)</f>
        <v>No</v>
      </c>
      <c r="I37" s="20" t="s">
        <v>216</v>
      </c>
      <c r="J37" s="19" t="s">
        <v>214</v>
      </c>
      <c r="K37" s="22" t="str">
        <f>VLOOKUP($B37,Rules!$B$3:$G$21,3,FALSE)</f>
        <v>Baseline</v>
      </c>
      <c r="L37" s="22" t="s">
        <v>18</v>
      </c>
      <c r="M37" s="19" t="s">
        <v>227</v>
      </c>
      <c r="N37" s="23" t="s">
        <v>157</v>
      </c>
      <c r="O37" s="24" t="s">
        <v>158</v>
      </c>
      <c r="P37" s="24" t="s">
        <v>16</v>
      </c>
      <c r="Q37" s="24" t="s">
        <v>158</v>
      </c>
      <c r="R37" s="25" t="s">
        <v>0</v>
      </c>
      <c r="S37" s="4"/>
    </row>
    <row r="38" spans="1:19" s="3" customFormat="1" ht="52.8" x14ac:dyDescent="0.25">
      <c r="A38" s="19">
        <v>11</v>
      </c>
      <c r="B38" s="26">
        <v>14</v>
      </c>
      <c r="C38" s="27" t="s">
        <v>22</v>
      </c>
      <c r="D38" s="20" t="str">
        <f t="shared" si="7"/>
        <v>11-14b</v>
      </c>
      <c r="E38" s="20" t="str">
        <f>VLOOKUP(B38,Rules!$B$3:$G$21,2,FALSE)</f>
        <v>SWH Loop flow schedule in Baseline RMR is the same as the User RMR</v>
      </c>
      <c r="F38" s="20" t="str">
        <f>VLOOKUP($B38,Rules!$B$3:$G$21,4,FALSE)</f>
        <v>Baseline RMR = User RMR</v>
      </c>
      <c r="G38" s="20" t="str">
        <f>VLOOKUP($B38,Rules!$B$3:$G$21,5,FALSE)</f>
        <v>Rule 11-4 is True</v>
      </c>
      <c r="H38" s="20" t="str">
        <f>VLOOKUP($B38,Rules!$B$3:$G$21,6,FALSE)</f>
        <v>No</v>
      </c>
      <c r="I38" s="20" t="s">
        <v>216</v>
      </c>
      <c r="J38" s="19" t="s">
        <v>210</v>
      </c>
      <c r="K38" s="22" t="str">
        <f>VLOOKUP($B38,Rules!$B$3:$G$21,3,FALSE)</f>
        <v>Baseline</v>
      </c>
      <c r="L38" s="22" t="s">
        <v>17</v>
      </c>
      <c r="M38" s="19" t="s">
        <v>228</v>
      </c>
      <c r="N38" s="23" t="s">
        <v>157</v>
      </c>
      <c r="O38" s="24" t="s">
        <v>158</v>
      </c>
      <c r="P38" s="24" t="s">
        <v>16</v>
      </c>
      <c r="Q38" s="24" t="s">
        <v>159</v>
      </c>
      <c r="R38" s="22" t="s">
        <v>0</v>
      </c>
      <c r="S38" s="4"/>
    </row>
    <row r="39" spans="1:19" s="3" customFormat="1" ht="92.4" x14ac:dyDescent="0.25">
      <c r="A39" s="13">
        <v>11</v>
      </c>
      <c r="B39" s="13">
        <v>15</v>
      </c>
      <c r="C39" s="14" t="s">
        <v>21</v>
      </c>
      <c r="D39" s="14" t="str">
        <f t="shared" si="7"/>
        <v>11-15a</v>
      </c>
      <c r="E39" s="14" t="str">
        <f>VLOOKUP(B39,Rules!$B$3:$G$21,2,FALSE)</f>
        <v>SWH Loop Design Supply Water Temperature setpoint in Baseline RMR is the same as the User RMR</v>
      </c>
      <c r="F39" s="14" t="str">
        <f>VLOOKUP($B39,Rules!$B$3:$G$21,4,FALSE)</f>
        <v>Baseline RMR = User RMR</v>
      </c>
      <c r="G39" s="14" t="str">
        <f>VLOOKUP($B39,Rules!$B$3:$G$21,5,FALSE)</f>
        <v>Rule 11-4 is True</v>
      </c>
      <c r="H39" s="14" t="str">
        <f>VLOOKUP($B39,Rules!$B$3:$G$21,6,FALSE)</f>
        <v>No</v>
      </c>
      <c r="I39" s="14" t="s">
        <v>216</v>
      </c>
      <c r="J39" s="13" t="s">
        <v>211</v>
      </c>
      <c r="K39" s="28" t="str">
        <f>VLOOKUP($B39,Rules!$B$3:$G$21,3,FALSE)</f>
        <v>Baseline</v>
      </c>
      <c r="L39" s="28" t="s">
        <v>18</v>
      </c>
      <c r="M39" s="13" t="s">
        <v>223</v>
      </c>
      <c r="N39" s="17" t="s">
        <v>166</v>
      </c>
      <c r="O39" s="18" t="s">
        <v>167</v>
      </c>
      <c r="P39" s="18" t="s">
        <v>16</v>
      </c>
      <c r="Q39" s="18" t="s">
        <v>167</v>
      </c>
      <c r="R39" s="28" t="s">
        <v>0</v>
      </c>
      <c r="S39" s="4" t="s">
        <v>38</v>
      </c>
    </row>
    <row r="40" spans="1:19" s="3" customFormat="1" ht="52.8" x14ac:dyDescent="0.25">
      <c r="A40" s="13">
        <v>11</v>
      </c>
      <c r="B40" s="13">
        <v>15</v>
      </c>
      <c r="C40" s="14" t="s">
        <v>22</v>
      </c>
      <c r="D40" s="14" t="str">
        <f t="shared" si="7"/>
        <v>11-15b</v>
      </c>
      <c r="E40" s="14" t="str">
        <f>VLOOKUP(B40,Rules!$B$3:$G$21,2,FALSE)</f>
        <v>SWH Loop Design Supply Water Temperature setpoint in Baseline RMR is the same as the User RMR</v>
      </c>
      <c r="F40" s="14" t="str">
        <f>VLOOKUP($B40,Rules!$B$3:$G$21,4,FALSE)</f>
        <v>Baseline RMR = User RMR</v>
      </c>
      <c r="G40" s="14" t="str">
        <f>VLOOKUP($B40,Rules!$B$3:$G$21,5,FALSE)</f>
        <v>Rule 11-4 is True</v>
      </c>
      <c r="H40" s="14" t="str">
        <f>VLOOKUP($B40,Rules!$B$3:$G$21,6,FALSE)</f>
        <v>No</v>
      </c>
      <c r="I40" s="14" t="s">
        <v>216</v>
      </c>
      <c r="J40" s="13" t="s">
        <v>212</v>
      </c>
      <c r="K40" s="16" t="str">
        <f>VLOOKUP($B40,Rules!$B$3:$G$21,3,FALSE)</f>
        <v>Baseline</v>
      </c>
      <c r="L40" s="16" t="s">
        <v>18</v>
      </c>
      <c r="M40" s="13" t="s">
        <v>224</v>
      </c>
      <c r="N40" s="17" t="s">
        <v>166</v>
      </c>
      <c r="O40" s="18" t="s">
        <v>167</v>
      </c>
      <c r="P40" s="18" t="s">
        <v>16</v>
      </c>
      <c r="Q40" s="18" t="s">
        <v>168</v>
      </c>
      <c r="R40" s="28" t="s">
        <v>0</v>
      </c>
      <c r="S40" s="4"/>
    </row>
    <row r="41" spans="1:19" s="3" customFormat="1" ht="52.8" x14ac:dyDescent="0.25">
      <c r="A41" s="19">
        <v>11</v>
      </c>
      <c r="B41" s="19">
        <v>16</v>
      </c>
      <c r="C41" s="20" t="s">
        <v>21</v>
      </c>
      <c r="D41" s="20" t="str">
        <f t="shared" si="7"/>
        <v>11-16a</v>
      </c>
      <c r="E41" s="20" t="str">
        <f>VLOOKUP(B41,Rules!$B$3:$G$21,2,FALSE)</f>
        <v>SWH Loop entering water temperature type in Baseline RMR is the same as the User RMR</v>
      </c>
      <c r="F41" s="20" t="str">
        <f>VLOOKUP($B41,Rules!$B$3:$G$21,4,FALSE)</f>
        <v>Baseline RMR = User RMR</v>
      </c>
      <c r="G41" s="20" t="str">
        <f>VLOOKUP($B41,Rules!$B$3:$G$21,5,FALSE)</f>
        <v>Rule 11-4 is True</v>
      </c>
      <c r="H41" s="20" t="str">
        <f>VLOOKUP($B41,Rules!$B$3:$G$21,6,FALSE)</f>
        <v>No</v>
      </c>
      <c r="I41" s="20" t="s">
        <v>216</v>
      </c>
      <c r="J41" s="19" t="s">
        <v>213</v>
      </c>
      <c r="K41" s="22" t="str">
        <f>VLOOKUP($B41,Rules!$B$3:$G$21,3,FALSE)</f>
        <v>Baseline</v>
      </c>
      <c r="L41" s="22" t="s">
        <v>18</v>
      </c>
      <c r="M41" s="19" t="s">
        <v>225</v>
      </c>
      <c r="N41" s="23" t="s">
        <v>171</v>
      </c>
      <c r="O41" s="24" t="s">
        <v>172</v>
      </c>
      <c r="P41" s="24" t="s">
        <v>16</v>
      </c>
      <c r="Q41" s="24" t="s">
        <v>172</v>
      </c>
      <c r="R41" s="25" t="s">
        <v>0</v>
      </c>
      <c r="S41" s="4"/>
    </row>
    <row r="42" spans="1:19" s="3" customFormat="1" ht="52.8" x14ac:dyDescent="0.25">
      <c r="A42" s="19">
        <v>11</v>
      </c>
      <c r="B42" s="26">
        <v>16</v>
      </c>
      <c r="C42" s="27" t="s">
        <v>22</v>
      </c>
      <c r="D42" s="20" t="str">
        <f t="shared" si="7"/>
        <v>11-16b</v>
      </c>
      <c r="E42" s="20" t="str">
        <f>VLOOKUP(B42,Rules!$B$3:$G$21,2,FALSE)</f>
        <v>SWH Loop entering water temperature type in Baseline RMR is the same as the User RMR</v>
      </c>
      <c r="F42" s="20" t="str">
        <f>VLOOKUP($B42,Rules!$B$3:$G$21,4,FALSE)</f>
        <v>Baseline RMR = User RMR</v>
      </c>
      <c r="G42" s="20" t="str">
        <f>VLOOKUP($B42,Rules!$B$3:$G$21,5,FALSE)</f>
        <v>Rule 11-4 is True</v>
      </c>
      <c r="H42" s="20" t="str">
        <f>VLOOKUP($B42,Rules!$B$3:$G$21,6,FALSE)</f>
        <v>No</v>
      </c>
      <c r="I42" s="20" t="s">
        <v>216</v>
      </c>
      <c r="J42" s="19" t="s">
        <v>213</v>
      </c>
      <c r="K42" s="22" t="str">
        <f>VLOOKUP($B42,Rules!$B$3:$G$21,3,FALSE)</f>
        <v>Baseline</v>
      </c>
      <c r="L42" s="22" t="s">
        <v>18</v>
      </c>
      <c r="M42" s="19" t="s">
        <v>226</v>
      </c>
      <c r="N42" s="23" t="s">
        <v>171</v>
      </c>
      <c r="O42" s="24" t="s">
        <v>172</v>
      </c>
      <c r="P42" s="24" t="s">
        <v>16</v>
      </c>
      <c r="Q42" s="24" t="s">
        <v>173</v>
      </c>
      <c r="R42" s="22" t="s">
        <v>0</v>
      </c>
      <c r="S42" s="4"/>
    </row>
    <row r="43" spans="1:19" s="46" customFormat="1" ht="52.8" x14ac:dyDescent="0.25">
      <c r="A43" s="40">
        <v>11</v>
      </c>
      <c r="B43" s="40">
        <v>17</v>
      </c>
      <c r="C43" s="41" t="s">
        <v>21</v>
      </c>
      <c r="D43" s="41" t="str">
        <f t="shared" si="7"/>
        <v>11-17a</v>
      </c>
      <c r="E43" s="41" t="str">
        <f>VLOOKUP(B43,Rules!$B$3:$G$21,2,FALSE)</f>
        <v>SWH Heater Fuel Type in Baseline RMR = expected value</v>
      </c>
      <c r="F43" s="41" t="str">
        <f>VLOOKUP($B43,Rules!$B$3:$G$21,4,FALSE)</f>
        <v>Baseline RMR = expected value</v>
      </c>
      <c r="G43" s="41" t="str">
        <f>VLOOKUP($B43,Rules!$B$3:$G$21,5,FALSE)</f>
        <v>Rule 11-4 is true</v>
      </c>
      <c r="H43" s="41" t="str">
        <f>VLOOKUP($B43,Rules!$B$3:$G$21,6,FALSE)</f>
        <v>Yes</v>
      </c>
      <c r="I43" s="41" t="s">
        <v>218</v>
      </c>
      <c r="J43" s="40" t="s">
        <v>233</v>
      </c>
      <c r="K43" s="43" t="str">
        <f>VLOOKUP($B43,Rules!$B$3:$G$21,3,FALSE)</f>
        <v>Baseline</v>
      </c>
      <c r="L43" s="50" t="s">
        <v>18</v>
      </c>
      <c r="M43" s="40" t="s">
        <v>238</v>
      </c>
      <c r="N43" s="44" t="s">
        <v>240</v>
      </c>
      <c r="O43" s="45"/>
      <c r="Q43" s="45" t="s">
        <v>241</v>
      </c>
      <c r="R43" s="50" t="s">
        <v>0</v>
      </c>
      <c r="S43" s="43" t="s">
        <v>16</v>
      </c>
    </row>
    <row r="44" spans="1:19" s="46" customFormat="1" ht="52.8" x14ac:dyDescent="0.25">
      <c r="A44" s="40">
        <v>11</v>
      </c>
      <c r="B44" s="40">
        <v>17</v>
      </c>
      <c r="C44" s="41" t="s">
        <v>22</v>
      </c>
      <c r="D44" s="41" t="str">
        <f t="shared" si="7"/>
        <v>11-17b</v>
      </c>
      <c r="E44" s="41" t="str">
        <f>VLOOKUP(B44,Rules!$B$3:$G$21,2,FALSE)</f>
        <v>SWH Heater Fuel Type in Baseline RMR = expected value</v>
      </c>
      <c r="F44" s="41" t="str">
        <f>VLOOKUP($B44,Rules!$B$3:$G$21,4,FALSE)</f>
        <v>Baseline RMR = expected value</v>
      </c>
      <c r="G44" s="41" t="str">
        <f>VLOOKUP($B44,Rules!$B$3:$G$21,5,FALSE)</f>
        <v>Rule 11-4 is true</v>
      </c>
      <c r="H44" s="41" t="str">
        <f>VLOOKUP($B44,Rules!$B$3:$G$21,6,FALSE)</f>
        <v>Yes</v>
      </c>
      <c r="I44" s="41" t="s">
        <v>218</v>
      </c>
      <c r="J44" s="40" t="s">
        <v>234</v>
      </c>
      <c r="K44" s="43" t="str">
        <f>VLOOKUP($B44,Rules!$B$3:$G$21,3,FALSE)</f>
        <v>Baseline</v>
      </c>
      <c r="L44" s="43" t="s">
        <v>17</v>
      </c>
      <c r="M44" s="40" t="s">
        <v>239</v>
      </c>
      <c r="N44" s="44" t="s">
        <v>240</v>
      </c>
      <c r="O44" s="45"/>
      <c r="Q44" s="45" t="s">
        <v>242</v>
      </c>
      <c r="R44" s="50" t="s">
        <v>0</v>
      </c>
      <c r="S44" s="43"/>
    </row>
    <row r="45" spans="1:19" s="46" customFormat="1" ht="52.8" x14ac:dyDescent="0.25">
      <c r="A45" s="40">
        <v>11</v>
      </c>
      <c r="B45" s="40">
        <v>17</v>
      </c>
      <c r="C45" s="41" t="s">
        <v>29</v>
      </c>
      <c r="D45" s="41" t="str">
        <f t="shared" ref="D45:D46" si="9">A45&amp;"-"&amp;B45&amp;C45</f>
        <v>11-17c</v>
      </c>
      <c r="E45" s="41" t="str">
        <f>VLOOKUP(B45,Rules!$B$3:$G$21,2,FALSE)</f>
        <v>SWH Heater Fuel Type in Baseline RMR = expected value</v>
      </c>
      <c r="F45" s="41" t="str">
        <f>VLOOKUP($B45,Rules!$B$3:$G$21,4,FALSE)</f>
        <v>Baseline RMR = expected value</v>
      </c>
      <c r="G45" s="41" t="str">
        <f>VLOOKUP($B45,Rules!$B$3:$G$21,5,FALSE)</f>
        <v>Rule 11-4 is true</v>
      </c>
      <c r="H45" s="41" t="str">
        <f>VLOOKUP($B45,Rules!$B$3:$G$21,6,FALSE)</f>
        <v>Yes</v>
      </c>
      <c r="I45" s="41" t="s">
        <v>218</v>
      </c>
      <c r="J45" s="40" t="s">
        <v>233</v>
      </c>
      <c r="K45" s="43" t="str">
        <f>VLOOKUP($B45,Rules!$B$3:$G$21,3,FALSE)</f>
        <v>Baseline</v>
      </c>
      <c r="L45" s="50" t="s">
        <v>18</v>
      </c>
      <c r="M45" s="40" t="s">
        <v>238</v>
      </c>
      <c r="N45" s="44" t="s">
        <v>240</v>
      </c>
      <c r="O45" s="45"/>
      <c r="Q45" s="45" t="s">
        <v>244</v>
      </c>
      <c r="R45" s="50" t="s">
        <v>0</v>
      </c>
      <c r="S45" s="43" t="s">
        <v>16</v>
      </c>
    </row>
    <row r="46" spans="1:19" s="46" customFormat="1" ht="52.8" x14ac:dyDescent="0.25">
      <c r="A46" s="40">
        <v>11</v>
      </c>
      <c r="B46" s="40">
        <v>17</v>
      </c>
      <c r="C46" s="41" t="s">
        <v>32</v>
      </c>
      <c r="D46" s="41" t="str">
        <f t="shared" si="9"/>
        <v>11-17d</v>
      </c>
      <c r="E46" s="41" t="str">
        <f>VLOOKUP(B46,Rules!$B$3:$G$21,2,FALSE)</f>
        <v>SWH Heater Fuel Type in Baseline RMR = expected value</v>
      </c>
      <c r="F46" s="41" t="str">
        <f>VLOOKUP($B46,Rules!$B$3:$G$21,4,FALSE)</f>
        <v>Baseline RMR = expected value</v>
      </c>
      <c r="G46" s="41" t="str">
        <f>VLOOKUP($B46,Rules!$B$3:$G$21,5,FALSE)</f>
        <v>Rule 11-4 is true</v>
      </c>
      <c r="H46" s="41" t="str">
        <f>VLOOKUP($B46,Rules!$B$3:$G$21,6,FALSE)</f>
        <v>Yes</v>
      </c>
      <c r="I46" s="41" t="s">
        <v>218</v>
      </c>
      <c r="J46" s="40" t="s">
        <v>234</v>
      </c>
      <c r="K46" s="43" t="str">
        <f>VLOOKUP($B46,Rules!$B$3:$G$21,3,FALSE)</f>
        <v>Baseline</v>
      </c>
      <c r="L46" s="43" t="s">
        <v>17</v>
      </c>
      <c r="M46" s="40" t="s">
        <v>239</v>
      </c>
      <c r="N46" s="44" t="s">
        <v>240</v>
      </c>
      <c r="O46" s="45"/>
      <c r="Q46" s="45" t="s">
        <v>245</v>
      </c>
      <c r="R46" s="50" t="s">
        <v>0</v>
      </c>
      <c r="S46" s="43"/>
    </row>
    <row r="47" spans="1:19" s="58" customFormat="1" ht="39.6" x14ac:dyDescent="0.3">
      <c r="A47" s="53">
        <v>11</v>
      </c>
      <c r="B47" s="53">
        <v>18</v>
      </c>
      <c r="C47" s="54" t="s">
        <v>21</v>
      </c>
      <c r="D47" s="54" t="str">
        <f t="shared" si="7"/>
        <v>11-18a</v>
      </c>
      <c r="E47" s="54" t="str">
        <f>VLOOKUP(B47,Rules!$B$3:$G$21,2,FALSE)</f>
        <v>SWH Heater Efficiency in Baseline RMR = expected value</v>
      </c>
      <c r="F47" s="54" t="str">
        <f>VLOOKUP($B47,Rules!$B$3:$G$21,4,FALSE)</f>
        <v>Baseline RMR = expected value</v>
      </c>
      <c r="G47" s="54" t="str">
        <f>VLOOKUP($B47,Rules!$B$3:$G$21,5,FALSE)</f>
        <v>Rule 11-4 is True</v>
      </c>
      <c r="H47" s="54" t="str">
        <f>VLOOKUP($B47,Rules!$B$3:$G$21,6,FALSE)</f>
        <v>Yes</v>
      </c>
      <c r="I47" s="54" t="s">
        <v>218</v>
      </c>
      <c r="J47" s="53" t="s">
        <v>247</v>
      </c>
      <c r="K47" s="55" t="str">
        <f>VLOOKUP($B47,Rules!$B$3:$G$21,3,FALSE)</f>
        <v>Baseline</v>
      </c>
      <c r="L47" s="55" t="s">
        <v>18</v>
      </c>
      <c r="M47" s="53" t="s">
        <v>248</v>
      </c>
      <c r="N47" s="56" t="s">
        <v>194</v>
      </c>
      <c r="O47" s="57" t="s">
        <v>16</v>
      </c>
      <c r="P47" s="57" t="s">
        <v>16</v>
      </c>
      <c r="Q47" s="57"/>
      <c r="S47" s="59" t="s">
        <v>250</v>
      </c>
    </row>
    <row r="48" spans="1:19" s="58" customFormat="1" ht="39.6" x14ac:dyDescent="0.3">
      <c r="A48" s="53">
        <v>11</v>
      </c>
      <c r="B48" s="60">
        <v>18</v>
      </c>
      <c r="C48" s="61" t="s">
        <v>22</v>
      </c>
      <c r="D48" s="54" t="str">
        <f t="shared" si="7"/>
        <v>11-18b</v>
      </c>
      <c r="E48" s="54" t="str">
        <f>VLOOKUP(B48,Rules!$B$3:$G$21,2,FALSE)</f>
        <v>SWH Heater Efficiency in Baseline RMR = expected value</v>
      </c>
      <c r="F48" s="54" t="str">
        <f>VLOOKUP($B48,Rules!$B$3:$G$21,4,FALSE)</f>
        <v>Baseline RMR = expected value</v>
      </c>
      <c r="G48" s="54" t="str">
        <f>VLOOKUP($B48,Rules!$B$3:$G$21,5,FALSE)</f>
        <v>Rule 11-4 is True</v>
      </c>
      <c r="H48" s="54" t="str">
        <f>VLOOKUP($B48,Rules!$B$3:$G$21,6,FALSE)</f>
        <v>Yes</v>
      </c>
      <c r="I48" s="54" t="s">
        <v>218</v>
      </c>
      <c r="J48" s="53" t="s">
        <v>246</v>
      </c>
      <c r="K48" s="55" t="str">
        <f>VLOOKUP($B48,Rules!$B$3:$G$21,3,FALSE)</f>
        <v>Baseline</v>
      </c>
      <c r="L48" s="55" t="s">
        <v>17</v>
      </c>
      <c r="M48" s="53" t="s">
        <v>249</v>
      </c>
      <c r="N48" s="56" t="s">
        <v>194</v>
      </c>
      <c r="O48" s="57" t="s">
        <v>16</v>
      </c>
      <c r="P48" s="57" t="s">
        <v>16</v>
      </c>
      <c r="Q48" s="57"/>
      <c r="S48" s="59" t="s">
        <v>250</v>
      </c>
    </row>
    <row r="49" spans="1:19" s="51" customFormat="1" ht="39.6" x14ac:dyDescent="0.3">
      <c r="A49" s="13">
        <v>11</v>
      </c>
      <c r="B49" s="13">
        <v>19</v>
      </c>
      <c r="C49" s="14" t="s">
        <v>21</v>
      </c>
      <c r="D49" s="14" t="str">
        <f t="shared" ref="D49:D50" si="10">A49&amp;"-"&amp;B49&amp;C49</f>
        <v>11-19a</v>
      </c>
      <c r="E49" s="14" t="str">
        <f>VLOOKUP(B49,Rules!$B$3:$G$21,2,FALSE)</f>
        <v>Baseline RMR SWH annual energy enduse equals User RMR SWH annual energy end use</v>
      </c>
      <c r="F49" s="14" t="str">
        <f>VLOOKUP($B49,Rules!$B$3:$G$21,4,FALSE)</f>
        <v>Baseline RMR = User RMR</v>
      </c>
      <c r="G49" s="14" t="str">
        <f>VLOOKUP($B49,Rules!$B$3:$G$21,5,FALSE)</f>
        <v>none</v>
      </c>
      <c r="H49" s="14" t="str">
        <f>VLOOKUP($B49,Rules!$B$3:$G$21,6,FALSE)</f>
        <v>No</v>
      </c>
      <c r="I49" s="14" t="s">
        <v>219</v>
      </c>
      <c r="J49" s="13" t="s">
        <v>229</v>
      </c>
      <c r="K49" s="16" t="str">
        <f>VLOOKUP($B49,Rules!$B$3:$G$21,3,FALSE)</f>
        <v>Baseline</v>
      </c>
      <c r="L49" s="28" t="s">
        <v>18</v>
      </c>
      <c r="M49" s="13" t="s">
        <v>230</v>
      </c>
      <c r="N49" s="17" t="s">
        <v>119</v>
      </c>
      <c r="O49" s="18" t="s">
        <v>120</v>
      </c>
      <c r="P49" s="18" t="s">
        <v>16</v>
      </c>
      <c r="Q49" s="18" t="s">
        <v>120</v>
      </c>
      <c r="S49" s="52"/>
    </row>
    <row r="50" spans="1:19" s="51" customFormat="1" ht="39.6" x14ac:dyDescent="0.3">
      <c r="A50" s="13">
        <v>11</v>
      </c>
      <c r="B50" s="13">
        <v>19</v>
      </c>
      <c r="C50" s="14" t="s">
        <v>22</v>
      </c>
      <c r="D50" s="14" t="str">
        <f t="shared" si="10"/>
        <v>11-19b</v>
      </c>
      <c r="E50" s="14" t="str">
        <f>VLOOKUP(B50,Rules!$B$3:$G$21,2,FALSE)</f>
        <v>Baseline RMR SWH annual energy enduse equals User RMR SWH annual energy end use</v>
      </c>
      <c r="F50" s="14" t="str">
        <f>VLOOKUP($B50,Rules!$B$3:$G$21,4,FALSE)</f>
        <v>Baseline RMR = User RMR</v>
      </c>
      <c r="G50" s="14" t="str">
        <f>VLOOKUP($B50,Rules!$B$3:$G$21,5,FALSE)</f>
        <v>none</v>
      </c>
      <c r="H50" s="14" t="str">
        <f>VLOOKUP($B50,Rules!$B$3:$G$21,6,FALSE)</f>
        <v>No</v>
      </c>
      <c r="I50" s="14" t="s">
        <v>219</v>
      </c>
      <c r="J50" s="13" t="s">
        <v>231</v>
      </c>
      <c r="K50" s="16" t="str">
        <f>VLOOKUP($B50,Rules!$B$3:$G$21,3,FALSE)</f>
        <v>Baseline</v>
      </c>
      <c r="L50" s="16" t="s">
        <v>17</v>
      </c>
      <c r="M50" s="13" t="s">
        <v>232</v>
      </c>
      <c r="N50" s="17" t="s">
        <v>119</v>
      </c>
      <c r="O50" s="18" t="s">
        <v>120</v>
      </c>
      <c r="P50" s="18" t="s">
        <v>16</v>
      </c>
      <c r="Q50" s="18" t="s">
        <v>121</v>
      </c>
      <c r="S50" s="52"/>
    </row>
  </sheetData>
  <dataValidations count="3">
    <dataValidation type="list" allowBlank="1" showInputMessage="1" showErrorMessage="1" sqref="K29:K30 K25:K26 K5:K6 K37:K38 K11:K18 K41:K50" xr:uid="{18217D53-C02B-42FD-A5BC-8F21F641302A}">
      <formula1>"User, Proposed, Baseline"</formula1>
    </dataValidation>
    <dataValidation type="list" allowBlank="1" showInputMessage="1" showErrorMessage="1" sqref="K27:K28 K31:K36 K3:K4 K19:K24 K39:K40 K7:K10" xr:uid="{59AAF76E-3943-4019-9F97-3067C2F12D03}">
      <formula1>"User, Proposed , Baseline"</formula1>
    </dataValidation>
    <dataValidation type="list" allowBlank="1" showInputMessage="1" showErrorMessage="1" sqref="L3:L50" xr:uid="{38B26A80-16D0-4231-ABF4-4B2F1BEC45E3}">
      <formula1>"Pass, Fail"</formula1>
    </dataValidation>
  </dataValidations>
  <pageMargins left="0.7" right="0.7" top="0.75" bottom="0.75" header="0.3" footer="0.3"/>
  <pageSetup scale="52" fitToHeight="2" orientation="landscape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C68B8A2E61F349ADF9513FBA327309" ma:contentTypeVersion="8" ma:contentTypeDescription="Create a new document." ma:contentTypeScope="" ma:versionID="ba2ac6a1432b574feed65b49ff906084">
  <xsd:schema xmlns:xsd="http://www.w3.org/2001/XMLSchema" xmlns:xs="http://www.w3.org/2001/XMLSchema" xmlns:p="http://schemas.microsoft.com/office/2006/metadata/properties" xmlns:ns3="47eef031-b010-4201-8961-653aeb48dbf8" targetNamespace="http://schemas.microsoft.com/office/2006/metadata/properties" ma:root="true" ma:fieldsID="4cbb82227281a119a1f1d6f6391b8eae" ns3:_="">
    <xsd:import namespace="47eef031-b010-4201-8961-653aeb48dbf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eef031-b010-4201-8961-653aeb48db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DC849B5-5355-4754-84AC-173303C2DD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eef031-b010-4201-8961-653aeb48db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E7C1A9D-B64D-4DF6-9C72-E3590E177229}">
  <ds:schemaRefs>
    <ds:schemaRef ds:uri="http://schemas.microsoft.com/office/infopath/2007/PartnerControls"/>
    <ds:schemaRef ds:uri="http://purl.org/dc/dcmitype/"/>
    <ds:schemaRef ds:uri="47eef031-b010-4201-8961-653aeb48dbf8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51AB8D8-494F-4F4C-9255-4C20E4C242F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Rules</vt:lpstr>
      <vt:lpstr>Schema Data Elements</vt:lpstr>
      <vt:lpstr>Test Case Descriptions</vt:lpstr>
      <vt:lpstr>Rules!Print_Area</vt:lpstr>
      <vt:lpstr>'Schema Data Elements'!Print_Area</vt:lpstr>
      <vt:lpstr>'Test Case Descriptions'!Print_Area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Tillou</dc:creator>
  <cp:lastModifiedBy>Michael Tillou </cp:lastModifiedBy>
  <dcterms:created xsi:type="dcterms:W3CDTF">2020-09-03T14:32:32Z</dcterms:created>
  <dcterms:modified xsi:type="dcterms:W3CDTF">2020-12-17T14:19:14Z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0x010100ABC68B8A2E61F349ADF9513FBA327309</vt:lpwstr>
  </property>
</Properties>
</file>