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nkosi\Desktop\School(BootCamp)\KickStarter-Analysis\"/>
    </mc:Choice>
  </mc:AlternateContent>
  <xr:revisionPtr revIDLastSave="0" documentId="13_ncr:1_{4C187F17-4E9F-4D94-9772-720F0AE5FDB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Main" sheetId="1" r:id="rId1"/>
    <sheet name="Campaign Outlook by Category" sheetId="3" r:id="rId2"/>
    <sheet name="Campaign Outlook Sub-Category" sheetId="4" r:id="rId3"/>
    <sheet name="Outcome by Month" sheetId="5" r:id="rId4"/>
    <sheet name="Outcome by Goal" sheetId="6" r:id="rId5"/>
    <sheet name="Statistics" sheetId="7" r:id="rId6"/>
  </sheets>
  <definedNames>
    <definedName name="_xlnm._FilterDatabase" localSheetId="0" hidden="1">Main!$F$1:$F$4115</definedName>
    <definedName name="Main">Main!$A$1:$T$4115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3" i="7" l="1"/>
  <c r="G19" i="7"/>
  <c r="G15" i="7"/>
  <c r="G11" i="7"/>
  <c r="G7" i="7"/>
  <c r="G3" i="7"/>
  <c r="C23" i="7"/>
  <c r="C19" i="7"/>
  <c r="C15" i="7"/>
  <c r="C11" i="7"/>
  <c r="C7" i="7"/>
  <c r="C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6" i="6"/>
  <c r="E6" i="6" s="1"/>
  <c r="B13" i="6"/>
  <c r="E13" i="6" s="1"/>
  <c r="H13" i="6" s="1"/>
  <c r="B12" i="6"/>
  <c r="E12" i="6" s="1"/>
  <c r="B11" i="6"/>
  <c r="E11" i="6" s="1"/>
  <c r="B10" i="6"/>
  <c r="B9" i="6"/>
  <c r="E9" i="6" s="1"/>
  <c r="B8" i="6"/>
  <c r="E8" i="6" s="1"/>
  <c r="B7" i="6"/>
  <c r="E7" i="6" s="1"/>
  <c r="B5" i="6"/>
  <c r="B4" i="6"/>
  <c r="B3" i="6"/>
  <c r="C2" i="6"/>
  <c r="B2" i="6"/>
  <c r="E10" i="6" l="1"/>
  <c r="E5" i="6"/>
  <c r="G5" i="6" s="1"/>
  <c r="E2" i="6"/>
  <c r="G2" i="6" s="1"/>
  <c r="E3" i="6"/>
  <c r="G3" i="6" s="1"/>
  <c r="G10" i="6"/>
  <c r="H6" i="6"/>
  <c r="G7" i="6"/>
  <c r="G11" i="6"/>
  <c r="H7" i="6"/>
  <c r="H11" i="6"/>
  <c r="G6" i="6"/>
  <c r="H10" i="6"/>
  <c r="G8" i="6"/>
  <c r="G12" i="6"/>
  <c r="H8" i="6"/>
  <c r="H12" i="6"/>
  <c r="G9" i="6"/>
  <c r="G13" i="6"/>
  <c r="H5" i="6"/>
  <c r="H9" i="6"/>
  <c r="F10" i="6"/>
  <c r="F6" i="6"/>
  <c r="F13" i="6"/>
  <c r="F9" i="6"/>
  <c r="F12" i="6"/>
  <c r="F8" i="6"/>
  <c r="E4" i="6"/>
  <c r="H4" i="6" s="1"/>
  <c r="F11" i="6"/>
  <c r="F7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6" l="1"/>
  <c r="H2" i="6"/>
  <c r="H3" i="6"/>
  <c r="F5" i="6"/>
  <c r="F2" i="6"/>
  <c r="G4" i="6"/>
  <c r="F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<sst xmlns="http://schemas.openxmlformats.org/spreadsheetml/2006/main" count="28295" uniqueCount="8409">
  <si>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</si>
  <si>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</si>
  <si>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</si>
  <si>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</si>
  <si>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</si>
  <si>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</si>
  <si>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</si>
  <si>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</si>
  <si>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</si>
  <si>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</si>
  <si>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</si>
  <si>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</si>
  <si>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</si>
  <si>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</si>
  <si>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</si>
  <si>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</si>
  <si>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</si>
  <si>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</si>
  <si>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</si>
  <si>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</si>
  <si>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</si>
  <si>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</si>
  <si>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</si>
  <si>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</si>
  <si>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</si>
  <si>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</si>
  <si>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</si>
  <si>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</si>
  <si>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</si>
  <si>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</si>
  <si>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</si>
  <si>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</si>
  <si>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</si>
  <si>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</si>
  <si>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</si>
  <si>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</si>
  <si>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</si>
  <si>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</si>
  <si>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</si>
  <si>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</si>
  <si>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</si>
  <si>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</si>
  <si>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</si>
  <si>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</si>
  <si>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</si>
  <si>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</si>
  <si>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</si>
  <si>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</si>
  <si>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</si>
  <si>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</si>
  <si>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</si>
  <si>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</si>
  <si>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</si>
  <si>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</si>
  <si>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</si>
  <si>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</si>
  <si>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</si>
  <si>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</si>
  <si>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</si>
  <si>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</si>
  <si>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</si>
  <si>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</si>
  <si>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</si>
  <si>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</si>
  <si>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</si>
  <si>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</si>
  <si>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</si>
  <si>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</si>
  <si>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</si>
  <si>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</si>
  <si>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</si>
  <si>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</si>
  <si>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</si>
  <si>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</si>
  <si>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</si>
  <si>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</si>
  <si>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</si>
  <si>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</si>
  <si>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</si>
  <si>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</si>
  <si>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</si>
  <si>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</si>
  <si>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</si>
  <si>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</si>
  <si>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</si>
  <si>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</si>
  <si>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</si>
  <si>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</si>
  <si>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</si>
  <si>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</si>
  <si>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</si>
  <si>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</si>
  <si>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</si>
  <si>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</si>
  <si>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</si>
  <si>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</si>
  <si>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</si>
  <si>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</si>
  <si>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</si>
  <si>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</si>
  <si>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</si>
  <si>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</si>
  <si>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</si>
  <si>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</si>
  <si>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</si>
  <si>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</si>
  <si>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</si>
  <si>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</si>
  <si>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</si>
  <si>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</si>
  <si>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</si>
  <si>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</si>
  <si>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</si>
  <si>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</si>
  <si>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</si>
  <si>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</si>
  <si>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</si>
  <si>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</si>
  <si>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</si>
  <si>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</si>
  <si>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</si>
  <si>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</si>
  <si>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</si>
  <si>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</si>
  <si>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</si>
  <si>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</si>
  <si>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</si>
  <si>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</si>
  <si>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</si>
  <si>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</si>
  <si>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</si>
  <si>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</si>
  <si>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</si>
  <si>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</si>
  <si>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</si>
  <si>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</si>
  <si>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</si>
  <si>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</si>
  <si>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</si>
  <si>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</si>
  <si>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</si>
  <si>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</si>
  <si>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</si>
  <si>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</si>
  <si>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</si>
  <si>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</si>
  <si>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</si>
  <si>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</si>
  <si>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</si>
  <si>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</si>
  <si>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</si>
  <si>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</si>
  <si>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</si>
  <si>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</si>
  <si>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</si>
  <si>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</si>
  <si>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</si>
  <si>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</si>
  <si>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</si>
  <si>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</si>
  <si>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</si>
  <si>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</si>
  <si>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</si>
  <si>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</si>
  <si>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</si>
  <si>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</si>
  <si>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</si>
  <si>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</si>
  <si>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</si>
  <si>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</si>
  <si>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</si>
  <si>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</si>
  <si>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</si>
  <si>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</si>
  <si>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</si>
  <si>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</si>
  <si>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</si>
  <si>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</si>
  <si>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</si>
  <si>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</si>
  <si>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</si>
  <si>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</si>
  <si>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</si>
  <si>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</si>
  <si>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</si>
  <si>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</si>
  <si>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</si>
  <si>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</si>
  <si>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</si>
  <si>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</si>
  <si>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</si>
  <si>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</si>
  <si>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</si>
  <si>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</si>
  <si>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</si>
  <si>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</si>
  <si>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</si>
  <si>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</si>
  <si>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</si>
  <si>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</si>
  <si>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</si>
  <si>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</si>
  <si>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</si>
  <si>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</si>
  <si>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</si>
  <si>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</si>
  <si>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</si>
  <si>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</si>
  <si>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</si>
  <si>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</si>
  <si>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</si>
  <si>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</si>
  <si>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</si>
  <si>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</si>
  <si>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</si>
  <si>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</si>
  <si>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</si>
  <si>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</si>
  <si>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</si>
  <si>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</si>
  <si>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</si>
  <si>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</si>
  <si>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</si>
  <si>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</si>
  <si>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</si>
  <si>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</si>
  <si>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</si>
  <si>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</si>
  <si>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</si>
  <si>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</si>
  <si>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</si>
  <si>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</si>
  <si>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</si>
  <si>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</si>
  <si>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</si>
  <si>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</si>
  <si>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</si>
  <si>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</si>
  <si>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</si>
  <si>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</si>
  <si>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</si>
  <si>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</si>
  <si>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</si>
  <si>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</si>
  <si>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</si>
  <si>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</si>
  <si>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</si>
  <si>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</si>
  <si>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</si>
  <si>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</si>
  <si>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</si>
  <si>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</si>
  <si>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</si>
  <si>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</si>
  <si>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</si>
  <si>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</si>
  <si>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</si>
  <si>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</si>
  <si>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</si>
  <si>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</si>
  <si>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</si>
  <si>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</si>
  <si>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</si>
  <si>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</si>
  <si>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</si>
  <si>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</si>
  <si>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</si>
  <si>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</si>
  <si>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</si>
  <si>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</si>
  <si>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</si>
  <si>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</si>
  <si>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</si>
  <si>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</si>
  <si>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</si>
  <si>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</si>
  <si>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</si>
  <si>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</si>
  <si>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</si>
  <si>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</si>
  <si>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</si>
  <si>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</si>
  <si>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</si>
  <si>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</si>
  <si>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</si>
  <si>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</si>
  <si>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</si>
  <si>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</si>
  <si>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</si>
  <si>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</si>
  <si>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</si>
  <si>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</si>
  <si>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</si>
  <si>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</si>
  <si>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</si>
  <si>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</si>
  <si>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</si>
  <si>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</si>
  <si>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</si>
  <si>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</si>
  <si>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</si>
  <si>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</si>
  <si>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</si>
  <si>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</si>
  <si>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</si>
  <si>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</si>
  <si>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</si>
  <si>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</si>
  <si>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</si>
  <si>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</si>
  <si>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</si>
  <si>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</si>
  <si>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</si>
  <si>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</si>
  <si>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</si>
  <si>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</si>
  <si>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</si>
  <si>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</si>
  <si>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</si>
  <si>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</si>
  <si>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</si>
  <si>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</si>
  <si>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</si>
  <si>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</si>
  <si>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</si>
  <si>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</si>
  <si>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</si>
  <si>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</si>
  <si>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</si>
  <si>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</si>
  <si>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</si>
  <si>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</si>
  <si>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</si>
  <si>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</si>
  <si>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</si>
  <si>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</si>
  <si>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</si>
  <si>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</si>
  <si>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</si>
  <si>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</si>
  <si>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</si>
  <si>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</si>
  <si>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</si>
  <si>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</si>
  <si>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</si>
  <si>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</si>
  <si>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</si>
  <si>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</si>
  <si>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</si>
  <si>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</si>
  <si>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</si>
  <si>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</si>
  <si>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</si>
  <si>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</si>
  <si>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</si>
  <si>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</si>
  <si>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</si>
  <si>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</si>
  <si>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</si>
  <si>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</si>
  <si>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</si>
  <si>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</si>
  <si>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</si>
  <si>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</si>
  <si>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</si>
  <si>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</si>
  <si>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</si>
  <si>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</si>
  <si>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</si>
  <si>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</si>
  <si>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</si>
  <si>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</si>
  <si>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</si>
  <si>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</si>
  <si>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</si>
  <si>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</si>
  <si>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</si>
  <si>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</si>
  <si>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</si>
  <si>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</si>
  <si>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</si>
  <si>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</si>
  <si>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</si>
  <si>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</si>
  <si>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</si>
  <si>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</si>
  <si>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</si>
  <si>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</si>
  <si>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</si>
  <si>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</si>
  <si>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</si>
  <si>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</si>
  <si>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</si>
  <si>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</si>
  <si>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</si>
  <si>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</si>
  <si>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</si>
  <si>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</si>
  <si>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</si>
  <si>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</si>
  <si>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</si>
  <si>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</si>
  <si>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</si>
  <si>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</si>
  <si>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</si>
  <si>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</si>
  <si>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</si>
  <si>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</si>
  <si>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</si>
  <si>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</si>
  <si>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</si>
  <si>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</si>
  <si>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</si>
  <si>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</si>
  <si>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</si>
  <si>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</si>
  <si>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</si>
  <si>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</si>
  <si>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</si>
  <si>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</si>
  <si>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</si>
  <si>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</si>
  <si>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</si>
  <si>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</si>
  <si>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</si>
  <si>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</si>
  <si>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</si>
  <si>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</si>
  <si>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</si>
  <si>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</si>
  <si>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</si>
  <si>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</si>
  <si>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</si>
  <si>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</si>
  <si>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</si>
  <si>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</si>
  <si>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</si>
  <si>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</si>
  <si>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</si>
  <si>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</si>
  <si>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</si>
  <si>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</si>
  <si>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</si>
  <si>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</si>
  <si>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</si>
  <si>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</si>
  <si>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</si>
  <si>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</si>
  <si>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</si>
  <si>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</si>
  <si>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</si>
  <si>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</si>
  <si>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</si>
  <si>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</si>
  <si>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</si>
  <si>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</si>
  <si>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</si>
  <si>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</si>
  <si>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</si>
  <si>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</si>
  <si>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</si>
  <si>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</si>
  <si>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</si>
  <si>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</si>
  <si>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</si>
  <si>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</si>
  <si>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</si>
  <si>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</si>
  <si>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</si>
  <si>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</si>
  <si>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</si>
  <si>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</si>
  <si>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</si>
  <si>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</si>
  <si>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</si>
  <si>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</si>
  <si>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</si>
  <si>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</si>
  <si>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</si>
  <si>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</si>
  <si>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</si>
  <si>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</si>
  <si>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</si>
  <si>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</si>
  <si>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</si>
  <si>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</si>
  <si>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</si>
  <si>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</si>
  <si>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</si>
  <si>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</si>
  <si>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</si>
  <si>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</si>
  <si>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</si>
  <si>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</si>
  <si>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</si>
  <si>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</si>
  <si>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</si>
  <si>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</si>
  <si>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</si>
  <si>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</si>
  <si>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</si>
  <si>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</si>
  <si>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</si>
  <si>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</si>
  <si>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</si>
  <si>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</si>
  <si>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</si>
  <si>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</si>
  <si>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</si>
  <si>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</si>
  <si>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</si>
  <si>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</si>
  <si>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</si>
  <si>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</si>
  <si>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</si>
  <si>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</si>
  <si>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</si>
  <si>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</si>
  <si>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</si>
  <si>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</si>
  <si>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</si>
  <si>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</si>
  <si>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</si>
  <si>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</si>
  <si>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</si>
  <si>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</si>
  <si>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</si>
  <si>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</si>
  <si>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</si>
  <si>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</si>
  <si>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</si>
  <si>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</si>
  <si>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</si>
  <si>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</si>
  <si>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</si>
  <si>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</si>
  <si>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</si>
  <si>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</si>
  <si>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</si>
  <si>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</si>
  <si>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</si>
  <si>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</si>
  <si>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</si>
  <si>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</si>
  <si>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</si>
  <si>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</si>
  <si>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</si>
  <si>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</si>
  <si>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</si>
  <si>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</si>
  <si>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</si>
  <si>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</si>
  <si>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</si>
  <si>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</si>
  <si>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</si>
  <si>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</si>
  <si>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</si>
  <si>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</si>
  <si>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</si>
  <si>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</si>
  <si>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</si>
  <si>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</si>
  <si>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</si>
  <si>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</si>
  <si>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</si>
  <si>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</si>
  <si>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</si>
  <si>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</si>
  <si>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</si>
  <si>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</si>
  <si>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</si>
  <si>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</si>
  <si>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</si>
  <si>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</si>
  <si>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</si>
  <si>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</si>
  <si>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</si>
  <si>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</si>
  <si>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</si>
  <si>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</si>
  <si>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</si>
  <si>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</si>
  <si>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</si>
  <si>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</si>
  <si>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</si>
  <si>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</si>
  <si>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</si>
  <si>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</si>
  <si>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</si>
  <si>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</si>
  <si>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</si>
  <si>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</si>
  <si>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</si>
  <si>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</si>
  <si>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</si>
  <si>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</si>
  <si>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</si>
  <si>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</si>
  <si>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</si>
  <si>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</si>
  <si>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</si>
  <si>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</si>
  <si>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</si>
  <si>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</si>
  <si>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</si>
  <si>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</si>
  <si>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</si>
  <si>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</si>
  <si>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</si>
  <si>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</si>
  <si>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</si>
  <si>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</si>
  <si>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</si>
  <si>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</si>
  <si>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</si>
  <si>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</si>
  <si>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</si>
  <si>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</si>
  <si>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</si>
  <si>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</si>
  <si>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</si>
  <si>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</si>
  <si>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</si>
  <si>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</si>
  <si>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</si>
  <si>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</si>
  <si>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</si>
  <si>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</si>
  <si>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</si>
  <si>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</si>
  <si>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</si>
  <si>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</si>
  <si>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</si>
  <si>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</si>
  <si>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</si>
  <si>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</si>
  <si>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</si>
  <si>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</si>
  <si>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</si>
  <si>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</si>
  <si>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</si>
  <si>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</si>
  <si>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</si>
  <si>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</si>
  <si>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</si>
  <si>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</si>
  <si>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</si>
  <si>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</si>
  <si>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</si>
  <si>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</si>
  <si>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</si>
  <si>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</si>
  <si>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</si>
  <si>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</si>
  <si>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</si>
  <si>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</si>
  <si>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</si>
  <si>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</si>
  <si>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</si>
  <si>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</si>
  <si>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</si>
  <si>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</si>
  <si>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</si>
  <si>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</si>
  <si>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</si>
  <si>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</si>
  <si>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</si>
  <si>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</si>
  <si>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</si>
  <si>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</si>
  <si>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</si>
  <si>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</si>
  <si>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</si>
  <si>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</si>
  <si>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</si>
  <si>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</si>
  <si>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</si>
  <si>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</si>
  <si>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</si>
  <si>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</si>
  <si>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</si>
  <si>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</si>
  <si>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</si>
  <si>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</si>
  <si>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</si>
  <si>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</si>
  <si>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</si>
  <si>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</si>
  <si>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</si>
  <si>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</si>
  <si>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</si>
  <si>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</si>
  <si>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</si>
  <si>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</si>
  <si>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</si>
  <si>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</si>
  <si>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</si>
  <si>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</si>
  <si>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</si>
  <si>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</si>
  <si>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</si>
  <si>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</si>
  <si>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</si>
  <si>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</si>
  <si>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</si>
  <si>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</si>
  <si>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</si>
  <si>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</si>
  <si>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</si>
  <si>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</si>
  <si>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</si>
  <si>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</si>
  <si>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</si>
  <si>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</si>
  <si>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</si>
  <si>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</si>
  <si>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</si>
  <si>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</si>
  <si>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</si>
  <si>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</si>
  <si>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</si>
  <si>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</si>
  <si>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</si>
  <si>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</si>
  <si>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</si>
  <si>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</si>
  <si>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</si>
  <si>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</si>
  <si>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</si>
  <si>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</si>
  <si>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</si>
  <si>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</si>
  <si>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</si>
  <si>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</si>
  <si>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</si>
  <si>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</si>
  <si>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</si>
  <si>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</si>
  <si>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</si>
  <si>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</si>
  <si>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</si>
  <si>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</si>
  <si>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</si>
  <si>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</si>
  <si>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</si>
  <si>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</si>
  <si>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</si>
  <si>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</si>
  <si>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</si>
  <si>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</si>
  <si>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</si>
  <si>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</si>
  <si>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</si>
  <si>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</si>
  <si>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</si>
  <si>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</si>
  <si>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</si>
  <si>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</si>
  <si>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</si>
  <si>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</si>
  <si>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</si>
  <si>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</si>
  <si>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</si>
  <si>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</si>
  <si>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</si>
  <si>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</si>
  <si>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</si>
  <si>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</si>
  <si>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</si>
  <si>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</si>
  <si>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</si>
  <si>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</si>
  <si>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</si>
  <si>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</si>
  <si>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</si>
  <si>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</si>
  <si>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</si>
  <si>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</si>
  <si>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</si>
  <si>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</si>
  <si>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</si>
  <si>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</si>
  <si>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</si>
  <si>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</si>
  <si>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</si>
  <si>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</si>
  <si>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</si>
  <si>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</si>
  <si>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</si>
  <si>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</si>
  <si>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</si>
  <si>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</si>
  <si>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</si>
  <si>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</si>
  <si>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</si>
  <si>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</si>
  <si>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</si>
  <si>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</si>
  <si>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</si>
  <si>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</si>
  <si>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</si>
  <si>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</si>
  <si>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</si>
  <si>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</si>
  <si>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</si>
  <si>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</si>
  <si>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</si>
  <si>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</si>
  <si>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</si>
  <si>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</si>
  <si>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</si>
  <si>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</si>
  <si>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</si>
  <si>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</si>
  <si>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</si>
  <si>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</si>
  <si>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</si>
  <si>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</si>
  <si>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</si>
  <si>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</si>
  <si>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</si>
  <si>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</si>
  <si>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</si>
  <si>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</si>
  <si>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</si>
  <si>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</si>
  <si>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</si>
  <si>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</si>
  <si>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</si>
  <si>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</si>
  <si>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</si>
  <si>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</si>
  <si>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</si>
  <si>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</si>
  <si>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</si>
  <si>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</si>
  <si>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</si>
  <si>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</si>
  <si>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</si>
  <si>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</si>
  <si>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</si>
  <si>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</si>
  <si>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</si>
  <si>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</si>
  <si>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</si>
  <si>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</si>
  <si>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</si>
  <si>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</si>
  <si>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</si>
  <si>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</si>
  <si>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</si>
  <si>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</si>
  <si>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</si>
  <si>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</si>
  <si>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</si>
  <si>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</si>
  <si>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</si>
  <si>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</si>
  <si>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</si>
  <si>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</si>
  <si>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</si>
  <si>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</si>
  <si>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</si>
  <si>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</si>
  <si>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</si>
  <si>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</si>
  <si>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</si>
  <si>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</si>
  <si>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</si>
  <si>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</si>
  <si>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</si>
  <si>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</si>
  <si>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</si>
  <si>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</si>
  <si>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</si>
  <si>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</si>
  <si>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</si>
  <si>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</si>
  <si>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</si>
  <si>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</si>
  <si>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</si>
  <si>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</si>
  <si>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</si>
  <si>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</si>
  <si>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</si>
  <si>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</si>
  <si>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</si>
  <si>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</si>
  <si>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</si>
  <si>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</si>
  <si>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</si>
  <si>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</si>
  <si>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</si>
  <si>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</si>
  <si>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</si>
  <si>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</si>
  <si>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</si>
  <si>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</si>
  <si>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</si>
  <si>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</si>
  <si>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</si>
  <si>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</si>
  <si>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</si>
  <si>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</si>
  <si>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</si>
  <si>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</si>
  <si>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</si>
  <si>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</si>
  <si>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</si>
  <si>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</si>
  <si>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</si>
  <si>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</si>
  <si>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</si>
  <si>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</si>
  <si>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</si>
  <si>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</si>
  <si>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</si>
  <si>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</si>
  <si>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</si>
  <si>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</si>
  <si>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</si>
  <si>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</si>
  <si>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</si>
  <si>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</si>
  <si>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</si>
  <si>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</si>
  <si>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</si>
  <si>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</si>
  <si>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</si>
  <si>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</si>
  <si>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</si>
  <si>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</si>
  <si>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</si>
  <si>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</si>
  <si>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</si>
  <si>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</si>
  <si>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</si>
  <si>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</si>
  <si>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</si>
  <si>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</si>
  <si>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</si>
  <si>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</si>
  <si>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</si>
  <si>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</si>
  <si>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</si>
  <si>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</si>
  <si>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</si>
  <si>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</si>
  <si>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</si>
  <si>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</si>
  <si>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</si>
  <si>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</si>
  <si>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</si>
  <si>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</si>
  <si>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</si>
  <si>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</si>
  <si>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</si>
  <si>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</si>
  <si>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</si>
  <si>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</si>
  <si>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</si>
  <si>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</si>
  <si>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</si>
  <si>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</si>
  <si>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</si>
  <si>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</si>
  <si>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</si>
  <si>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</si>
  <si>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</si>
  <si>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</si>
  <si>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</si>
  <si>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</si>
  <si>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</si>
  <si>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</si>
  <si>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</si>
  <si>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</si>
  <si>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</si>
  <si>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</si>
  <si>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</si>
  <si>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</si>
  <si>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</si>
  <si>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</si>
  <si>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</si>
  <si>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</si>
  <si>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</si>
  <si>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</si>
  <si>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</si>
  <si>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</si>
  <si>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</si>
  <si>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</si>
  <si>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</si>
  <si>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</si>
  <si>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</si>
  <si>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</si>
  <si>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</si>
  <si>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</si>
  <si>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</si>
  <si>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</si>
  <si>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</si>
  <si>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</si>
  <si>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</si>
  <si>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</si>
  <si>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</si>
  <si>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</si>
  <si>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</si>
  <si>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</si>
  <si>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</si>
  <si>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</si>
  <si>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</si>
  <si>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</si>
  <si>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</si>
  <si>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</si>
  <si>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</si>
  <si>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</si>
  <si>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</si>
  <si>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</si>
  <si>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</si>
  <si>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</si>
  <si>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</si>
  <si>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</si>
  <si>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</si>
  <si>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</si>
  <si>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</si>
  <si>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</si>
  <si>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</si>
  <si>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</si>
  <si>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</si>
  <si>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</si>
  <si>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</si>
  <si>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</si>
  <si>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</si>
  <si>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</si>
  <si>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</si>
  <si>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</si>
  <si>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</si>
  <si>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</si>
  <si>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</si>
  <si>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</si>
  <si>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</si>
  <si>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</si>
  <si>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</si>
  <si>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</si>
  <si>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</si>
  <si>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</si>
  <si>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</si>
  <si>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</si>
  <si>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</si>
  <si>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</si>
  <si>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</si>
  <si>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</si>
  <si>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</si>
  <si>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</si>
  <si>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</si>
  <si>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</si>
  <si>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</si>
  <si>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</si>
  <si>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</si>
  <si>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</si>
  <si>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</si>
  <si>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</si>
  <si>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</si>
  <si>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</si>
  <si>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</si>
  <si>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</si>
  <si>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</si>
  <si>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</si>
  <si>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</si>
  <si>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</si>
  <si>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</si>
  <si>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</si>
  <si>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</si>
  <si>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</si>
  <si>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</si>
  <si>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</si>
  <si>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</si>
  <si>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</si>
  <si>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</si>
  <si>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</si>
  <si>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</si>
  <si>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</si>
  <si>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</si>
  <si>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</si>
  <si>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</si>
  <si>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</si>
  <si>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</si>
  <si>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</si>
  <si>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</si>
  <si>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</si>
  <si>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</si>
  <si>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</si>
  <si>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</si>
  <si>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</si>
  <si>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</si>
  <si>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</si>
  <si>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</si>
  <si>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</si>
  <si>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</si>
  <si>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</si>
  <si>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</si>
  <si>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</si>
  <si>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</si>
  <si>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</si>
  <si>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</si>
  <si>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</si>
  <si>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</si>
  <si>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</si>
  <si>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</si>
  <si>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</si>
  <si>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</si>
  <si>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</si>
  <si>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</si>
  <si>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</si>
  <si>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</si>
  <si>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</si>
  <si>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</si>
  <si>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</si>
  <si>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</si>
  <si>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</si>
  <si>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</si>
  <si>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</si>
  <si>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</si>
  <si>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</si>
  <si>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</si>
  <si>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</si>
  <si>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</si>
  <si>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</si>
  <si>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</si>
  <si>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</si>
  <si>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</si>
  <si>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</si>
  <si>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</si>
  <si>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</si>
  <si>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</si>
  <si>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</si>
  <si>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</si>
  <si>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</si>
  <si>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</si>
  <si>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</si>
  <si>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</si>
  <si>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</si>
  <si>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</si>
  <si>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</si>
  <si>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</si>
  <si>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</si>
  <si>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</si>
  <si>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</si>
  <si>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</si>
  <si>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</si>
  <si>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</si>
  <si>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</si>
  <si>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</si>
  <si>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</si>
  <si>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</si>
  <si>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</si>
  <si>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</si>
  <si>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</si>
  <si>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</si>
  <si>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</si>
  <si>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</si>
  <si>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</si>
  <si>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</si>
  <si>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</si>
  <si>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</si>
  <si>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</si>
  <si>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</si>
  <si>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</si>
  <si>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</si>
  <si>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</si>
  <si>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</si>
  <si>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</si>
  <si>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</si>
  <si>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</si>
  <si>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</si>
  <si>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</si>
  <si>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</si>
  <si>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</si>
  <si>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</si>
  <si>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</si>
  <si>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</si>
  <si>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</si>
  <si>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</si>
  <si>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</si>
  <si>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</si>
  <si>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</si>
  <si>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</si>
  <si>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</si>
  <si>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</si>
  <si>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</si>
  <si>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</si>
  <si>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</si>
  <si>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</si>
  <si>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</si>
  <si>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</si>
  <si>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</si>
  <si>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</si>
  <si>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</si>
  <si>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</si>
  <si>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</si>
  <si>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</si>
  <si>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</si>
  <si>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</si>
  <si>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</si>
  <si>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</si>
  <si>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</si>
  <si>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</si>
  <si>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</si>
  <si>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</si>
  <si>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</si>
  <si>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</si>
  <si>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</si>
  <si>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</si>
  <si>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</si>
  <si>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</si>
  <si>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</si>
  <si>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</si>
  <si>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</si>
  <si>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</si>
  <si>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</si>
  <si>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</si>
  <si>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</si>
  <si>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</si>
  <si>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</si>
  <si>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</si>
  <si>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</si>
  <si>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</si>
  <si>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</si>
  <si>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</si>
  <si>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</si>
  <si>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</si>
  <si>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</si>
  <si>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</si>
  <si>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</si>
  <si>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</si>
  <si>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</si>
  <si>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</si>
  <si>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</si>
  <si>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</si>
  <si>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</si>
  <si>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</si>
  <si>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</si>
  <si>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</si>
  <si>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</si>
  <si>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</si>
  <si>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</si>
  <si>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</si>
  <si>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</si>
  <si>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</si>
  <si>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</si>
  <si>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</si>
  <si>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</si>
  <si>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</si>
  <si>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</si>
  <si>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</si>
  <si>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</si>
  <si>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</si>
  <si>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</si>
  <si>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</si>
  <si>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</si>
  <si>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</si>
  <si>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</si>
  <si>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</si>
  <si>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</si>
  <si>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</si>
  <si>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</si>
  <si>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</si>
  <si>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</si>
  <si>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</si>
  <si>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</si>
  <si>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</si>
  <si>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</si>
  <si>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</si>
  <si>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</si>
  <si>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</si>
  <si>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</si>
  <si>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</si>
  <si>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</si>
  <si>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</si>
  <si>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</si>
  <si>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</si>
  <si>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</si>
  <si>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</si>
  <si>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</si>
  <si>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</si>
  <si>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</si>
  <si>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</si>
  <si>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</si>
  <si>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</si>
  <si>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</si>
  <si>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</si>
  <si>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</si>
  <si>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</si>
  <si>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</si>
  <si>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</si>
  <si>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</si>
  <si>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</si>
  <si>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</si>
  <si>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</si>
  <si>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</si>
  <si>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</si>
  <si>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</si>
  <si>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</si>
  <si>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</si>
  <si>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</si>
  <si>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</si>
  <si>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</si>
  <si>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</si>
  <si>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</si>
  <si>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</si>
  <si>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</si>
  <si>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</si>
  <si>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</si>
  <si>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</si>
  <si>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</si>
  <si>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</si>
  <si>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</si>
  <si>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</si>
  <si>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</si>
  <si>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</si>
  <si>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</si>
  <si>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</si>
  <si>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</si>
  <si>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</si>
  <si>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</si>
  <si>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</si>
  <si>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</si>
  <si>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</si>
  <si>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</si>
  <si>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</si>
  <si>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</si>
  <si>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</si>
  <si>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</si>
  <si>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</si>
  <si>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</si>
  <si>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</si>
  <si>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</si>
  <si>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</si>
  <si>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</si>
  <si>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</si>
  <si>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</si>
  <si>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</si>
  <si>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</si>
  <si>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</si>
  <si>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</si>
  <si>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</si>
  <si>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</si>
  <si>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</si>
  <si>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</si>
  <si>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</si>
  <si>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</si>
  <si>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</si>
  <si>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</si>
  <si>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</si>
  <si>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</si>
  <si>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</si>
  <si>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</si>
  <si>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</si>
  <si>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</si>
  <si>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</si>
  <si>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</si>
  <si>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</si>
  <si>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</si>
  <si>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</si>
  <si>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</si>
  <si>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</si>
  <si>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</si>
  <si>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</si>
  <si>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</si>
  <si>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</si>
  <si>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</si>
  <si>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</si>
  <si>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</si>
  <si>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</si>
  <si>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</si>
  <si>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</si>
  <si>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</si>
  <si>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</si>
  <si>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</si>
  <si>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</si>
  <si>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</si>
  <si>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</si>
  <si>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</si>
  <si>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</si>
  <si>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</si>
  <si>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</si>
  <si>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</si>
  <si>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</si>
  <si>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</si>
  <si>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</si>
  <si>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</si>
  <si>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</si>
  <si>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</si>
  <si>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</si>
  <si>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</si>
  <si>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</si>
  <si>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</si>
  <si>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</si>
  <si>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</si>
  <si>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</si>
  <si>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</si>
  <si>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</si>
  <si>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</si>
  <si>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</si>
  <si>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</si>
  <si>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</si>
  <si>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</si>
  <si>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</si>
  <si>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</si>
  <si>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</si>
  <si>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</si>
  <si>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</si>
  <si>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</si>
  <si>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</si>
  <si>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</si>
  <si>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</si>
  <si>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</si>
  <si>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</si>
  <si>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</si>
  <si>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</si>
  <si>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</si>
  <si>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</si>
  <si>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</si>
  <si>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</si>
  <si>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</si>
  <si>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</si>
  <si>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</si>
  <si>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</si>
  <si>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</si>
  <si>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</si>
  <si>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</si>
  <si>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</si>
  <si>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</si>
  <si>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</si>
  <si>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</si>
  <si>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</si>
  <si>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</si>
  <si>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</si>
  <si>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</si>
  <si>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</si>
  <si>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</si>
  <si>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</si>
  <si>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</si>
  <si>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</si>
  <si>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</si>
  <si>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</si>
  <si>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</si>
  <si>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</si>
  <si>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</si>
  <si>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</si>
  <si>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</si>
  <si>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</si>
  <si>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</si>
  <si>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</si>
  <si>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</si>
  <si>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</si>
  <si>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</si>
  <si>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</si>
  <si>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</si>
  <si>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</si>
  <si>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</si>
  <si>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</si>
  <si>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</si>
  <si>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</si>
  <si>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</si>
  <si>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</si>
  <si>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</si>
  <si>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</si>
  <si>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</si>
  <si>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</si>
  <si>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</si>
  <si>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</si>
  <si>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</si>
  <si>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</si>
  <si>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</si>
  <si>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</si>
  <si>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</si>
  <si>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</si>
  <si>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</si>
  <si>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</si>
  <si>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</si>
  <si>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</si>
  <si>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</si>
  <si>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</si>
  <si>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</si>
  <si>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</si>
  <si>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</si>
  <si>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</si>
  <si>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</si>
  <si>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</si>
  <si>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</si>
  <si>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</si>
  <si>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</si>
  <si>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</si>
  <si>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</si>
  <si>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</si>
  <si>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</si>
  <si>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</si>
  <si>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</si>
  <si>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</si>
  <si>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</si>
  <si>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</si>
  <si>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</si>
  <si>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</si>
  <si>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</si>
  <si>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</si>
  <si>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</si>
  <si>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</si>
  <si>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</si>
  <si>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</si>
  <si>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</si>
  <si>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</si>
  <si>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</si>
  <si>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</si>
  <si>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</si>
  <si>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</si>
  <si>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</si>
  <si>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</si>
  <si>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</si>
  <si>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</si>
  <si>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</si>
  <si>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</si>
  <si>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</si>
  <si>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</si>
  <si>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</si>
  <si>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</si>
  <si>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</si>
  <si>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</si>
  <si>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</si>
  <si>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</si>
  <si>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</si>
  <si>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</si>
  <si>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</si>
  <si>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</si>
  <si>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</si>
  <si>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</si>
  <si>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</si>
  <si>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</si>
  <si>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</si>
  <si>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</si>
  <si>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</si>
  <si>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</si>
  <si>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</si>
  <si>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</si>
  <si>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</si>
  <si>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</si>
  <si>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</si>
  <si>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</si>
  <si>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</si>
  <si>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</si>
  <si>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</si>
  <si>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</si>
  <si>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</si>
  <si>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</si>
  <si>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</si>
  <si>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</si>
  <si>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</si>
  <si>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</si>
  <si>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</si>
  <si>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</si>
  <si>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</si>
  <si>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</si>
  <si>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</si>
  <si>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</si>
  <si>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</si>
  <si>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</si>
  <si>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</si>
  <si>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</si>
  <si>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</si>
  <si>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</si>
  <si>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</si>
  <si>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</si>
  <si>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</si>
  <si>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</si>
  <si>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</si>
  <si>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</si>
  <si>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</si>
  <si>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</si>
  <si>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</si>
  <si>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</si>
  <si>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</si>
  <si>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</si>
  <si>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</si>
  <si>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</si>
  <si>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</si>
  <si>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</si>
  <si>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</si>
  <si>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</si>
  <si>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</si>
  <si>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</si>
  <si>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</si>
  <si>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</si>
  <si>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</si>
  <si>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</si>
  <si>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</si>
  <si>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</si>
  <si>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</si>
  <si>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</si>
  <si>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</si>
  <si>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</si>
  <si>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</si>
  <si>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</si>
  <si>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</si>
  <si>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</si>
  <si>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</si>
  <si>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</si>
  <si>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</si>
  <si>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</si>
  <si>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</si>
  <si>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</si>
  <si>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</si>
  <si>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</si>
  <si>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</si>
  <si>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</si>
  <si>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</si>
  <si>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</si>
  <si>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</si>
  <si>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</si>
  <si>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</si>
  <si>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</si>
  <si>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</si>
  <si>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</si>
  <si>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</si>
  <si>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</si>
  <si>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</si>
  <si>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</si>
  <si>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</si>
  <si>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</si>
  <si>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</si>
  <si>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</si>
  <si>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</si>
  <si>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</si>
  <si>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</si>
  <si>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</si>
  <si>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</si>
  <si>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</si>
  <si>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</si>
  <si>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</si>
  <si>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</si>
  <si>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</si>
  <si>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</si>
  <si>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</si>
  <si>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</si>
  <si>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</si>
  <si>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</si>
  <si>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</si>
  <si>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</si>
  <si>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</si>
  <si>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</si>
  <si>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</si>
  <si>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</si>
  <si>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</si>
  <si>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</si>
  <si>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</si>
  <si>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</si>
  <si>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</si>
  <si>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</si>
  <si>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</si>
  <si>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</si>
  <si>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</si>
  <si>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</si>
  <si>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</si>
  <si>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</si>
  <si>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</si>
  <si>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</si>
  <si>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</si>
  <si>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</si>
  <si>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</si>
  <si>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</si>
  <si>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</si>
  <si>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</si>
  <si>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</si>
  <si>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</si>
  <si>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</si>
  <si>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</si>
  <si>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</si>
  <si>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</si>
  <si>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</si>
  <si>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</si>
  <si>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</si>
  <si>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</si>
  <si>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</si>
  <si>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</si>
  <si>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</si>
  <si>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</si>
  <si>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</si>
  <si>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</si>
  <si>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</si>
  <si>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</si>
  <si>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</si>
  <si>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</si>
  <si>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</si>
  <si>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</si>
  <si>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</si>
  <si>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</si>
  <si>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</si>
  <si>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</si>
  <si>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</si>
  <si>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</si>
  <si>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</si>
  <si>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</si>
  <si>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</si>
  <si>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</si>
  <si>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</si>
  <si>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</si>
  <si>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</si>
  <si>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</si>
  <si>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</si>
  <si>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</si>
  <si>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</si>
  <si>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</si>
  <si>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</si>
  <si>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</si>
  <si>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</si>
  <si>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</si>
  <si>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</si>
  <si>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</si>
  <si>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</si>
  <si>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</si>
  <si>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</si>
  <si>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</si>
  <si>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</si>
  <si>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</si>
  <si>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</si>
  <si>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</si>
  <si>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</si>
  <si>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</si>
  <si>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</si>
  <si>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</si>
  <si>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</si>
  <si>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</si>
  <si>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</si>
  <si>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</si>
  <si>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</si>
  <si>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</si>
  <si>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</si>
  <si>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</si>
  <si>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</si>
  <si>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</si>
  <si>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</si>
  <si>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</si>
  <si>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</si>
  <si>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</si>
  <si>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</si>
  <si>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</si>
  <si>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</si>
  <si>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</si>
  <si>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</si>
  <si>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</si>
  <si>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</si>
  <si>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</si>
  <si>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</si>
  <si>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</si>
  <si>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</si>
  <si>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</si>
  <si>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</si>
  <si>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</si>
  <si>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</si>
  <si>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</si>
  <si>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</si>
  <si>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</si>
  <si>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</si>
  <si>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</si>
  <si>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</si>
  <si>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</si>
  <si>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</si>
  <si>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</si>
  <si>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</si>
  <si>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</si>
  <si>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</si>
  <si>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</si>
  <si>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</si>
  <si>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</si>
  <si>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</si>
  <si>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</si>
  <si>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</si>
  <si>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</si>
  <si>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</si>
  <si>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</si>
  <si>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</si>
  <si>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</si>
  <si>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</si>
  <si>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</si>
  <si>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</si>
  <si>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</si>
  <si>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</si>
  <si>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</si>
  <si>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</si>
  <si>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</si>
  <si>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</si>
  <si>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</si>
  <si>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</si>
  <si>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</si>
  <si>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</si>
  <si>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</si>
  <si>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</si>
  <si>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</si>
  <si>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</si>
  <si>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</si>
  <si>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</si>
  <si>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</si>
  <si>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</si>
  <si>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</si>
  <si>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</si>
  <si>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</si>
  <si>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</si>
  <si>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</si>
  <si>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</si>
  <si>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</si>
  <si>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</si>
  <si>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</si>
  <si>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</si>
  <si>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</si>
  <si>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</si>
  <si>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</si>
  <si>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</si>
  <si>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</si>
  <si>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</si>
  <si>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</si>
  <si>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</si>
  <si>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</si>
  <si>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</si>
  <si>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</si>
  <si>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</si>
  <si>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</si>
  <si>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</si>
  <si>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</si>
  <si>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</si>
  <si>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</si>
  <si>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</si>
  <si>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</si>
  <si>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</si>
  <si>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</si>
  <si>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</si>
  <si>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</si>
  <si>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</si>
  <si>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</si>
  <si>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</si>
  <si>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</si>
  <si>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</si>
  <si>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</si>
  <si>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</si>
  <si>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</si>
  <si>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</si>
  <si>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</si>
  <si>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</si>
  <si>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</si>
  <si>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</si>
  <si>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</si>
  <si>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</si>
  <si>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</si>
  <si>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</si>
  <si>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</si>
  <si>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</si>
  <si>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</si>
  <si>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</si>
  <si>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</si>
  <si>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</si>
  <si>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</si>
  <si>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</si>
  <si>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</si>
  <si>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</si>
  <si>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</si>
  <si>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</si>
  <si>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</si>
  <si>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</si>
  <si>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</si>
  <si>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</si>
  <si>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</si>
  <si>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</si>
  <si>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</si>
  <si>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</si>
  <si>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</si>
  <si>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</si>
  <si>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</si>
  <si>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</si>
  <si>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</si>
  <si>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</si>
  <si>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</si>
  <si>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</si>
  <si>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</si>
  <si>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</si>
  <si>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</si>
  <si>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</si>
  <si>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</si>
  <si>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</si>
  <si>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</si>
  <si>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</si>
  <si>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</si>
  <si>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</si>
  <si>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</si>
  <si>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</si>
  <si>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</si>
  <si>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</si>
  <si>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</si>
  <si>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</si>
  <si>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</si>
  <si>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</si>
  <si>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</si>
  <si>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</si>
  <si>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</si>
  <si>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</si>
  <si>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</si>
  <si>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</si>
  <si>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</si>
  <si>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</si>
  <si>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</si>
  <si>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</si>
  <si>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</si>
  <si>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</si>
  <si>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</si>
  <si>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</si>
  <si>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</si>
  <si>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</si>
  <si>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</si>
  <si>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</si>
  <si>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</si>
  <si>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</si>
  <si>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</si>
  <si>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</si>
  <si>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</si>
  <si>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</si>
  <si>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</si>
  <si>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</si>
  <si>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</si>
  <si>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</si>
  <si>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</si>
  <si>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</si>
  <si>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</si>
  <si>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</si>
  <si>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</si>
  <si>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</si>
  <si>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</si>
  <si>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</si>
  <si>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</si>
  <si>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</si>
  <si>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</si>
  <si>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</si>
  <si>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</si>
  <si>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</si>
  <si>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</si>
  <si>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</si>
  <si>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</si>
  <si>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</si>
  <si>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</si>
  <si>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</si>
  <si>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</si>
  <si>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</si>
  <si>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</si>
  <si>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</si>
  <si>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</si>
  <si>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</si>
  <si>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</si>
  <si>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</si>
  <si>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</si>
  <si>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</si>
  <si>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</si>
  <si>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</si>
  <si>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</si>
  <si>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</si>
  <si>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</si>
  <si>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</si>
  <si>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</si>
  <si>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</si>
  <si>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</si>
  <si>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</si>
  <si>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</si>
  <si>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</si>
  <si>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</si>
  <si>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</si>
  <si>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</si>
  <si>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</si>
  <si>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</si>
  <si>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</si>
  <si>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</si>
  <si>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</si>
  <si>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</si>
  <si>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</si>
  <si>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</si>
  <si>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</si>
  <si>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</si>
  <si>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</si>
  <si>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</si>
  <si>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</si>
  <si>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</si>
  <si>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</si>
  <si>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</si>
  <si>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</si>
  <si>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</si>
  <si>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</si>
  <si>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</si>
  <si>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</si>
  <si>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</si>
  <si>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</si>
  <si>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</si>
  <si>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</si>
  <si>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</si>
  <si>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</si>
  <si>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</si>
  <si>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</si>
  <si>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</si>
  <si>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</si>
  <si>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</si>
  <si>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</si>
  <si>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</si>
  <si>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</si>
  <si>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</si>
  <si>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</si>
  <si>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</si>
  <si>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</si>
  <si>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</si>
  <si>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</si>
  <si>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</si>
  <si>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</si>
  <si>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</si>
  <si>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</si>
  <si>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</si>
  <si>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</si>
  <si>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</si>
  <si>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</si>
  <si>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</si>
  <si>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</si>
  <si>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</si>
  <si>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</si>
  <si>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</si>
  <si>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</si>
  <si>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</si>
  <si>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</si>
  <si>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</si>
  <si>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</si>
  <si>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</si>
  <si>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</si>
  <si>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</si>
  <si>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</si>
  <si>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</si>
  <si>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</si>
  <si>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</si>
  <si>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</si>
  <si>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</si>
  <si>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</si>
  <si>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</si>
  <si>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</si>
  <si>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</si>
  <si>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</si>
  <si>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</si>
  <si>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</si>
  <si>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</si>
  <si>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</si>
  <si>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</si>
  <si>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</si>
  <si>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</si>
  <si>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</si>
  <si>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</si>
  <si>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</si>
  <si>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</si>
  <si>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</si>
  <si>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</si>
  <si>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</si>
  <si>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</si>
  <si>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</si>
  <si>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</si>
  <si>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</si>
  <si>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</si>
  <si>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</si>
  <si>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</si>
  <si>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</si>
  <si>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</si>
  <si>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</si>
  <si>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</si>
  <si>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</si>
  <si>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</si>
  <si>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</si>
  <si>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</si>
  <si>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</si>
  <si>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</si>
  <si>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</si>
  <si>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</si>
  <si>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</si>
  <si>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</si>
  <si>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</si>
  <si>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</si>
  <si>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</si>
  <si>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</si>
  <si>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</si>
  <si>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</si>
  <si>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</si>
  <si>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</si>
  <si>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</si>
  <si>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</si>
  <si>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</si>
  <si>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</si>
  <si>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</si>
  <si>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</si>
  <si>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</si>
  <si>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</si>
  <si>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</si>
  <si>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</si>
  <si>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</si>
  <si>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</si>
  <si>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</si>
  <si>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</si>
  <si>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</si>
  <si>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</si>
  <si>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</si>
  <si>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</si>
  <si>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</si>
  <si>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</si>
  <si>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</si>
  <si>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</si>
  <si>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</si>
  <si>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</si>
  <si>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</si>
  <si>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</si>
  <si>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</si>
  <si>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</si>
  <si>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</si>
  <si>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</si>
  <si>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</si>
  <si>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</si>
  <si>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</si>
  <si>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</si>
  <si>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</si>
  <si>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</si>
  <si>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</si>
  <si>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</si>
  <si>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</si>
  <si>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</si>
  <si>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</si>
  <si>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</si>
  <si>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</si>
  <si>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</si>
  <si>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</si>
  <si>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</si>
  <si>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</si>
  <si>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</si>
  <si>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</si>
  <si>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</si>
  <si>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</si>
  <si>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</si>
  <si>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</si>
  <si>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</si>
  <si>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</si>
  <si>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</si>
  <si>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</si>
  <si>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</si>
  <si>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</si>
  <si>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</si>
  <si>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</si>
  <si>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</si>
  <si>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</si>
  <si>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</si>
  <si>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</si>
  <si>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</si>
  <si>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</si>
  <si>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</si>
  <si>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</si>
  <si>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</si>
  <si>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</si>
  <si>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</si>
  <si>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</si>
  <si>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</si>
  <si>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</si>
  <si>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</si>
  <si>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</si>
  <si>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</si>
  <si>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</si>
  <si>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</si>
  <si>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</si>
  <si>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</si>
  <si>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</si>
  <si>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</si>
  <si>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</si>
  <si>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</si>
  <si>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</si>
  <si>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</si>
  <si>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</si>
  <si>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</si>
  <si>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</si>
  <si>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</si>
  <si>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</si>
  <si>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</si>
  <si>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</si>
  <si>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</si>
  <si>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</si>
  <si>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</si>
  <si>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</si>
  <si>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</si>
  <si>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</si>
  <si>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</si>
  <si>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</si>
  <si>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</si>
  <si>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</si>
  <si>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</si>
  <si>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</si>
  <si>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</si>
  <si>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</si>
  <si>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</si>
  <si>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</si>
  <si>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</si>
  <si>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</si>
  <si>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</si>
  <si>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</si>
  <si>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</si>
  <si>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</si>
  <si>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</si>
  <si>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</si>
  <si>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</si>
  <si>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</si>
  <si>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</si>
  <si>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</si>
  <si>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</si>
  <si>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</si>
  <si>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</si>
  <si>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</si>
  <si>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</si>
  <si>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</si>
  <si>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</si>
  <si>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</si>
  <si>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</si>
  <si>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</si>
  <si>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</si>
  <si>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</si>
  <si>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</si>
  <si>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</si>
  <si>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</si>
  <si>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</si>
  <si>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</si>
  <si>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</si>
  <si>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</si>
  <si>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</si>
  <si>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</si>
  <si>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</si>
  <si>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</si>
  <si>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</si>
  <si>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</si>
  <si>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</si>
  <si>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</si>
  <si>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</si>
  <si>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</si>
  <si>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</si>
  <si>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</si>
  <si>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</si>
  <si>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</si>
  <si>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</si>
  <si>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</si>
  <si>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</si>
  <si>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</si>
  <si>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</si>
  <si>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</si>
  <si>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</si>
  <si>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</si>
  <si>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</si>
  <si>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</si>
  <si>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</si>
  <si>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</si>
  <si>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</si>
  <si>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</si>
  <si>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</si>
  <si>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</si>
  <si>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</si>
  <si>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</si>
  <si>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</si>
  <si>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</si>
  <si>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</si>
  <si>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</si>
  <si>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</si>
  <si>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</si>
  <si>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</si>
  <si>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</si>
  <si>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</si>
  <si>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</si>
  <si>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</si>
  <si>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</si>
  <si>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</si>
  <si>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</si>
  <si>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</si>
  <si>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</si>
  <si>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</si>
  <si>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</si>
  <si>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</si>
  <si>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</si>
  <si>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</si>
  <si>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</si>
  <si>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</si>
  <si>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</si>
  <si>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</si>
  <si>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</si>
  <si>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</si>
  <si>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</si>
  <si>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</si>
  <si>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</si>
  <si>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</si>
  <si>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</si>
  <si>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</si>
  <si>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</si>
  <si>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</si>
  <si>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</si>
  <si>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</si>
  <si>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</si>
  <si>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</si>
  <si>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</si>
  <si>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</si>
  <si>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</si>
  <si>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</si>
  <si>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</si>
  <si>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</si>
  <si>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</si>
  <si>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</si>
  <si>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</si>
  <si>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</si>
  <si>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</si>
  <si>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</si>
  <si>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</si>
  <si>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</si>
  <si>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</si>
  <si>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</si>
  <si>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</si>
  <si>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</si>
  <si>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</si>
  <si>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</si>
  <si>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</si>
  <si>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</si>
  <si>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</si>
  <si>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</si>
  <si>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</si>
  <si>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</si>
  <si>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</si>
  <si>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</si>
  <si>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</si>
  <si>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</si>
  <si>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</si>
  <si>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</si>
  <si>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</si>
  <si>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</si>
  <si>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</si>
  <si>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</si>
  <si>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</si>
  <si>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</si>
  <si>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</si>
  <si>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</si>
  <si>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</si>
  <si>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</si>
  <si>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</si>
  <si>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</si>
  <si>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</si>
  <si>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</si>
  <si>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</si>
  <si>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</si>
  <si>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</si>
  <si>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</si>
  <si>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</si>
  <si>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</si>
  <si>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</si>
  <si>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</si>
  <si>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</si>
  <si>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</si>
  <si>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</si>
  <si>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</si>
  <si>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</si>
  <si>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</si>
  <si>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</si>
  <si>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</si>
  <si>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</si>
  <si>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</si>
  <si>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</si>
  <si>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</si>
  <si>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</si>
  <si>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</si>
  <si>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</si>
  <si>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</si>
  <si>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</si>
  <si>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</si>
  <si>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</si>
  <si>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</si>
  <si>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</si>
  <si>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</si>
  <si>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</si>
  <si>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</si>
  <si>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</si>
  <si>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</si>
  <si>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</si>
  <si>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</si>
  <si>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</si>
  <si>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</si>
  <si>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</si>
  <si>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</si>
  <si>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</si>
  <si>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</si>
  <si>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</si>
  <si>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</si>
  <si>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</si>
  <si>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</si>
  <si>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</si>
  <si>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</si>
  <si>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</si>
  <si>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</si>
  <si>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</si>
  <si>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</si>
  <si>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</si>
  <si>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</si>
  <si>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</si>
  <si>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</si>
  <si>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</si>
  <si>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</si>
  <si>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</si>
  <si>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</si>
  <si>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</si>
  <si>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</si>
  <si>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</si>
  <si>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</si>
  <si>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</si>
  <si>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</si>
  <si>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</si>
  <si>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</si>
  <si>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</si>
  <si>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</si>
  <si>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</si>
  <si>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</si>
  <si>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</si>
  <si>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</si>
  <si>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</si>
  <si>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</si>
  <si>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</si>
  <si>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</si>
  <si>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</si>
  <si>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</si>
  <si>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</si>
  <si>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</si>
  <si>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</si>
  <si>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</si>
  <si>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</si>
  <si>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</si>
  <si>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</si>
  <si>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</si>
  <si>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</si>
  <si>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</si>
  <si>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</si>
  <si>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</si>
  <si>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</si>
  <si>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</si>
  <si>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</si>
  <si>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</si>
  <si>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</si>
  <si>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</si>
  <si>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</si>
  <si>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</si>
  <si>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</si>
  <si>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</si>
  <si>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</si>
  <si>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</si>
  <si>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</si>
  <si>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</si>
  <si>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</si>
  <si>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</si>
  <si>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</si>
  <si>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</si>
  <si>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</si>
  <si>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</si>
  <si>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</si>
  <si>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</si>
  <si>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</si>
  <si>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</si>
  <si>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</si>
  <si>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</si>
  <si>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</si>
  <si>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</si>
  <si>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</si>
  <si>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</si>
  <si>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</si>
  <si>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</si>
  <si>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</si>
  <si>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</si>
  <si>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</si>
  <si>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</si>
  <si>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</si>
  <si>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</si>
  <si>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</si>
  <si>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</si>
  <si>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</si>
  <si>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</si>
  <si>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</si>
  <si>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</si>
  <si>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</si>
  <si>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</si>
  <si>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</si>
  <si>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</si>
  <si>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</si>
  <si>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</si>
  <si>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</si>
  <si>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</si>
  <si>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</si>
  <si>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</si>
  <si>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</si>
  <si>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</si>
  <si>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</si>
  <si>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</si>
  <si>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</si>
  <si>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</si>
  <si>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</si>
  <si>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</si>
  <si>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</si>
  <si>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</si>
  <si>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</si>
  <si>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</si>
  <si>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</si>
  <si>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</si>
  <si>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</si>
  <si>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</si>
  <si>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</si>
  <si>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</si>
  <si>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</si>
  <si>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</si>
  <si>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</si>
  <si>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</si>
  <si>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</si>
  <si>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</si>
  <si>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</si>
  <si>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</si>
  <si>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</si>
  <si>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</si>
  <si>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</si>
  <si>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</si>
  <si>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</si>
  <si>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</si>
  <si>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</si>
  <si>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</si>
  <si>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</si>
  <si>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</si>
  <si>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</si>
  <si>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</si>
  <si>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</si>
  <si>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</si>
  <si>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</si>
  <si>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</si>
  <si>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</si>
  <si>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</si>
  <si>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</si>
  <si>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</si>
  <si>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</si>
  <si>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</si>
  <si>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</si>
  <si>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</si>
  <si>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</si>
  <si>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</si>
  <si>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</si>
  <si>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</si>
  <si>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</si>
  <si>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</si>
  <si>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</si>
  <si>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</si>
  <si>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</si>
  <si>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</si>
  <si>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</si>
  <si>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</si>
  <si>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</si>
  <si>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</si>
  <si>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</si>
  <si>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</si>
  <si>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</si>
  <si>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</si>
  <si>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</si>
  <si>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</si>
  <si>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</si>
  <si>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</si>
  <si>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</si>
  <si>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</si>
  <si>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</si>
  <si>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</si>
  <si>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</si>
  <si>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</si>
  <si>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</si>
  <si>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</si>
  <si>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</si>
  <si>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</si>
  <si>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</si>
  <si>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</si>
  <si>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</si>
  <si>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</si>
  <si>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</si>
  <si>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</si>
  <si>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</si>
  <si>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</si>
  <si>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</si>
  <si>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</si>
  <si>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</si>
  <si>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</si>
  <si>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</si>
  <si>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</si>
  <si>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</si>
  <si>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</si>
  <si>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</si>
  <si>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</si>
  <si>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</si>
  <si>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</si>
  <si>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</si>
  <si>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</si>
  <si>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</si>
  <si>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</si>
  <si>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</si>
  <si>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</si>
  <si>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</si>
  <si>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</si>
  <si>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</si>
  <si>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</si>
  <si>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</si>
  <si>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</si>
  <si>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</si>
  <si>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</si>
  <si>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</si>
  <si>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</si>
  <si>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</si>
  <si>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</si>
  <si>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</si>
  <si>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</si>
  <si>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</si>
  <si>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</si>
  <si>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</si>
  <si>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</si>
  <si>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</si>
  <si>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</si>
  <si>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</si>
  <si>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</si>
  <si>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</si>
  <si>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</si>
  <si>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</si>
  <si>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</si>
  <si>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</si>
  <si>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</si>
  <si>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</si>
  <si>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</si>
  <si>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</si>
  <si>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</si>
  <si>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</si>
  <si>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</si>
  <si>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</si>
  <si>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</si>
  <si>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</si>
  <si>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</si>
  <si>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</si>
  <si>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</si>
  <si>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</si>
  <si>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</si>
  <si>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</si>
  <si>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</si>
  <si>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</si>
  <si>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</si>
  <si>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</si>
  <si>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</si>
  <si>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</si>
  <si>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</si>
  <si>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</si>
  <si>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</si>
  <si>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</si>
  <si>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</si>
  <si>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</si>
  <si>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</si>
  <si>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</si>
  <si>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</si>
  <si>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</si>
  <si>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</si>
  <si>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</si>
  <si>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</si>
  <si>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</si>
  <si>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</si>
  <si>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</si>
  <si>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</si>
  <si>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</si>
  <si>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</si>
  <si>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</si>
  <si>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</si>
  <si>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</si>
  <si>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</si>
  <si>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</si>
  <si>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</si>
  <si>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</si>
  <si>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</si>
  <si>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</si>
  <si>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</si>
  <si>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</si>
  <si>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</si>
  <si>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</si>
  <si>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</si>
  <si>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</si>
  <si>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</si>
  <si>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</si>
  <si>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</si>
  <si>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</si>
  <si>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</si>
  <si>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</si>
  <si>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</si>
  <si>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</si>
  <si>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</si>
  <si>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</si>
  <si>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</si>
  <si>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</si>
  <si>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</si>
  <si>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</si>
  <si>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</si>
  <si>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</si>
  <si>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</si>
  <si>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</si>
  <si>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</si>
  <si>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</si>
  <si>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</si>
  <si>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</si>
  <si>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</si>
  <si>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</si>
  <si>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</si>
  <si>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</si>
  <si>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</si>
  <si>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</si>
  <si>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</si>
  <si>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</si>
  <si>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</si>
  <si>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</si>
  <si>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</si>
  <si>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</si>
  <si>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</si>
  <si>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</si>
  <si>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</si>
  <si>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</si>
  <si>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</si>
  <si>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</si>
  <si>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</si>
  <si>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</si>
  <si>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</si>
  <si>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</si>
  <si>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</si>
  <si>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</si>
  <si>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</si>
  <si>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</si>
  <si>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</si>
  <si>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</si>
  <si>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</si>
  <si>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</si>
  <si>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</si>
  <si>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</si>
  <si>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</si>
  <si>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</si>
  <si>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</si>
  <si>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</si>
  <si>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</si>
  <si>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</si>
  <si>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</si>
  <si>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</si>
  <si>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</si>
  <si>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</si>
  <si>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</si>
  <si>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</si>
  <si>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</si>
  <si>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</si>
  <si>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</si>
  <si>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</si>
  <si>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</si>
  <si>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</si>
  <si>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</si>
  <si>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</si>
  <si>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</si>
  <si>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</si>
  <si>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</si>
  <si>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</si>
  <si>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</si>
  <si>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</si>
  <si>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</si>
  <si>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</si>
  <si>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</si>
  <si>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</si>
  <si>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</si>
  <si>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</si>
  <si>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</si>
  <si>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</si>
  <si>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</si>
  <si>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</si>
  <si>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</si>
  <si>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</si>
  <si>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</si>
  <si>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</si>
  <si>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</si>
  <si>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</si>
  <si>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</si>
  <si>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</si>
  <si>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</si>
  <si>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</si>
  <si>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</si>
  <si>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</si>
  <si>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</si>
  <si>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</si>
  <si>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</si>
  <si>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</si>
  <si>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</si>
  <si>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</si>
  <si>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</si>
  <si>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</si>
  <si>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</si>
  <si>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</si>
  <si>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</si>
  <si>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</si>
  <si>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</si>
  <si>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</si>
  <si>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</si>
  <si>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</si>
  <si>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</si>
  <si>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</si>
  <si>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</si>
  <si>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</si>
  <si>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</si>
  <si>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</si>
  <si>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</si>
  <si>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</si>
  <si>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</si>
  <si>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</si>
  <si>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</si>
  <si>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</si>
  <si>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</si>
  <si>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</si>
  <si>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</si>
  <si>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</si>
  <si>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</si>
  <si>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</si>
  <si>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</si>
  <si>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</si>
  <si>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</si>
  <si>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</si>
  <si>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</si>
  <si>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</si>
  <si>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</si>
  <si>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</si>
  <si>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</si>
  <si>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</si>
  <si>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</si>
  <si>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</si>
  <si>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</si>
  <si>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</si>
  <si>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</si>
  <si>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</si>
  <si>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</si>
  <si>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</si>
  <si>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</si>
  <si>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</si>
  <si>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</si>
  <si>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</si>
  <si>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</si>
  <si>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</si>
  <si>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</si>
  <si>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</si>
  <si>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</si>
  <si>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</si>
  <si>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</si>
  <si>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</si>
  <si>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</si>
  <si>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</si>
  <si>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</si>
  <si>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</si>
  <si>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</si>
  <si>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</si>
  <si>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</si>
  <si>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</si>
  <si>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</si>
  <si>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</si>
  <si>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</si>
  <si>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</si>
  <si>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</si>
  <si>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</si>
  <si>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</si>
  <si>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</si>
  <si>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</si>
  <si>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</si>
  <si>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</si>
  <si>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</si>
  <si>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</si>
  <si>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</si>
  <si>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</si>
  <si>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</si>
  <si>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</si>
  <si>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</si>
  <si>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</si>
  <si>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</si>
  <si>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</si>
  <si>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</si>
  <si>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</si>
  <si>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</si>
  <si>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</si>
  <si>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</si>
  <si>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</si>
  <si>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</si>
  <si>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</si>
  <si>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</si>
  <si>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</si>
  <si>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</si>
  <si>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</si>
  <si>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</si>
  <si>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</si>
  <si>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</si>
  <si>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</si>
  <si>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</si>
  <si>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</si>
  <si>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</si>
  <si>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</si>
  <si>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</si>
  <si>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</si>
  <si>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</si>
  <si>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</si>
  <si>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</si>
  <si>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</si>
  <si>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</si>
  <si>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</si>
  <si>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</si>
  <si>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</si>
  <si>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</si>
  <si>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</si>
  <si>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</si>
  <si>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</si>
  <si>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</si>
  <si>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</si>
  <si>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</si>
  <si>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</si>
  <si>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</si>
  <si>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</si>
  <si>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</si>
  <si>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</si>
  <si>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</si>
  <si>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</si>
  <si>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</si>
  <si>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</si>
  <si>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</si>
  <si>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</si>
  <si>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</si>
  <si>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</si>
  <si>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</si>
  <si>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</si>
  <si>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</si>
  <si>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</si>
  <si>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</si>
  <si>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</si>
  <si>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</si>
  <si>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</si>
  <si>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</si>
  <si>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</si>
  <si>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</si>
  <si>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</si>
  <si>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</si>
  <si>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</si>
  <si>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</si>
  <si>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</si>
  <si>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</si>
  <si>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</si>
  <si>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</si>
  <si>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</si>
  <si>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</si>
  <si>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</si>
  <si>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</si>
  <si>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</si>
  <si>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</si>
  <si>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</si>
  <si>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</si>
  <si>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</si>
  <si>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</si>
  <si>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</si>
  <si>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</si>
  <si>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</si>
  <si>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</si>
  <si>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</si>
  <si>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</si>
  <si>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</si>
  <si>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</si>
  <si>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</si>
  <si>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</si>
  <si>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</si>
  <si>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</si>
  <si>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</si>
  <si>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</si>
  <si>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</si>
  <si>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</si>
  <si>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</si>
  <si>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</si>
  <si>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</si>
  <si>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</si>
  <si>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</si>
  <si>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</si>
  <si>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</si>
  <si>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</si>
  <si>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</si>
  <si>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</si>
  <si>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</si>
  <si>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</si>
  <si>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</si>
  <si>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</si>
  <si>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</si>
  <si>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</si>
  <si>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</si>
  <si>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</si>
  <si>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</si>
  <si>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</si>
  <si>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</si>
  <si>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</si>
  <si>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</si>
  <si>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</si>
  <si>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</si>
  <si>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</si>
  <si>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</si>
  <si>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</si>
  <si>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</si>
  <si>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</si>
  <si>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</si>
  <si>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</si>
  <si>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</si>
  <si>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</si>
  <si>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</si>
  <si>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</si>
  <si>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</si>
  <si>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</si>
  <si>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</si>
  <si>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</si>
  <si>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</si>
  <si>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</si>
  <si>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</si>
  <si>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</si>
  <si>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</si>
  <si>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</si>
  <si>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</si>
  <si>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</si>
  <si>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</si>
  <si>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</si>
  <si>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</si>
  <si>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</si>
  <si>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</si>
  <si>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</si>
  <si>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</si>
  <si>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</si>
  <si>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</si>
  <si>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</si>
  <si>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</si>
  <si>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</si>
  <si>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</si>
  <si>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</si>
  <si>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</si>
  <si>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</si>
  <si>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</si>
  <si>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</si>
  <si>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</si>
  <si>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</si>
  <si>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</si>
  <si>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</si>
  <si>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</si>
  <si>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</si>
  <si>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</si>
  <si>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</si>
  <si>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</si>
  <si>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</si>
  <si>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</si>
  <si>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</si>
  <si>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</si>
  <si>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</si>
  <si>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</si>
  <si>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</si>
  <si>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</si>
  <si>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</si>
  <si>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</si>
  <si>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</si>
  <si>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</si>
  <si>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</si>
  <si>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</si>
  <si>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</si>
  <si>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</si>
  <si>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</si>
  <si>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</si>
  <si>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</si>
  <si>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</si>
  <si>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</si>
  <si>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</si>
  <si>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</si>
  <si>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</si>
  <si>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</si>
  <si>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</si>
  <si>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</si>
  <si>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</si>
  <si>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</si>
  <si>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</si>
  <si>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</si>
  <si>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</si>
  <si>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</si>
  <si>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</si>
  <si>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</si>
  <si>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</si>
  <si>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</si>
  <si>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</si>
  <si>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</si>
  <si>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</si>
  <si>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</si>
  <si>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</si>
  <si>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</si>
  <si>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</si>
  <si>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</si>
  <si>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</si>
  <si>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</si>
  <si>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</si>
  <si>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</si>
  <si>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</si>
  <si>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</si>
  <si>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</si>
  <si>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</si>
  <si>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</si>
  <si>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</si>
  <si>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</si>
  <si>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</si>
  <si>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</si>
  <si>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</si>
  <si>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</si>
  <si>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</si>
  <si>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</si>
  <si>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</si>
  <si>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</si>
  <si>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</si>
  <si>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</si>
  <si>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</si>
  <si>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</si>
  <si>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</si>
  <si>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</si>
  <si>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</si>
  <si>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</si>
  <si>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</si>
  <si>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</si>
  <si>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</si>
  <si>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</si>
  <si>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</si>
  <si>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</si>
  <si>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</si>
  <si>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</si>
  <si>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</si>
  <si>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</si>
  <si>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</si>
  <si>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</si>
  <si>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</si>
  <si>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</si>
  <si>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</si>
  <si>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</si>
  <si>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</si>
  <si>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</si>
  <si>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</si>
  <si>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</si>
  <si>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</si>
  <si>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</si>
  <si>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</si>
  <si>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</si>
  <si>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</si>
  <si>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</si>
  <si>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</si>
  <si>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</si>
  <si>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</si>
  <si>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</si>
  <si>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</si>
  <si>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</si>
  <si>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</si>
  <si>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</si>
  <si>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</si>
  <si>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</si>
  <si>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</si>
  <si>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</si>
  <si>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</si>
  <si>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</si>
  <si>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</si>
  <si>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</si>
  <si>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</si>
  <si>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</si>
  <si>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</si>
  <si>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</si>
  <si>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</si>
  <si>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</si>
  <si>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</si>
  <si>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</si>
  <si>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</si>
  <si>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</si>
  <si>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</si>
  <si>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</si>
  <si>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</si>
  <si>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</si>
  <si>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</si>
  <si>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</si>
  <si>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</si>
  <si>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</si>
  <si>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</si>
  <si>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</si>
  <si>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</si>
  <si>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</si>
  <si>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</si>
  <si>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</si>
  <si>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</si>
  <si>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</si>
  <si>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</si>
  <si>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</si>
  <si>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</si>
  <si>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</si>
  <si>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</si>
  <si>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</si>
  <si>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</si>
  <si>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</si>
  <si>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</si>
  <si>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</si>
  <si>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</si>
  <si>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</si>
  <si>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</si>
  <si>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</si>
  <si>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</si>
  <si>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</si>
  <si>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</si>
  <si>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</si>
  <si>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</si>
  <si>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</si>
  <si>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</si>
  <si>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</si>
  <si>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</si>
  <si>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</si>
  <si>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</si>
  <si>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</si>
  <si>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</si>
  <si>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</si>
  <si>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</si>
  <si>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</si>
  <si>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</si>
  <si>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</si>
  <si>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</si>
  <si>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</si>
  <si>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</si>
  <si>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</si>
  <si>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</si>
  <si>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</si>
  <si>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</si>
  <si>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</si>
  <si>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</si>
  <si>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</si>
  <si>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</si>
  <si>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</si>
  <si>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</si>
  <si>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</si>
  <si>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</si>
  <si>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</si>
  <si>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</si>
  <si>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</si>
  <si>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</si>
  <si>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</si>
  <si>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</si>
  <si>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</si>
  <si>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</si>
  <si>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</si>
  <si>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</si>
  <si>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</si>
  <si>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</si>
  <si>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</si>
  <si>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</si>
  <si>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</si>
  <si>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</si>
  <si>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</si>
  <si>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</si>
  <si>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</si>
  <si>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</si>
  <si>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</si>
  <si>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</si>
  <si>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</si>
  <si>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</si>
  <si>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</si>
  <si>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</si>
  <si>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</si>
  <si>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</si>
  <si>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</si>
  <si>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</si>
  <si>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</si>
  <si>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</si>
  <si>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</si>
  <si>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</si>
  <si>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</si>
  <si>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</si>
  <si>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</si>
  <si>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</si>
  <si>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</si>
  <si>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</si>
  <si>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</si>
  <si>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</si>
  <si>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</si>
  <si>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</si>
  <si>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</si>
  <si>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</si>
  <si>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</si>
  <si>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</si>
  <si>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</si>
  <si>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</si>
  <si>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</si>
  <si>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</si>
  <si>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</si>
  <si>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</si>
  <si>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</si>
  <si>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</si>
  <si>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</si>
  <si>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</si>
  <si>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</si>
  <si>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</si>
  <si>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</si>
  <si>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</si>
  <si>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</si>
  <si>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</si>
  <si>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</si>
  <si>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</si>
  <si>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</si>
  <si>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</si>
  <si>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</si>
  <si>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</si>
  <si>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</si>
  <si>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</si>
  <si>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</si>
  <si>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</si>
  <si>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</si>
  <si>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</si>
  <si>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</si>
  <si>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</si>
  <si>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</si>
  <si>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</si>
  <si>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</si>
  <si>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</si>
  <si>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</si>
  <si>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</si>
  <si>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</si>
  <si>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</si>
  <si>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</si>
  <si>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</si>
  <si>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</si>
  <si>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</si>
  <si>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</si>
  <si>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</si>
  <si>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</si>
  <si>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</si>
  <si>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</si>
  <si>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</si>
  <si>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</si>
  <si>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</si>
  <si>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</si>
  <si>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</si>
  <si>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</si>
  <si>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</si>
  <si>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</si>
  <si>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</si>
  <si>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</si>
  <si>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</si>
  <si>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</si>
  <si>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</si>
  <si>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</si>
  <si>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</si>
  <si>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</si>
  <si>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</si>
  <si>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</si>
  <si>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</si>
  <si>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</si>
  <si>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</si>
  <si>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</si>
  <si>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</si>
  <si>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</si>
  <si>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</si>
  <si>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</si>
  <si>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</si>
  <si>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</si>
  <si>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</si>
  <si>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</si>
  <si>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</si>
  <si>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</si>
  <si>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</si>
  <si>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</si>
  <si>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</si>
  <si>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</si>
  <si>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</si>
  <si>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</si>
  <si>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</si>
  <si>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</si>
  <si>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</si>
  <si>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</si>
  <si>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</si>
  <si>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</si>
  <si>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</si>
  <si>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</si>
  <si>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</si>
  <si>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</si>
  <si>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</si>
  <si>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</si>
  <si>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</si>
  <si>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</si>
  <si>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</si>
  <si>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</si>
  <si>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</si>
  <si>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</si>
  <si>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</si>
  <si>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</si>
  <si>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</si>
  <si>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</si>
  <si>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</si>
  <si>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</si>
  <si>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</si>
  <si>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</si>
  <si>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</si>
  <si>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</si>
  <si>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</si>
  <si>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</si>
  <si>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</si>
  <si>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</si>
  <si>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</si>
  <si>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</si>
  <si>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</si>
  <si>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</si>
  <si>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</si>
  <si>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</si>
  <si>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</si>
  <si>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</si>
  <si>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</si>
  <si>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</si>
  <si>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</si>
  <si>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</si>
  <si>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</si>
  <si>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</si>
  <si>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</si>
  <si>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</si>
  <si>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</si>
  <si>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</si>
  <si>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</si>
  <si>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</si>
  <si>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</si>
  <si>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</si>
  <si>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</si>
  <si>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</si>
  <si>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</si>
  <si>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</si>
  <si>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</si>
  <si>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</si>
  <si>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</si>
  <si>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</si>
  <si>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</si>
  <si>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</si>
  <si>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</si>
  <si>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</si>
  <si>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</si>
  <si>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</si>
  <si>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</si>
  <si>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</si>
  <si>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</si>
  <si>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</si>
  <si>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</si>
  <si>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</si>
  <si>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</si>
  <si>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</si>
  <si>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</si>
  <si>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</si>
  <si>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</si>
  <si>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</si>
  <si>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</si>
  <si>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</si>
  <si>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</si>
  <si>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</si>
  <si>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</si>
  <si>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</si>
  <si>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</si>
  <si>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</si>
  <si>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</si>
  <si>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</si>
  <si>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</si>
  <si>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</si>
  <si>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</si>
  <si>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</si>
  <si>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</si>
  <si>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</si>
  <si>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</si>
  <si>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</si>
  <si>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</si>
  <si>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</si>
  <si>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</si>
  <si>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</si>
  <si>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</si>
  <si>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</si>
  <si>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</si>
  <si>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</si>
  <si>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</si>
  <si>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</si>
  <si>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</si>
  <si>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</si>
  <si>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</si>
  <si>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</si>
  <si>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</si>
  <si>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</si>
  <si>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</si>
  <si>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</si>
  <si>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</si>
  <si>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</si>
  <si>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</si>
  <si>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</si>
  <si>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</si>
  <si>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</si>
  <si>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</si>
  <si>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</si>
  <si>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</si>
  <si>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</si>
  <si>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</si>
  <si>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</si>
  <si>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</si>
  <si>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</si>
  <si>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</si>
  <si>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</si>
  <si>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</si>
  <si>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</si>
  <si>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</si>
  <si>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</si>
  <si>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</si>
  <si>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</si>
  <si>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</si>
  <si>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</si>
  <si>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</si>
  <si>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</si>
  <si>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</si>
  <si>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</si>
  <si>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</si>
  <si>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</si>
  <si>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</si>
  <si>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</si>
  <si>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</si>
  <si>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</si>
  <si>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</si>
  <si>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</si>
  <si>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</si>
  <si>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</si>
  <si>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</si>
  <si>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</si>
  <si>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</si>
  <si>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</si>
  <si>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</si>
  <si>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</si>
  <si>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</si>
  <si>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</si>
  <si>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</si>
  <si>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</si>
  <si>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</si>
  <si>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</si>
  <si>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</si>
  <si>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</si>
  <si>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</si>
  <si>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</si>
  <si>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</si>
  <si>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</si>
  <si>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</si>
  <si>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</si>
  <si>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</si>
  <si>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</si>
  <si>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</si>
  <si>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</si>
  <si>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</si>
  <si>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</si>
  <si>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</si>
  <si>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</si>
  <si>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</si>
  <si>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</si>
  <si>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</si>
  <si>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</si>
  <si>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</si>
  <si>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</si>
  <si>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</si>
  <si>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</si>
  <si>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</si>
  <si>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</si>
  <si>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</si>
  <si>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</si>
  <si>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</si>
  <si>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</si>
  <si>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</si>
  <si>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</si>
  <si>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</si>
  <si>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</si>
  <si>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</si>
  <si>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</si>
  <si>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</si>
  <si>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</si>
  <si>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</si>
  <si>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</si>
  <si>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</si>
  <si>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</si>
  <si>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</si>
  <si>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</si>
  <si>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</si>
  <si>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</si>
  <si>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</si>
  <si>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</si>
  <si>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</si>
  <si>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</si>
  <si>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</si>
  <si>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</si>
  <si>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</si>
  <si>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</si>
  <si>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</si>
  <si>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</si>
  <si>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</si>
  <si>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</si>
  <si>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</si>
  <si>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</si>
  <si>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</si>
  <si>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</si>
  <si>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</si>
  <si>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</si>
  <si>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</si>
  <si>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</si>
  <si>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</si>
  <si>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</si>
  <si>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</si>
  <si>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</si>
  <si>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</si>
  <si>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</si>
  <si>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</si>
  <si>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</si>
  <si>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</si>
  <si>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</si>
  <si>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</si>
  <si>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</si>
  <si>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</si>
  <si>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</si>
  <si>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</si>
  <si>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</si>
  <si>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</si>
  <si>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</si>
  <si>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</si>
  <si>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</si>
  <si>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</si>
  <si>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</si>
  <si>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</si>
  <si>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</si>
  <si>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</si>
  <si>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</si>
  <si>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</si>
  <si>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</si>
  <si>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</si>
  <si>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</si>
  <si>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</si>
  <si>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</si>
  <si>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</si>
  <si>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</si>
  <si>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</si>
  <si>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</si>
  <si>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</si>
  <si>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</si>
  <si>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</si>
  <si>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</si>
  <si>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</si>
  <si>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</si>
  <si>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</si>
  <si>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</si>
  <si>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</si>
  <si>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</si>
  <si>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</si>
  <si>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</si>
  <si>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</si>
  <si>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</si>
  <si>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</si>
  <si>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</si>
  <si>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</si>
  <si>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</si>
  <si>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</si>
  <si>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</si>
  <si>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</si>
  <si>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</si>
  <si>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</si>
  <si>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</si>
  <si>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</si>
  <si>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</si>
  <si>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</si>
  <si>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</si>
  <si>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</si>
  <si>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</si>
  <si>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</si>
  <si>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</si>
  <si>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</si>
  <si>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</si>
  <si>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</si>
  <si>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</si>
  <si>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</si>
  <si>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</si>
  <si>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</si>
  <si>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</si>
  <si>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</si>
  <si>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</si>
  <si>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</si>
  <si>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</si>
  <si>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</si>
  <si>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</si>
  <si>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</si>
  <si>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</si>
  <si>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</si>
  <si>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</si>
  <si>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</si>
  <si>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</si>
  <si>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</si>
  <si>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</si>
  <si>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</si>
  <si>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</si>
  <si>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</si>
  <si>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</si>
  <si>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</si>
  <si>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</si>
  <si>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</si>
  <si>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</si>
  <si>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</si>
  <si>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</si>
  <si>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</si>
  <si>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</si>
  <si>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</si>
  <si>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</si>
  <si>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</si>
  <si>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</si>
  <si>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</si>
  <si>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</si>
  <si>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</si>
  <si>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</si>
  <si>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</si>
  <si>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</si>
  <si>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</si>
  <si>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</si>
  <si>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</si>
  <si>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</si>
  <si>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</si>
  <si>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</si>
  <si>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</si>
  <si>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</si>
  <si>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</si>
  <si>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</si>
  <si>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</si>
  <si>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</si>
  <si>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</si>
  <si>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</si>
  <si>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</si>
  <si>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</si>
  <si>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</si>
  <si>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</si>
  <si>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</si>
  <si>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</si>
  <si>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</si>
  <si>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</si>
  <si>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</si>
  <si>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</si>
  <si>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</si>
  <si>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</si>
  <si>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</si>
  <si>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</si>
  <si>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</si>
  <si>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</si>
  <si>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</si>
  <si>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</si>
  <si>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</si>
  <si>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</si>
  <si>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</si>
  <si>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</si>
  <si>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</si>
  <si>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</si>
  <si>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</si>
  <si>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</si>
  <si>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</si>
  <si>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</si>
  <si>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</si>
  <si>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</si>
  <si>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</si>
  <si>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</si>
  <si>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</si>
  <si>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</si>
  <si>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</si>
  <si>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</si>
  <si>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</si>
  <si>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</si>
  <si>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</si>
  <si>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</si>
  <si>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</si>
  <si>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</si>
  <si>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</si>
  <si>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</si>
  <si>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</si>
  <si>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</si>
  <si>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</si>
  <si>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</si>
  <si>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</si>
  <si>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</si>
  <si>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</si>
  <si>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</si>
  <si>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</si>
  <si>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</si>
  <si>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</si>
  <si>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</si>
  <si>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</si>
  <si>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</si>
  <si>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</si>
  <si>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</si>
  <si>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</si>
  <si>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</si>
  <si>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</si>
  <si>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</si>
  <si>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</si>
  <si>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</si>
  <si>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</si>
  <si>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</si>
  <si>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</si>
  <si>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</si>
  <si>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</si>
  <si>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</si>
  <si>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</si>
  <si>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</si>
  <si>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</si>
  <si>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</si>
  <si>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</si>
  <si>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</si>
  <si>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</si>
  <si>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</si>
  <si>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</si>
  <si>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</si>
  <si>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</si>
  <si>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</si>
  <si>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</si>
  <si>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</si>
  <si>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</si>
  <si>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</si>
  <si>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</si>
  <si>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</si>
  <si>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</si>
  <si>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</si>
  <si>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</si>
  <si>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</si>
  <si>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</si>
  <si>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</si>
  <si>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</si>
  <si>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</si>
  <si>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</si>
  <si>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</si>
  <si>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</si>
  <si>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</si>
  <si>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</si>
  <si>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</si>
  <si>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</si>
  <si>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</si>
  <si>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</si>
  <si>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</si>
  <si>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</si>
  <si>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</si>
  <si>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</si>
  <si>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</si>
  <si>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</si>
  <si>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</si>
  <si>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</si>
  <si>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</si>
  <si>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</si>
  <si>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</si>
  <si>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</si>
  <si>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</si>
  <si>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</si>
  <si>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</si>
  <si>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</si>
  <si>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</si>
  <si>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</si>
  <si>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</si>
  <si>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</si>
  <si>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</si>
  <si>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</si>
  <si>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</si>
  <si>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</si>
  <si>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</si>
  <si>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</si>
  <si>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</si>
  <si>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</si>
  <si>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</si>
  <si>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</si>
  <si>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</si>
  <si>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</si>
  <si>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</si>
  <si>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</si>
  <si>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</si>
  <si>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</si>
  <si>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</si>
  <si>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</si>
  <si>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</si>
  <si>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</si>
  <si>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</si>
  <si>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</si>
  <si>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</si>
  <si>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</si>
  <si>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</si>
  <si>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</si>
  <si>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</si>
  <si>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</si>
  <si>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</si>
  <si>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</si>
  <si>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</si>
  <si>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</si>
  <si>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</si>
  <si>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</si>
  <si>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</si>
  <si>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</si>
  <si>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</si>
  <si>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</si>
  <si>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</si>
  <si>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</si>
  <si>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</si>
  <si>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</si>
  <si>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</si>
  <si>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</si>
  <si>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</si>
  <si>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</si>
  <si>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</si>
  <si>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</si>
  <si>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</si>
  <si>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</si>
  <si>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</si>
  <si>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</si>
  <si>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</si>
  <si>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</si>
  <si>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</si>
  <si>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</si>
  <si>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</si>
  <si>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</si>
  <si>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</si>
  <si>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</si>
  <si>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</si>
  <si>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</si>
  <si>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</si>
  <si>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</si>
  <si>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</si>
  <si>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</si>
  <si>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</si>
  <si>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</si>
  <si>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</si>
  <si>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</si>
  <si>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</si>
  <si>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</si>
  <si>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</si>
  <si>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</si>
  <si>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</si>
  <si>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</si>
  <si>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</si>
  <si>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</si>
  <si>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</si>
  <si>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</si>
  <si>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</si>
  <si>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</si>
  <si>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</si>
  <si>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</si>
  <si>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</si>
  <si>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</si>
  <si>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</si>
  <si>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</si>
  <si>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</si>
  <si>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</si>
  <si>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</si>
  <si>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</si>
  <si>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</si>
  <si>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</si>
  <si>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</si>
  <si>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</si>
  <si>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</si>
  <si>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</si>
  <si>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</si>
  <si>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</si>
  <si>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</si>
  <si>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</si>
  <si>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</si>
  <si>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</si>
  <si>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</si>
  <si>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</si>
  <si>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</si>
  <si>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</si>
  <si>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</si>
  <si>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</si>
  <si>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</si>
  <si>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</si>
  <si>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</si>
  <si>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</si>
  <si>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</si>
  <si>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</si>
  <si>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</si>
  <si>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</si>
  <si>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</si>
  <si>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</si>
  <si>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</si>
  <si>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</si>
  <si>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</si>
  <si>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</si>
  <si>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</si>
  <si>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</si>
  <si>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</si>
  <si>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</si>
  <si>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</si>
  <si>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</si>
  <si>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</si>
  <si>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</si>
  <si>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</si>
  <si>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</si>
  <si>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</si>
  <si>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</si>
  <si>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</si>
  <si>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</si>
  <si>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</si>
  <si>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</si>
  <si>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</si>
  <si>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</si>
  <si>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</si>
  <si>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</si>
  <si>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</si>
  <si>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</si>
  <si>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</si>
  <si>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</si>
  <si>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</si>
  <si>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</si>
  <si>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</si>
  <si>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</si>
  <si>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</si>
  <si>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</si>
  <si>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</si>
  <si>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</si>
  <si>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</si>
  <si>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</si>
  <si>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</si>
  <si>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</si>
  <si>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</si>
  <si>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</si>
  <si>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</si>
  <si>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</si>
  <si>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</si>
  <si>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</si>
  <si>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</si>
  <si>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</si>
  <si>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</si>
  <si>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</si>
  <si>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</si>
  <si>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</si>
  <si>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</si>
  <si>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</si>
  <si>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</si>
  <si>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</si>
  <si>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</si>
  <si>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</si>
  <si>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</si>
  <si>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</si>
  <si>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</si>
  <si>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</si>
  <si>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</si>
  <si>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</si>
  <si>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</si>
  <si>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</si>
  <si>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</si>
  <si>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</si>
  <si>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</si>
  <si>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</si>
  <si>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</si>
  <si>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</si>
  <si>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</si>
  <si>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</si>
  <si>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</si>
  <si>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</si>
  <si>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</si>
  <si>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</si>
  <si>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</si>
  <si>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</si>
  <si>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</si>
  <si>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</si>
  <si>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</si>
  <si>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</si>
  <si>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</si>
  <si>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</si>
  <si>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</si>
  <si>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</si>
  <si>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</si>
  <si>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</si>
  <si>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</si>
  <si>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</si>
  <si>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</si>
  <si>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</si>
  <si>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</si>
  <si>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</si>
  <si>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</si>
  <si>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</si>
  <si>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</si>
  <si>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</si>
  <si>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</si>
  <si>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</si>
  <si>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</si>
  <si>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</si>
  <si>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</si>
  <si>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</si>
  <si>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</si>
  <si>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</si>
  <si>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</si>
  <si>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</si>
  <si>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</si>
  <si>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</si>
  <si>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</si>
  <si>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</si>
  <si>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</si>
  <si>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</si>
  <si>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</si>
  <si>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</si>
  <si>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</si>
  <si>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</si>
  <si>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</si>
  <si>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</si>
  <si>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</si>
  <si>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</si>
  <si>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</si>
  <si>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</si>
  <si>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</si>
  <si>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</si>
  <si>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</si>
  <si>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</si>
  <si>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</si>
  <si>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</si>
  <si>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</si>
  <si>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</si>
  <si>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</si>
  <si>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</si>
  <si>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</si>
  <si>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</si>
  <si>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</si>
  <si>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</si>
  <si>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</si>
  <si>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</si>
  <si>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</si>
  <si>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</si>
  <si>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</si>
  <si>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</si>
  <si>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</si>
  <si>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</si>
  <si>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</si>
  <si>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</si>
  <si>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</si>
  <si>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</si>
  <si>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</si>
  <si>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</si>
  <si>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</si>
  <si>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</si>
  <si>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</si>
  <si>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</si>
  <si>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</si>
  <si>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</si>
  <si>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</si>
  <si>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</si>
  <si>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</si>
  <si>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</si>
  <si>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</si>
  <si>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</si>
  <si>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</si>
  <si>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</si>
  <si>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</si>
  <si>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</si>
  <si>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</si>
  <si>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</si>
  <si>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</si>
  <si>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</si>
  <si>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</si>
  <si>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</si>
  <si>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</si>
  <si>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</si>
  <si>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</si>
  <si>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</si>
  <si>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</si>
  <si>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</si>
  <si>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</si>
  <si>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</si>
  <si>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</si>
  <si>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</si>
  <si>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</si>
  <si>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</si>
  <si>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</si>
  <si>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</si>
  <si>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</si>
  <si>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</si>
  <si>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</si>
  <si>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</si>
  <si>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</si>
  <si>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</si>
  <si>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</si>
  <si>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</si>
  <si>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</si>
  <si>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</si>
  <si>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</si>
  <si>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</si>
  <si>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</si>
  <si>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</si>
  <si>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</si>
  <si>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</si>
  <si>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</si>
  <si>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</si>
  <si>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</si>
  <si>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</si>
  <si>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</si>
  <si>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</si>
  <si>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</si>
  <si>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</si>
  <si>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</si>
  <si>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</si>
  <si>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</si>
  <si>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</si>
  <si>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</si>
  <si>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</si>
  <si>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</si>
  <si>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</si>
  <si>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</si>
  <si>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</si>
  <si>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</si>
  <si>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</si>
  <si>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</si>
  <si>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</si>
  <si>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</si>
  <si>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</si>
  <si>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</si>
  <si>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</si>
  <si>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</si>
  <si>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</si>
  <si>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</si>
  <si>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</si>
  <si>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</si>
  <si>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</si>
  <si>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</si>
  <si>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</si>
  <si>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</si>
  <si>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</si>
  <si>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</si>
  <si>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</si>
  <si>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</si>
  <si>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</si>
  <si>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</si>
  <si>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</si>
  <si>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</si>
  <si>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</si>
  <si>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</si>
  <si>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</si>
  <si>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</si>
  <si>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</si>
  <si>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</si>
  <si>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</si>
  <si>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</si>
  <si>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</si>
  <si>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</si>
  <si>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</si>
  <si>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</si>
  <si>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</si>
  <si>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</si>
  <si>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</si>
  <si>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</si>
  <si>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</si>
  <si>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</si>
  <si>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</si>
  <si>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</si>
  <si>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</si>
  <si>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</si>
  <si>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</si>
  <si>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</si>
  <si>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</si>
  <si>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</si>
  <si>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</si>
  <si>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</si>
  <si>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</si>
  <si>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</si>
  <si>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</si>
  <si>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</si>
  <si>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</si>
  <si>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</si>
  <si>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</si>
  <si>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</si>
  <si>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</si>
  <si>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</si>
  <si>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</si>
  <si>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</si>
  <si>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</si>
  <si>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</si>
  <si>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</si>
  <si>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</si>
  <si>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</si>
  <si>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</si>
  <si>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</si>
  <si>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</si>
  <si>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</si>
  <si>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</si>
  <si>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</si>
  <si>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</si>
  <si>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</si>
  <si>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</si>
  <si>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</si>
  <si>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</si>
  <si>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</si>
  <si>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</si>
  <si>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</si>
  <si>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</si>
  <si>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</si>
  <si>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</si>
  <si>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</si>
  <si>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</si>
  <si>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</si>
  <si>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</si>
  <si>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</si>
  <si>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</si>
  <si>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</si>
  <si>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</si>
  <si>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</si>
  <si>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</si>
  <si>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</si>
  <si>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</si>
  <si>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</si>
  <si>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</si>
  <si>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</si>
  <si>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</si>
  <si>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</si>
  <si>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</si>
  <si>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</si>
  <si>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</si>
  <si>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</si>
  <si>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</si>
  <si>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</si>
  <si>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</si>
  <si>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</si>
  <si>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</si>
  <si>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</si>
  <si>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</si>
  <si>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</si>
  <si>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</si>
  <si>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</si>
  <si>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</si>
  <si>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</si>
  <si>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</si>
  <si>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</si>
  <si>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</si>
  <si>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</si>
  <si>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</si>
  <si>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</si>
  <si>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</si>
  <si>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</si>
  <si>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</si>
  <si>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</si>
  <si>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</si>
  <si>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</si>
  <si>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</si>
  <si>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</si>
  <si>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</si>
  <si>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</si>
  <si>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</si>
  <si>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</si>
  <si>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</si>
  <si>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</si>
  <si>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</si>
  <si>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</si>
  <si>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</si>
  <si>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</si>
  <si>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</si>
  <si>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</si>
  <si>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</si>
  <si>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</si>
  <si>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</si>
  <si>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</si>
  <si>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</si>
  <si>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</si>
  <si>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</si>
  <si>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</si>
  <si>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</si>
  <si>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</si>
  <si>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</si>
  <si>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</si>
  <si>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</si>
  <si>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</si>
  <si>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</si>
  <si>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</si>
  <si>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</si>
  <si>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</si>
  <si>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</si>
  <si>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</si>
  <si>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</si>
  <si>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</si>
  <si>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</si>
  <si>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</si>
  <si>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</si>
  <si>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</si>
  <si>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</si>
  <si>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</si>
  <si>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</si>
  <si>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</si>
  <si>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</si>
  <si>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</si>
  <si>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</si>
  <si>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</si>
  <si>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</si>
  <si>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</si>
  <si>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</si>
  <si>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</si>
  <si>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</si>
  <si>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</si>
  <si>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</si>
  <si>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</si>
  <si>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</si>
  <si>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</si>
  <si>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</si>
  <si>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</si>
  <si>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</si>
  <si>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</si>
  <si>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</si>
  <si>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</si>
  <si>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</si>
  <si>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</si>
  <si>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</si>
  <si>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</si>
  <si>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</si>
  <si>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</si>
  <si>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</si>
  <si>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</si>
  <si>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</si>
  <si>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</si>
  <si>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</si>
  <si>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</si>
  <si>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</si>
  <si>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</si>
  <si>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</si>
  <si>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</si>
  <si>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</si>
  <si>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</si>
  <si>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</si>
  <si>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</si>
  <si>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</si>
  <si>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</si>
  <si>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</si>
  <si>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</si>
  <si>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</si>
  <si>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</si>
  <si>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</si>
  <si>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</si>
  <si>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</si>
  <si>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</si>
  <si>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</si>
  <si>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</si>
  <si>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</si>
  <si>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</si>
  <si>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</si>
  <si>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</si>
  <si>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</si>
  <si>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</si>
  <si>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</si>
  <si>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</si>
  <si>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</si>
  <si>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</si>
  <si>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</si>
  <si>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</si>
  <si>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</si>
  <si>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</si>
  <si>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</si>
  <si>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</si>
  <si>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</si>
  <si>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</si>
  <si>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</si>
  <si>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</si>
  <si>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</si>
  <si>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</si>
  <si>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</si>
  <si>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</si>
  <si>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</si>
  <si>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</si>
  <si>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</si>
  <si>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</si>
  <si>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</si>
  <si>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</si>
  <si>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</si>
  <si>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</si>
  <si>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</si>
  <si>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</si>
  <si>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</si>
  <si>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</si>
  <si>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</si>
  <si>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</si>
  <si>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</si>
  <si>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</si>
  <si>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</si>
  <si>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</si>
  <si>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</si>
  <si>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</si>
  <si>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</si>
  <si>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</si>
  <si>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</si>
  <si>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</si>
  <si>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</si>
  <si>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</si>
  <si>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</si>
  <si>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</si>
  <si>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</si>
  <si>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</si>
  <si>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</si>
  <si>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</si>
  <si>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</si>
  <si>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</si>
  <si>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</si>
  <si>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</si>
  <si>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</si>
  <si>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</si>
  <si>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</si>
  <si>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</si>
  <si>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</si>
  <si>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</si>
  <si>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</si>
  <si>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</si>
  <si>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</si>
  <si>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</si>
  <si>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</si>
  <si>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</si>
  <si>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</si>
  <si>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</si>
  <si>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</si>
  <si>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</si>
  <si>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</si>
  <si>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</si>
  <si>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</si>
  <si>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</si>
  <si>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</si>
  <si>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</si>
  <si>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</si>
  <si>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</si>
  <si>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</si>
  <si>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</si>
  <si>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</si>
  <si>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</si>
  <si>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</si>
  <si>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</si>
  <si>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</si>
  <si>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</si>
  <si>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</si>
  <si>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</si>
  <si>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</si>
  <si>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</si>
  <si>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</si>
  <si>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</si>
  <si>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</si>
  <si>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</si>
  <si>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</si>
  <si>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</si>
  <si>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</si>
  <si>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</si>
  <si>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</si>
  <si>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</si>
  <si>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</si>
  <si>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</si>
  <si>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</si>
  <si>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</si>
  <si>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</si>
  <si>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</si>
  <si>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</si>
  <si>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</si>
  <si>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</si>
  <si>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</si>
  <si>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</si>
  <si>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</si>
  <si>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</si>
  <si>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</si>
  <si>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</si>
  <si>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</si>
  <si>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</si>
  <si>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</si>
  <si>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</si>
  <si>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</si>
  <si>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</si>
  <si>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</si>
  <si>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</si>
  <si>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</si>
  <si>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</si>
  <si>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</si>
  <si>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</si>
  <si>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</si>
  <si>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</si>
  <si>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</si>
  <si>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</si>
  <si>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</si>
  <si>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</si>
  <si>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</si>
  <si>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</si>
  <si>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</si>
  <si>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</si>
  <si>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</si>
  <si>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</si>
  <si>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</si>
  <si>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</si>
  <si>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</si>
  <si>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</si>
  <si>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</si>
  <si>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</si>
  <si>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</si>
  <si>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</si>
  <si>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</si>
  <si>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</si>
  <si>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</si>
  <si>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</si>
  <si>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</si>
  <si>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</si>
  <si>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</si>
  <si>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</si>
  <si>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</si>
  <si>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</si>
  <si>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</si>
  <si>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</si>
  <si>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</si>
  <si>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</si>
  <si>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</si>
  <si>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</si>
  <si>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</si>
  <si>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</si>
  <si>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</si>
  <si>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</si>
  <si>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</si>
  <si>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</si>
  <si>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</si>
  <si>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</si>
  <si>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</si>
  <si>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</si>
  <si>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</si>
  <si>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</si>
  <si>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</si>
  <si>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</si>
  <si>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</si>
  <si>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</si>
  <si>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</si>
  <si>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</si>
  <si>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</si>
  <si>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</si>
  <si>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</si>
  <si>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</si>
  <si>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</si>
  <si>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</si>
  <si>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</si>
  <si>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</si>
  <si>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</si>
  <si>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</si>
  <si>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</si>
  <si>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</si>
  <si>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</si>
  <si>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</si>
  <si>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</si>
  <si>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</si>
  <si>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</si>
  <si>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</si>
  <si>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</si>
  <si>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</si>
  <si>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</si>
  <si>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</si>
  <si>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</si>
  <si>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</si>
  <si>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</si>
  <si>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</si>
  <si>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</si>
  <si>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</si>
  <si>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</si>
  <si>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</si>
  <si>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</si>
  <si>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</si>
  <si>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</si>
  <si>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</si>
  <si>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</si>
  <si>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</si>
  <si>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</si>
  <si>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</si>
  <si>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</si>
  <si>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</si>
  <si>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</si>
  <si>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</si>
  <si>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</si>
  <si>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</si>
  <si>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</si>
  <si>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</si>
  <si>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</si>
  <si>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</si>
  <si>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</si>
  <si>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</si>
  <si>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</si>
  <si>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</si>
  <si>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</si>
  <si>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</si>
  <si>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</si>
  <si>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</si>
  <si>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</si>
  <si>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</si>
  <si>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</si>
  <si>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</si>
  <si>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</si>
  <si>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</si>
  <si>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</si>
  <si>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</si>
  <si>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</si>
  <si>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</si>
  <si>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</si>
  <si>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</si>
  <si>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</si>
  <si>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</si>
  <si>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</si>
  <si>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</si>
  <si>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</si>
  <si>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</si>
  <si>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</si>
  <si>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</si>
  <si>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</si>
  <si>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</si>
  <si>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</si>
  <si>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</si>
  <si>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</si>
  <si>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</si>
  <si>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</si>
  <si>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</si>
  <si>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</si>
  <si>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</si>
  <si>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</si>
  <si>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</si>
  <si>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</si>
  <si>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</si>
  <si>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</si>
  <si>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</si>
  <si>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</si>
  <si>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</si>
  <si>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</si>
  <si>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</si>
  <si>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</si>
  <si>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</si>
  <si>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</si>
  <si>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</si>
  <si>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</si>
  <si>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</si>
  <si>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</si>
  <si>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</si>
  <si>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</si>
  <si>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</si>
  <si>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</si>
  <si>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</si>
  <si>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</si>
  <si>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</si>
  <si>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</si>
  <si>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</si>
  <si>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</si>
  <si>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</si>
  <si>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</si>
  <si>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</si>
  <si>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</si>
  <si>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</si>
  <si>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</si>
  <si>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</si>
  <si>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</si>
  <si>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</si>
  <si>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</si>
  <si>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</si>
  <si>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</si>
  <si>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</si>
  <si>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</si>
  <si>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</si>
  <si>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</si>
  <si>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</si>
  <si>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</si>
  <si>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</si>
  <si>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</si>
  <si>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</si>
  <si>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</si>
  <si>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</si>
  <si>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</si>
  <si>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</si>
  <si>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</si>
  <si>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</si>
  <si>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</si>
  <si>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</si>
  <si>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</si>
  <si>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</si>
  <si>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</si>
  <si>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</si>
  <si>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</si>
  <si>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</si>
  <si>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</si>
  <si>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</si>
  <si>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</si>
  <si>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</si>
  <si>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</si>
  <si>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</si>
  <si>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</si>
  <si>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</si>
  <si>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</si>
  <si>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</si>
  <si>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</si>
  <si>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</si>
  <si>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</si>
  <si>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</si>
  <si>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</si>
  <si>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</si>
  <si>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</si>
  <si>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</si>
  <si>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</si>
  <si>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</si>
  <si>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</si>
  <si>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</si>
  <si>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</si>
  <si>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</si>
  <si>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</si>
  <si>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</si>
  <si>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</si>
  <si>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</si>
  <si>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</si>
  <si>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</si>
  <si>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</si>
  <si>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</si>
  <si>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</si>
  <si>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</si>
  <si>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</si>
  <si>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</si>
  <si>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</si>
  <si>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</si>
  <si>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</si>
  <si>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</si>
  <si>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</si>
  <si>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</si>
  <si>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</si>
  <si>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</si>
  <si>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</si>
  <si>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</si>
  <si>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</si>
  <si>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</si>
  <si>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</si>
  <si>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</si>
  <si>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</si>
  <si>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</si>
  <si>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</si>
  <si>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</si>
  <si>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</si>
  <si>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</si>
  <si>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</si>
  <si>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</si>
  <si>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</si>
  <si>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</si>
  <si>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</si>
  <si>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</si>
  <si>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</si>
  <si>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</si>
  <si>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</si>
  <si>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</si>
  <si>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</si>
  <si>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</si>
  <si>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</si>
  <si>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</si>
  <si>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</si>
  <si>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</si>
  <si>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</si>
  <si>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</si>
  <si>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</si>
  <si>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</si>
  <si>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</si>
  <si>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</si>
  <si>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</si>
  <si>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</si>
  <si>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</si>
  <si>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</si>
  <si>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</si>
  <si>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</si>
  <si>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</si>
  <si>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</si>
  <si>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</si>
  <si>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</si>
  <si>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</si>
  <si>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</si>
  <si>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</si>
  <si>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</si>
  <si>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</si>
  <si>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</si>
  <si>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</si>
  <si>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</si>
  <si>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</si>
  <si>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</si>
  <si>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</si>
  <si>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</si>
  <si>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</si>
  <si>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</si>
  <si>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</si>
  <si>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</si>
  <si>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</si>
  <si>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</si>
  <si>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</si>
  <si>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</si>
  <si>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</si>
  <si>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</si>
  <si>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</si>
  <si>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</si>
  <si>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</si>
  <si>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</si>
  <si>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</si>
  <si>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</si>
  <si>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</si>
  <si>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</si>
  <si>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</si>
  <si>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</si>
  <si>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</si>
  <si>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</si>
  <si>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</si>
  <si>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</si>
  <si>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</si>
  <si>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</si>
  <si>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</si>
  <si>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</si>
  <si>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</si>
  <si>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</si>
  <si>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</si>
  <si>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</si>
  <si>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</si>
  <si>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</si>
  <si>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</si>
  <si>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</si>
  <si>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</si>
  <si>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</si>
  <si>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</si>
  <si>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</si>
  <si>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</si>
  <si>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</si>
  <si>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</si>
  <si>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</si>
  <si>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</si>
  <si>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</si>
  <si>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</si>
  <si>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</si>
  <si>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</si>
  <si>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</si>
  <si>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</si>
  <si>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</si>
  <si>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</si>
  <si>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</si>
  <si>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</si>
  <si>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</si>
  <si>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</si>
  <si>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</si>
  <si>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</si>
  <si>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</si>
  <si>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</si>
  <si>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</si>
  <si>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</si>
  <si>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</si>
  <si>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</si>
  <si>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</si>
  <si>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</si>
  <si>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</si>
  <si>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</si>
  <si>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</si>
  <si>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</si>
  <si>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</si>
  <si>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</si>
  <si>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</si>
  <si>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</si>
  <si>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</si>
  <si>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</si>
  <si>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</si>
  <si>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</si>
  <si>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</si>
  <si>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</si>
  <si>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</si>
  <si>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</si>
  <si>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</si>
  <si>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</si>
  <si>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</si>
  <si>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</si>
  <si>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</si>
  <si>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</si>
  <si>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</si>
  <si>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</si>
  <si>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</si>
  <si>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</si>
  <si>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</si>
  <si>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</si>
  <si>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</si>
  <si>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</si>
  <si>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</si>
  <si>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</si>
  <si>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</si>
  <si>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</si>
  <si>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</si>
  <si>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</si>
  <si>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</si>
  <si>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</si>
  <si>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</si>
  <si>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</si>
  <si>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</si>
  <si>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</si>
  <si>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</si>
  <si>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</si>
  <si>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</si>
  <si>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</si>
  <si>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</si>
  <si>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</si>
  <si>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</si>
  <si>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</si>
  <si>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</si>
  <si>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</si>
  <si>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</si>
  <si>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</si>
  <si>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</si>
  <si>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</si>
  <si>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</si>
  <si>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</si>
  <si>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</si>
  <si>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</si>
  <si>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</si>
  <si>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</si>
  <si>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</si>
  <si>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</si>
  <si>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</si>
  <si>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</si>
  <si>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</si>
  <si>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</si>
  <si>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</si>
  <si>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</si>
  <si>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</si>
  <si>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</si>
  <si>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</si>
  <si>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</si>
  <si>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</si>
  <si>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</si>
  <si>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</si>
  <si>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</si>
  <si>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</si>
  <si>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</si>
  <si>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</si>
  <si>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</si>
  <si>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</si>
  <si>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</si>
  <si>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</si>
  <si>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</si>
  <si>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</si>
  <si>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</si>
  <si>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</si>
  <si>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</si>
  <si>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</si>
  <si>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</si>
  <si>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</si>
  <si>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</si>
  <si>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</si>
  <si>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</si>
  <si>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</si>
  <si>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</si>
  <si>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</si>
  <si>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</si>
  <si>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</si>
  <si>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</si>
  <si>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</si>
  <si>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</si>
  <si>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</si>
  <si>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</si>
  <si>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</si>
  <si>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</si>
  <si>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</si>
  <si>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</si>
  <si>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</si>
  <si>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</si>
  <si>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</si>
  <si>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</si>
  <si>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</si>
  <si>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</si>
  <si>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</si>
  <si>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</si>
  <si>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</si>
  <si>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</si>
  <si>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</si>
  <si>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</si>
  <si>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</si>
  <si>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</si>
  <si>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</si>
  <si>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</si>
  <si>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</si>
  <si>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</si>
  <si>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</si>
  <si>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</si>
  <si>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</si>
  <si>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</si>
  <si>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</si>
  <si>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</si>
  <si>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</si>
  <si>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</si>
  <si>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</si>
  <si>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</si>
  <si>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</si>
  <si>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</si>
  <si>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</si>
  <si>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</si>
  <si>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</si>
  <si>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</si>
  <si>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</si>
  <si>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</si>
  <si>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</si>
  <si>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</si>
  <si>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</si>
  <si>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</si>
  <si>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</si>
  <si>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</si>
  <si>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</si>
  <si>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</si>
  <si>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</si>
  <si>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</si>
  <si>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</si>
  <si>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</si>
  <si>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</si>
  <si>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</si>
  <si>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</si>
  <si>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</si>
  <si>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</si>
  <si>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</si>
  <si>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</si>
  <si>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</si>
  <si>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</si>
  <si>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</si>
  <si>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</si>
  <si>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</si>
  <si>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</si>
  <si>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</si>
  <si>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</si>
  <si>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</si>
  <si>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</si>
  <si>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</si>
  <si>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</si>
  <si>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</si>
  <si>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</si>
  <si>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</si>
  <si>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</si>
  <si>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</si>
  <si>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</si>
  <si>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</si>
  <si>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</si>
  <si>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</si>
  <si>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</si>
  <si>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</si>
  <si>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</si>
  <si>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</si>
  <si>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</si>
  <si>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</si>
  <si>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</si>
  <si>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</si>
  <si>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</si>
  <si>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</si>
  <si>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</si>
  <si>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</si>
  <si>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</si>
  <si>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</si>
  <si>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</si>
  <si>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</si>
  <si>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</si>
  <si>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</si>
  <si>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</si>
  <si>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</si>
  <si>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</si>
  <si>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</si>
  <si>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</si>
  <si>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</si>
  <si>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</si>
  <si>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</si>
  <si>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</si>
  <si>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</si>
  <si>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</si>
  <si>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</si>
  <si>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</si>
  <si>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</si>
  <si>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</si>
  <si>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</si>
  <si>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</si>
  <si>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</si>
  <si>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</si>
  <si>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</si>
  <si>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</si>
  <si>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</si>
  <si>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</si>
  <si>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</si>
  <si>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</si>
  <si>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</si>
  <si>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</si>
  <si>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</si>
  <si>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</si>
  <si>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</si>
  <si>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</si>
  <si>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</si>
  <si>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</si>
  <si>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</si>
  <si>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</si>
  <si>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</si>
  <si>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</si>
  <si>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</si>
  <si>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</si>
  <si>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</si>
  <si>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</si>
  <si>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</si>
  <si>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</si>
  <si>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</si>
  <si>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</si>
  <si>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</si>
  <si>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</si>
  <si>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</si>
  <si>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</si>
  <si>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</si>
  <si>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</si>
  <si>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</si>
  <si>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</si>
  <si>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</si>
  <si>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</si>
  <si>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</si>
  <si>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</si>
  <si>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</si>
  <si>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</si>
  <si>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</si>
  <si>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</si>
  <si>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</si>
  <si>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</si>
  <si>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</si>
  <si>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</si>
  <si>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</si>
  <si>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</si>
  <si>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</si>
  <si>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</si>
  <si>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</si>
  <si>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</si>
  <si>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</si>
  <si>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</si>
  <si>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</si>
  <si>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</si>
  <si>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</si>
  <si>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</si>
  <si>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</si>
  <si>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</si>
  <si>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</si>
  <si>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</si>
  <si>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</si>
  <si>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</si>
  <si>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</si>
  <si>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</si>
  <si>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</si>
  <si>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</si>
  <si>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</si>
  <si>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</si>
  <si>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</si>
  <si>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</si>
  <si>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</si>
  <si>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</si>
  <si>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</si>
  <si>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</si>
  <si>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</si>
  <si>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</si>
  <si>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</si>
  <si>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</si>
  <si>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</si>
  <si>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</si>
  <si>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</si>
  <si>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</si>
  <si>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</si>
  <si>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</si>
  <si>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</si>
  <si>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</si>
  <si>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</si>
  <si>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</si>
  <si>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</si>
  <si>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</si>
  <si>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</si>
  <si>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</si>
  <si>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</si>
  <si>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</si>
  <si>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</si>
  <si>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</si>
  <si>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</si>
  <si>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</si>
  <si>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</si>
  <si>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</si>
  <si>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</si>
  <si>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</si>
  <si>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</si>
  <si>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</si>
  <si>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</si>
  <si>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</si>
  <si>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</si>
  <si>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</si>
  <si>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</si>
  <si>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</si>
  <si>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</si>
  <si>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</si>
  <si>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</si>
  <si>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</si>
  <si>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</si>
  <si>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</si>
  <si>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</si>
  <si>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</si>
  <si>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</si>
  <si>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</si>
  <si>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</si>
  <si>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</si>
  <si>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</si>
  <si>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</si>
  <si>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</si>
  <si>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</si>
  <si>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</si>
  <si>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</si>
  <si>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</si>
  <si>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</si>
  <si>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</si>
  <si>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</si>
  <si>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</si>
  <si>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</si>
  <si>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</si>
  <si>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</si>
  <si>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</si>
  <si>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</si>
  <si>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</si>
  <si>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</si>
  <si>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</si>
  <si>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</si>
  <si>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</si>
  <si>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</si>
  <si>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</si>
  <si>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</si>
  <si>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</si>
  <si>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</si>
  <si>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</si>
  <si>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</si>
  <si>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</si>
  <si>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</si>
  <si>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</si>
  <si>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</si>
  <si>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</si>
  <si>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</si>
  <si>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</si>
  <si>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</si>
  <si>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</si>
  <si>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</si>
  <si>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</si>
  <si>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</si>
  <si>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</si>
  <si>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</si>
  <si>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</si>
  <si>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</si>
  <si>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</si>
  <si>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</si>
  <si>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</si>
  <si>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</si>
  <si>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</si>
  <si>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</si>
  <si>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</si>
  <si>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</si>
  <si>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</si>
  <si>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</si>
  <si>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</si>
  <si>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</si>
  <si>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</si>
  <si>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</si>
  <si>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</si>
  <si>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</si>
  <si>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</si>
  <si>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</si>
  <si>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</si>
  <si>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</si>
  <si>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</si>
  <si>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</si>
  <si>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</si>
  <si>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</si>
  <si>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</si>
  <si>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</si>
  <si>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</si>
  <si>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</si>
  <si>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</si>
  <si>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</si>
  <si>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</si>
  <si>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</si>
  <si>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</si>
  <si>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</si>
  <si>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</si>
  <si>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</si>
  <si>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</si>
  <si>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</si>
  <si>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</si>
  <si>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</si>
  <si>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</si>
  <si>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</si>
  <si>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</si>
  <si>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</si>
  <si>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</si>
  <si>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</si>
  <si>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</si>
  <si>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</si>
  <si>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</si>
  <si>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</si>
  <si>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</si>
  <si>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</si>
  <si>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</si>
  <si>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</si>
  <si>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</si>
  <si>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</si>
  <si>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</si>
  <si>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</si>
  <si>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</si>
  <si>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</si>
  <si>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</si>
  <si>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</si>
  <si>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</si>
  <si>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</si>
  <si>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</si>
  <si>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</si>
  <si>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</si>
  <si>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</si>
  <si>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</si>
  <si>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</si>
  <si>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</si>
  <si>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</si>
  <si>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</si>
  <si>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</si>
  <si>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</si>
  <si>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</si>
  <si>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</si>
  <si>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</si>
  <si>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</si>
  <si>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</si>
  <si>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</si>
  <si>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</si>
  <si>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</si>
  <si>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</si>
  <si>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</si>
  <si>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</si>
  <si>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</si>
  <si>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</si>
  <si>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</si>
  <si>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</si>
  <si>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</si>
  <si>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</si>
  <si>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</si>
  <si>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</si>
  <si>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</si>
  <si>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</si>
  <si>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</si>
  <si>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</si>
  <si>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</si>
  <si>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</si>
  <si>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</si>
  <si>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</si>
  <si>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</si>
  <si>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</si>
  <si>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</si>
  <si>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</si>
  <si>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</si>
  <si>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</si>
  <si>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</si>
  <si>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</si>
  <si>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</si>
  <si>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</si>
  <si>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</si>
  <si>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</si>
  <si>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</si>
  <si>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</si>
  <si>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</si>
  <si>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</si>
  <si>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</si>
  <si>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</si>
  <si>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</si>
  <si>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</si>
  <si>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</si>
  <si>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</si>
  <si>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</si>
  <si>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</si>
  <si>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</si>
  <si>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</si>
  <si>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</si>
  <si>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</si>
  <si>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</si>
  <si>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</si>
  <si>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</si>
  <si>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</si>
  <si>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</si>
  <si>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</si>
  <si>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</si>
  <si>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</si>
  <si>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</si>
  <si>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</si>
  <si>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</si>
  <si>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</si>
  <si>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</si>
  <si>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</si>
  <si>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</si>
  <si>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</si>
  <si>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</si>
  <si>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</si>
  <si>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</si>
  <si>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</si>
  <si>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</si>
  <si>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</si>
  <si>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</si>
  <si>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</si>
  <si>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</si>
  <si>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</si>
  <si>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</si>
  <si>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</si>
  <si>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</si>
  <si>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</si>
  <si>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</si>
  <si>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</si>
  <si>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</si>
  <si>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</si>
  <si>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</si>
  <si>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</si>
  <si>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</si>
  <si>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</si>
  <si>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</si>
  <si>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</si>
  <si>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</si>
  <si>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</si>
  <si>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</si>
  <si>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</si>
  <si>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</si>
  <si>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</si>
  <si>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</si>
  <si>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</si>
  <si>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</si>
  <si>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</si>
  <si>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</si>
  <si>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</si>
  <si>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</si>
  <si>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</si>
  <si>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</si>
  <si>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</si>
  <si>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</si>
  <si>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</si>
  <si>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</si>
  <si>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</si>
  <si>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</si>
  <si>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</si>
  <si>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</si>
  <si>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</si>
  <si>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</si>
  <si>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</si>
  <si>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</si>
  <si>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</si>
  <si>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</si>
  <si>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</si>
  <si>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</si>
  <si>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</si>
  <si>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</si>
  <si>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</si>
  <si>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</si>
  <si>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</si>
  <si>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</si>
  <si>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</si>
  <si>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</si>
  <si>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</si>
  <si>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</si>
  <si>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</si>
  <si>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</si>
  <si>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</si>
  <si>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</si>
  <si>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</si>
  <si>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</si>
  <si>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</si>
  <si>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</si>
  <si>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</si>
  <si>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</si>
  <si>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</si>
  <si>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</si>
  <si>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</si>
  <si>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</si>
  <si>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</si>
  <si>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</si>
  <si>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</si>
  <si>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</si>
  <si>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</si>
  <si>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</si>
  <si>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</si>
  <si>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</si>
  <si>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</si>
  <si>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</si>
  <si>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</si>
  <si>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</si>
  <si>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</si>
  <si>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</si>
  <si>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</si>
  <si>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</si>
  <si>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</si>
  <si>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</si>
  <si>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</si>
  <si>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</si>
  <si>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</si>
  <si>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</si>
  <si>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</si>
  <si>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</si>
  <si>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</si>
  <si>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</si>
  <si>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</si>
  <si>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</si>
  <si>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</si>
  <si>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</si>
  <si>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</si>
  <si>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</si>
  <si>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</si>
  <si>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</si>
  <si>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</si>
  <si>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</si>
  <si>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</si>
  <si>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</si>
  <si>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</si>
  <si>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</si>
  <si>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</si>
  <si>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</si>
  <si>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</si>
  <si>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</si>
  <si>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</si>
  <si>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</si>
  <si>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</si>
  <si>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</si>
  <si>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</si>
  <si>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</si>
  <si>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</si>
  <si>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</si>
  <si>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</si>
  <si>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</si>
  <si>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</si>
  <si>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</si>
  <si>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</si>
  <si>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</si>
  <si>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</si>
  <si>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</si>
  <si>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</si>
  <si>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</si>
  <si>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</si>
  <si>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</si>
  <si>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</si>
  <si>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</si>
  <si>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</si>
  <si>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</si>
  <si>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</si>
  <si>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</si>
  <si>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</si>
  <si>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</si>
  <si>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</si>
  <si>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</si>
  <si>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</si>
  <si>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</si>
  <si>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</si>
  <si>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</si>
  <si>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</si>
  <si>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</si>
  <si>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</si>
  <si>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</si>
  <si>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</si>
  <si>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</si>
  <si>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</si>
  <si>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</si>
  <si>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</si>
  <si>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</si>
  <si>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</si>
  <si>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</si>
  <si>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</si>
  <si>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</si>
  <si>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</si>
  <si>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</si>
  <si>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</si>
  <si>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</si>
  <si>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</si>
  <si>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</si>
  <si>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</si>
  <si>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</si>
  <si>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</si>
  <si>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</si>
  <si>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</si>
  <si>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</si>
  <si>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</si>
  <si>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</si>
  <si>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</si>
  <si>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</si>
  <si>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</si>
  <si>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</si>
  <si>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</si>
  <si>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</si>
  <si>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</si>
  <si>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</si>
  <si>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</si>
  <si>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</si>
  <si>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</si>
  <si>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</si>
  <si>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</si>
  <si>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</si>
  <si>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</si>
  <si>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</si>
  <si>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</si>
  <si>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</si>
  <si>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</si>
  <si>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</si>
  <si>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</si>
  <si>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</si>
  <si>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</si>
  <si>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</si>
  <si>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</si>
  <si>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</si>
  <si>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</si>
  <si>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</si>
  <si>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</si>
  <si>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</si>
  <si>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</si>
  <si>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</si>
  <si>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</si>
  <si>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</si>
  <si>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</si>
  <si>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</si>
  <si>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</si>
  <si>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</si>
  <si>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</si>
  <si>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</si>
  <si>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</si>
  <si>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</si>
  <si>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</si>
  <si>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</si>
  <si>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</si>
  <si>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</si>
  <si>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</si>
  <si>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</si>
  <si>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</si>
  <si>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</si>
  <si>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</si>
  <si>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</si>
  <si>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</si>
  <si>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</si>
  <si>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</si>
  <si>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</si>
  <si>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</si>
  <si>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</si>
  <si>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</si>
  <si>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</si>
  <si>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</si>
  <si>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</si>
  <si>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</si>
  <si>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</si>
  <si>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</si>
  <si>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</si>
  <si>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</si>
  <si>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</si>
  <si>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</si>
  <si>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</si>
  <si>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</si>
  <si>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</si>
  <si>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</si>
  <si>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</si>
  <si>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</si>
  <si>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</si>
  <si>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</si>
  <si>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</si>
  <si>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</si>
  <si>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</si>
  <si>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</si>
  <si>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</si>
  <si>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</si>
  <si>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</si>
  <si>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</si>
  <si>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</si>
  <si>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</si>
  <si>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</si>
  <si>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</si>
  <si>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</si>
  <si>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</si>
  <si>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</si>
  <si>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</si>
  <si>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</si>
  <si>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</si>
  <si>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</si>
  <si>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</si>
  <si>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</si>
  <si>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</si>
  <si>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</si>
  <si>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</si>
  <si>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</si>
  <si>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</si>
  <si>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</si>
  <si>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</si>
  <si>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</si>
  <si>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</si>
  <si>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</si>
  <si>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</si>
  <si>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</si>
  <si>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</si>
  <si>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</si>
  <si>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</si>
  <si>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</si>
  <si>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</si>
  <si>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</si>
  <si>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</si>
  <si>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</si>
  <si>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</si>
  <si>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</si>
  <si>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</si>
  <si>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</si>
  <si>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</si>
  <si>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</si>
  <si>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</si>
  <si>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</si>
  <si>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</si>
  <si>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</si>
  <si>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</si>
  <si>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</si>
  <si>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</si>
  <si>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</si>
  <si>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</si>
  <si>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</si>
  <si>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</si>
  <si>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</si>
  <si>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</si>
  <si>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</si>
  <si>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</si>
  <si>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</si>
  <si>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</si>
  <si>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</si>
  <si>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</si>
  <si>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</si>
  <si>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</si>
  <si>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</si>
  <si>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</si>
  <si>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</si>
  <si>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</si>
  <si>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</si>
  <si>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</si>
  <si>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</si>
  <si>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</si>
  <si>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</si>
  <si>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</si>
  <si>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</si>
  <si>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</si>
  <si>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</si>
  <si>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</si>
  <si>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</si>
  <si>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</si>
  <si>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</si>
  <si>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</si>
  <si>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</si>
  <si>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</si>
  <si>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</si>
  <si>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</si>
  <si>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</si>
  <si>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</si>
  <si>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</si>
  <si>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</si>
  <si>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</si>
  <si>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</si>
  <si>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</si>
  <si>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</si>
  <si>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</si>
  <si>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</si>
  <si>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</si>
  <si>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</si>
  <si>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</si>
  <si>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</si>
  <si>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</si>
  <si>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</si>
  <si>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</si>
  <si>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</si>
  <si>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</si>
  <si>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</si>
  <si>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</si>
  <si>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</si>
  <si>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</si>
  <si>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</si>
  <si>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</si>
  <si>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</si>
  <si>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</si>
  <si>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</si>
  <si>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</si>
  <si>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</si>
  <si>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</si>
  <si>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</si>
  <si>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</si>
  <si>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</si>
  <si>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</si>
  <si>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</si>
  <si>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</si>
  <si>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</si>
  <si>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</si>
  <si>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</si>
  <si>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</si>
  <si>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</si>
  <si>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</si>
  <si>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</si>
  <si>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</si>
  <si>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</si>
  <si>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</si>
  <si>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</si>
  <si>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</si>
  <si>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</si>
  <si>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</si>
  <si>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</si>
  <si>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</si>
  <si>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</si>
  <si>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</si>
  <si>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</si>
  <si>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</si>
  <si>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</si>
  <si>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</si>
  <si>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</si>
  <si>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</si>
  <si>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</si>
  <si>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</si>
  <si>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</si>
  <si>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</si>
  <si>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</si>
  <si>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</si>
  <si>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</si>
  <si>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</si>
  <si>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</si>
  <si>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</si>
  <si>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</si>
  <si>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</si>
  <si>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</si>
  <si>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</si>
  <si>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</si>
  <si>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</si>
  <si>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</si>
  <si>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</si>
  <si>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</si>
  <si>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</si>
  <si>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</si>
  <si>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</si>
  <si>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</si>
  <si>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</si>
  <si>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</si>
  <si>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</si>
  <si>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</si>
  <si>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</si>
  <si>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</si>
  <si>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</si>
  <si>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</si>
  <si>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</si>
  <si>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</si>
  <si>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</si>
  <si>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</si>
  <si>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</si>
  <si>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</si>
  <si>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</si>
  <si>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</si>
  <si>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</si>
  <si>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</si>
  <si>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</si>
  <si>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</si>
  <si>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</si>
  <si>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</si>
  <si>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</si>
  <si>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</si>
  <si>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</si>
  <si>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</si>
  <si>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</si>
  <si>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</si>
  <si>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</si>
  <si>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</si>
  <si>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</si>
  <si>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</si>
  <si>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</si>
  <si>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</si>
  <si>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</si>
  <si>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</si>
  <si>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</si>
  <si>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</si>
  <si>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</si>
  <si>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</si>
  <si>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</si>
  <si>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</si>
  <si>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</si>
  <si>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</si>
  <si>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</si>
  <si>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</si>
  <si>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</si>
  <si>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</si>
  <si>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</si>
  <si>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</si>
  <si>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</si>
  <si>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</si>
  <si>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</si>
  <si>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</si>
  <si>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</si>
  <si>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</si>
  <si>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</si>
  <si>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</si>
  <si>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</si>
  <si>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</si>
  <si>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</si>
  <si>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</si>
  <si>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</si>
  <si>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</si>
  <si>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</si>
  <si>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</si>
  <si>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</si>
  <si>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</si>
  <si>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</si>
  <si>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</si>
  <si>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</si>
  <si>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</si>
  <si>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</si>
  <si>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</si>
  <si>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</si>
  <si>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</si>
  <si>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</si>
  <si>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</si>
  <si>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</si>
  <si>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</si>
  <si>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</si>
  <si>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</si>
  <si>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</si>
  <si>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</si>
  <si>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</si>
  <si>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</si>
  <si>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</si>
  <si>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</si>
  <si>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</si>
  <si>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</si>
  <si>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</si>
  <si>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</si>
  <si>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</si>
  <si>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</si>
  <si>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</si>
  <si>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</si>
  <si>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</si>
  <si>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</si>
  <si>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</si>
  <si>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</si>
  <si>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</si>
  <si>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</si>
  <si>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</si>
  <si>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</si>
  <si>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</si>
  <si>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</si>
  <si>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</si>
  <si>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</si>
  <si>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</si>
  <si>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</si>
  <si>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</si>
  <si>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</si>
  <si>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</si>
  <si>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</si>
  <si>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</si>
  <si>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</si>
  <si>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</si>
  <si>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</si>
  <si>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</si>
  <si>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</si>
  <si>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</si>
  <si>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</si>
  <si>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</si>
  <si>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</si>
  <si>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</si>
  <si>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</si>
  <si>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</si>
  <si>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</si>
  <si>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</si>
  <si>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</si>
  <si>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</si>
  <si>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</si>
  <si>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</si>
  <si>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</si>
  <si>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</si>
  <si>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</si>
  <si>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</si>
  <si>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</si>
  <si>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</si>
  <si>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</si>
  <si>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</si>
  <si>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</si>
  <si>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</si>
  <si>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</si>
  <si>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</si>
  <si>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</si>
  <si>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</si>
  <si>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</si>
  <si>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</si>
  <si>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</si>
  <si>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</si>
  <si>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</si>
  <si>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</si>
  <si>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</si>
  <si>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</si>
  <si>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</si>
  <si>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</si>
  <si>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</si>
  <si>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</si>
  <si>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</si>
  <si>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</si>
  <si>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</si>
  <si>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</si>
  <si>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</si>
  <si>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</si>
  <si>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</si>
  <si>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</si>
  <si>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</si>
  <si>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</si>
  <si>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</si>
  <si>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</si>
  <si>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</si>
  <si>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</si>
  <si>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</si>
  <si>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</si>
  <si>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</si>
  <si>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</si>
  <si>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</si>
  <si>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</si>
  <si>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</si>
  <si>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</si>
  <si>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</si>
  <si>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</si>
  <si>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</si>
  <si>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</si>
  <si>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</si>
  <si>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</si>
  <si>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</si>
  <si>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</si>
  <si>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</si>
  <si>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</si>
  <si>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</si>
  <si>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</si>
  <si>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</si>
  <si>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</si>
  <si>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</si>
  <si>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</si>
  <si>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</si>
  <si>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</si>
  <si>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</si>
  <si>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</si>
  <si>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</si>
  <si>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</si>
  <si>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</si>
  <si>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</si>
  <si>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</si>
  <si>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</si>
  <si>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</si>
  <si>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</si>
  <si>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</si>
  <si>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</si>
  <si>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</si>
  <si>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</si>
  <si>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</si>
  <si>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</si>
  <si>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</si>
  <si>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</si>
  <si>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</si>
  <si>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</si>
  <si>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</si>
  <si>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</si>
  <si>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</si>
  <si>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</si>
  <si>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</si>
  <si>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</si>
  <si>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</si>
  <si>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</si>
  <si>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</si>
  <si>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</si>
  <si>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</si>
  <si>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</si>
  <si>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</si>
  <si>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</si>
  <si>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</si>
  <si>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</si>
  <si>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</si>
  <si>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</si>
  <si>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</si>
  <si>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</si>
  <si>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</si>
  <si>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</si>
  <si>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</si>
  <si>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</si>
  <si>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</si>
  <si>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</si>
  <si>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</si>
  <si>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</si>
  <si>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</si>
  <si>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</si>
  <si>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</si>
  <si>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</si>
  <si>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</si>
  <si>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</si>
  <si>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</si>
  <si>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</si>
  <si>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</si>
  <si>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</si>
  <si>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</si>
  <si>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</si>
  <si>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</si>
  <si>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</si>
  <si>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</si>
  <si>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</si>
  <si>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</si>
  <si>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</si>
  <si>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</si>
  <si>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</si>
  <si>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</si>
  <si>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</si>
  <si>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</si>
  <si>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</si>
  <si>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</si>
  <si>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</si>
  <si>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</si>
  <si>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</si>
  <si>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</si>
  <si>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</si>
  <si>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</si>
  <si>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</si>
  <si>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</si>
  <si>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</si>
  <si>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</si>
  <si>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</si>
  <si>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</si>
  <si>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</si>
  <si>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</si>
  <si>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</si>
  <si>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</si>
  <si>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</si>
  <si>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</si>
  <si>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</si>
  <si>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</si>
  <si>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</si>
  <si>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</si>
  <si>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</si>
  <si>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</si>
  <si>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</si>
  <si>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</si>
  <si>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</si>
  <si>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</si>
  <si>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</si>
  <si>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</si>
  <si>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</si>
  <si>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</si>
  <si>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</si>
  <si>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</si>
  <si>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</si>
  <si>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</si>
  <si>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</si>
  <si>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</si>
  <si>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</si>
  <si>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</si>
  <si>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</si>
  <si>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</si>
  <si>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</si>
  <si>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</si>
  <si>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</si>
  <si>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</si>
  <si>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</si>
  <si>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</si>
  <si>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</si>
  <si>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</si>
  <si>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</si>
  <si>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</si>
  <si>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</si>
  <si>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</si>
  <si>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</si>
  <si>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</si>
  <si>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</si>
  <si>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</si>
  <si>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</si>
  <si>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</si>
  <si>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</si>
  <si>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</si>
  <si>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</si>
  <si>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</si>
  <si>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</si>
  <si>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</si>
  <si>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</si>
  <si>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</si>
  <si>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</si>
  <si>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</si>
  <si>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</si>
  <si>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</si>
  <si>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</si>
  <si>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</si>
  <si>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</si>
  <si>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</si>
  <si>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</si>
  <si>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</si>
  <si>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</si>
  <si>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</si>
  <si>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</si>
  <si>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</si>
  <si>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</si>
  <si>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</si>
  <si>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</si>
  <si>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</si>
  <si>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</si>
  <si>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</si>
  <si>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</si>
  <si>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</si>
  <si>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</si>
  <si>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</si>
  <si>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</si>
  <si>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</si>
  <si>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</si>
  <si>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</si>
  <si>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</si>
  <si>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</si>
  <si>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</si>
  <si>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</si>
  <si>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</si>
  <si>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</si>
  <si>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</si>
  <si>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</si>
  <si>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</si>
  <si>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</si>
  <si>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</si>
  <si>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</si>
  <si>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</si>
  <si>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</si>
  <si>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</si>
  <si>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</si>
  <si>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</si>
  <si>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</si>
  <si>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</si>
  <si>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</si>
  <si>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</si>
  <si>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</si>
  <si>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</si>
  <si>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</si>
  <si>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</si>
  <si>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</si>
  <si>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</si>
  <si>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</si>
  <si>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</si>
  <si>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</si>
  <si>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</si>
  <si>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</si>
  <si>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</si>
  <si>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</si>
  <si>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</si>
  <si>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</si>
  <si>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</si>
  <si>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</si>
  <si>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</si>
  <si>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</si>
  <si>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</si>
  <si>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</si>
  <si>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</si>
  <si>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</si>
  <si>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</si>
  <si>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</si>
  <si>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</si>
  <si>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</si>
  <si>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</si>
  <si>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</si>
  <si>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</si>
  <si>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</si>
  <si>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</si>
  <si>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</si>
  <si>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</si>
  <si>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</si>
  <si>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</si>
  <si>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</si>
  <si>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</si>
  <si>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</si>
  <si>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</si>
  <si>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</si>
  <si>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</si>
  <si>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</si>
  <si>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</si>
  <si>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</si>
  <si>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</si>
  <si>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</si>
  <si>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</si>
  <si>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</si>
  <si>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</si>
  <si>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</si>
  <si>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</si>
  <si>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</si>
  <si>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</si>
  <si>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</si>
  <si>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</si>
  <si>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</si>
  <si>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</si>
  <si>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</si>
  <si>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</si>
  <si>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</si>
  <si>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</si>
  <si>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</si>
  <si>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</si>
  <si>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</si>
  <si>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</si>
  <si>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</si>
  <si>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</si>
  <si>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</si>
  <si>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</si>
  <si>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</si>
  <si>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</si>
  <si>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</si>
  <si>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</si>
  <si>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</si>
  <si>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</si>
  <si>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</si>
  <si>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</si>
  <si>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</si>
  <si>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</si>
  <si>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</si>
  <si>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</si>
  <si>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</si>
  <si>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</si>
  <si>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</si>
  <si>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</si>
  <si>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</si>
  <si>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</si>
  <si>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</si>
  <si>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</si>
  <si>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</si>
  <si>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</si>
  <si>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</si>
  <si>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</si>
  <si>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</si>
  <si>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</si>
  <si>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</si>
  <si>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</si>
  <si>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</si>
  <si>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</si>
  <si>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</si>
  <si>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</si>
  <si>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</si>
  <si>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</si>
  <si>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</si>
  <si>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</si>
  <si>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</si>
  <si>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</si>
  <si>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</si>
  <si>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</si>
  <si>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</si>
  <si>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</si>
  <si>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</si>
  <si>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</si>
  <si>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</si>
  <si>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</si>
  <si>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</si>
  <si>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</si>
  <si>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</si>
  <si>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</si>
  <si>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</si>
  <si>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</si>
  <si>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</si>
  <si>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</si>
  <si>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</si>
  <si>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</si>
  <si>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</si>
  <si>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</si>
  <si>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</si>
  <si>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</si>
  <si>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</si>
  <si>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</si>
  <si>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</si>
  <si>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</si>
  <si>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</si>
  <si>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</si>
  <si>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</si>
  <si>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</si>
  <si>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</si>
  <si>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</si>
  <si>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</si>
  <si>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</si>
  <si>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</si>
  <si>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</si>
  <si>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</si>
  <si>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</si>
  <si>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</si>
  <si>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</si>
  <si>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</si>
  <si>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</si>
  <si>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</si>
  <si>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</si>
  <si>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</si>
  <si>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</si>
  <si>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</si>
  <si>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</si>
  <si>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</si>
  <si>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</si>
  <si>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</si>
  <si>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</si>
  <si>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</si>
  <si>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</si>
  <si>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</si>
  <si>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</si>
  <si>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</si>
  <si>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</si>
  <si>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</si>
  <si>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</si>
  <si>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</si>
  <si>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</si>
  <si>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</si>
  <si>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</si>
  <si>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</si>
  <si>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</si>
  <si>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</si>
  <si>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</si>
  <si>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</si>
  <si>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</si>
  <si>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</si>
  <si>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</si>
  <si>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</si>
  <si>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</si>
  <si>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</si>
  <si>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</si>
  <si>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</si>
  <si>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</si>
  <si>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</si>
  <si>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</si>
  <si>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</si>
  <si>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</si>
  <si>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</si>
  <si>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</si>
  <si>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</si>
  <si>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</si>
  <si>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</si>
  <si>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</si>
  <si>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</si>
  <si>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</si>
  <si>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</si>
  <si>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</si>
  <si>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</si>
  <si>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</si>
  <si>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</si>
  <si>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</si>
  <si>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</si>
  <si>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</si>
  <si>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</si>
  <si>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</si>
  <si>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</si>
  <si>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</si>
  <si>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</si>
  <si>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</si>
  <si>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</si>
  <si>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</si>
  <si>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</si>
  <si>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</si>
  <si>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</si>
  <si>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</si>
  <si>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</si>
  <si>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</si>
  <si>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</si>
  <si>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</si>
  <si>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</si>
  <si>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</si>
  <si>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</si>
  <si>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</si>
  <si>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</si>
  <si>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</si>
  <si>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</si>
  <si>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</si>
  <si>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</si>
  <si>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</si>
  <si>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</si>
  <si>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</si>
  <si>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</si>
  <si>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</si>
  <si>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</si>
  <si>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</si>
  <si>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</si>
  <si>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</si>
  <si>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</si>
  <si>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</si>
  <si>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</si>
  <si>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</si>
  <si>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</si>
  <si>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</si>
  <si>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</si>
  <si>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</si>
  <si>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</si>
  <si>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</si>
  <si>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</si>
  <si>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</si>
  <si>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</si>
  <si>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</si>
  <si>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</si>
  <si>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</si>
  <si>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</si>
  <si>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</si>
  <si>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</si>
  <si>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</si>
  <si>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</si>
  <si>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</si>
  <si>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</si>
  <si>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</si>
  <si>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</si>
  <si>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</si>
  <si>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</si>
  <si>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</si>
  <si>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</si>
  <si>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</si>
  <si>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</si>
  <si>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</si>
  <si>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</si>
  <si>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</si>
  <si>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</si>
  <si>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</si>
  <si>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</si>
  <si>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</si>
  <si>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</si>
  <si>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</si>
  <si>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</si>
  <si>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</si>
  <si>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</si>
  <si>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</si>
  <si>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</si>
  <si>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</si>
  <si>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</si>
  <si>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</si>
  <si>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</si>
  <si>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</si>
  <si>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</si>
  <si>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</si>
  <si>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</si>
  <si>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</si>
  <si>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</si>
  <si>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</si>
  <si>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</si>
  <si>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</si>
  <si>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</si>
  <si>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</si>
  <si>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</si>
  <si>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</si>
  <si>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</si>
  <si>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</si>
  <si>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</si>
  <si>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</si>
  <si>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</si>
  <si>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</si>
  <si>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</si>
  <si>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</si>
  <si>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</si>
  <si>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</si>
  <si>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</si>
  <si>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</si>
  <si>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</si>
  <si>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</si>
  <si>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</si>
  <si>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</si>
  <si>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</si>
  <si>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</si>
  <si>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</si>
  <si>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</si>
  <si>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</si>
  <si>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</si>
  <si>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</si>
  <si>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</si>
  <si>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</si>
  <si>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</si>
  <si>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</si>
  <si>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</si>
  <si>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</si>
  <si>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</si>
  <si>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</si>
  <si>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</si>
  <si>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</si>
  <si>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</si>
  <si>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</si>
  <si>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</si>
  <si>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</si>
  <si>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</si>
  <si>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</si>
  <si>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</si>
  <si>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</si>
  <si>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</si>
  <si>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</si>
  <si>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</si>
  <si>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</si>
  <si>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</si>
  <si>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</si>
  <si>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</si>
  <si>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</si>
  <si>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</si>
  <si>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</si>
  <si>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</si>
  <si>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</si>
  <si>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</si>
  <si>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</si>
  <si>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</si>
  <si>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</si>
  <si>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</si>
  <si>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</si>
  <si>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</si>
  <si>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</si>
  <si>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</si>
  <si>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</si>
  <si>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</si>
  <si>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</si>
  <si>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</si>
  <si>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</si>
  <si>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</si>
  <si>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</si>
  <si>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</si>
  <si>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</si>
  <si>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</si>
  <si>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</si>
  <si>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</si>
  <si>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</si>
  <si>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</si>
  <si>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</si>
  <si>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</si>
  <si>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</si>
  <si>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</si>
  <si>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</si>
  <si>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</si>
  <si>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</si>
  <si>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</si>
  <si>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</si>
  <si>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</si>
  <si>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</si>
  <si>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</si>
  <si>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</si>
  <si>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</si>
  <si>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</si>
  <si>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</si>
  <si>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</si>
  <si>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</si>
  <si>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</si>
  <si>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</si>
  <si>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</si>
  <si>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</si>
  <si>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</si>
  <si>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</si>
  <si>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</si>
  <si>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</si>
  <si>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</si>
  <si>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</si>
  <si>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</si>
  <si>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</si>
  <si>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</si>
  <si>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</si>
  <si>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</si>
  <si>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</si>
  <si>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</si>
  <si>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</si>
  <si>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</si>
  <si>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</si>
  <si>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</si>
  <si>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</si>
  <si>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</si>
  <si>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</si>
  <si>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</si>
  <si>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</si>
  <si>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</si>
  <si>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</si>
  <si>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</si>
  <si>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</si>
  <si>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</si>
  <si>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</si>
  <si>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</si>
  <si>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</si>
  <si>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</si>
  <si>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</si>
  <si>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</si>
  <si>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</si>
  <si>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</si>
  <si>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</si>
  <si>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</si>
  <si>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</si>
  <si>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</si>
  <si>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</si>
  <si>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</si>
  <si>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</si>
  <si>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</si>
  <si>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</si>
  <si>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</si>
  <si>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</si>
  <si>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</si>
  <si>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</si>
  <si>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</si>
  <si>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</si>
  <si>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</si>
  <si>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</si>
  <si>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</si>
  <si>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</si>
  <si>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</si>
  <si>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</si>
  <si>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</si>
  <si>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</si>
  <si>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</si>
  <si>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</si>
  <si>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</si>
  <si>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</si>
  <si>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</si>
  <si>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</si>
  <si>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</si>
  <si>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</si>
  <si>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</si>
  <si>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</si>
  <si>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</si>
  <si>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</si>
  <si>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</si>
  <si>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</si>
  <si>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</si>
  <si>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</si>
  <si>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</si>
  <si>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</si>
  <si>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</si>
  <si>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</si>
  <si>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</si>
  <si>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</si>
  <si>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</si>
  <si>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</si>
  <si>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</si>
  <si>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</si>
  <si>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</si>
  <si>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</si>
  <si>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</si>
  <si>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</si>
  <si>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</si>
  <si>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</si>
  <si>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</si>
  <si>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</si>
  <si>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</si>
  <si>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</si>
  <si>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</si>
  <si>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</si>
  <si>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</si>
  <si>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</si>
  <si>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</si>
  <si>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</si>
  <si>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</si>
  <si>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</si>
  <si>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</si>
  <si>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</si>
  <si>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</si>
  <si>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</si>
  <si>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</si>
  <si>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</si>
  <si>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</si>
  <si>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</si>
  <si>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</si>
  <si>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</si>
  <si>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</si>
  <si>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</si>
  <si>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</si>
  <si>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</si>
  <si>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</si>
  <si>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</si>
  <si>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</si>
  <si>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</si>
  <si>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</si>
  <si>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</si>
  <si>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</si>
  <si>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</si>
  <si>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</si>
  <si>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</si>
  <si>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</si>
  <si>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</si>
  <si>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</si>
  <si>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</si>
  <si>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</si>
  <si>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</si>
  <si>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</si>
  <si>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</si>
  <si>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</si>
  <si>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</si>
  <si>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</si>
  <si>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</si>
  <si>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</si>
  <si>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</si>
  <si>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</si>
  <si>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</si>
  <si>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</si>
  <si>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</si>
  <si>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</si>
  <si>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</si>
  <si>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</si>
  <si>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</si>
  <si>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</si>
  <si>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</si>
  <si>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</si>
  <si>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</si>
  <si>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</si>
  <si>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</si>
  <si>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</si>
  <si>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</si>
  <si>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</si>
  <si>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</si>
  <si>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</si>
  <si>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</si>
  <si>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</si>
  <si>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</si>
  <si>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</si>
  <si>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</si>
  <si>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</si>
  <si>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</si>
  <si>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</si>
  <si>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</si>
  <si>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</si>
  <si>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</si>
  <si>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</si>
  <si>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</si>
  <si>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</si>
  <si>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</si>
  <si>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</si>
  <si>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</si>
  <si>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</si>
  <si>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</si>
  <si>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</si>
  <si>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</si>
  <si>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</si>
  <si>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</si>
  <si>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</si>
  <si>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</si>
  <si>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</si>
  <si>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</si>
  <si>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</si>
  <si>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</si>
  <si>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</si>
  <si>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</si>
  <si>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</si>
  <si>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</si>
  <si>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</si>
  <si>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</si>
  <si>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</si>
  <si>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</si>
  <si>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</si>
  <si>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</si>
  <si>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</si>
  <si>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</si>
  <si>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</si>
  <si>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</si>
  <si>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</si>
  <si>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</si>
  <si>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</si>
  <si>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</si>
  <si>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</si>
  <si>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</si>
  <si>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</si>
  <si>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</si>
  <si>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</si>
  <si>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</si>
  <si>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</si>
  <si>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</si>
  <si>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</si>
  <si>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</si>
  <si>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</si>
  <si>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</si>
  <si>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</si>
  <si>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</si>
  <si>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</si>
  <si>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</si>
  <si>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</si>
  <si>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</si>
  <si>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</si>
  <si>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</si>
  <si>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</si>
  <si>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</si>
  <si>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</si>
  <si>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</si>
  <si>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</si>
  <si>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</si>
  <si>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</si>
  <si>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</si>
  <si>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</si>
  <si>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</si>
  <si>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</si>
  <si>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</si>
  <si>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</si>
  <si>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</si>
  <si>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</si>
  <si>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</si>
  <si>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</si>
  <si>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</si>
  <si>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</si>
  <si>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</si>
  <si>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</si>
  <si>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</si>
  <si>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</si>
  <si>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</si>
  <si>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</si>
  <si>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</si>
  <si>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</si>
  <si>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</si>
  <si>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</si>
  <si>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</si>
  <si>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</si>
  <si>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</si>
  <si>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</si>
  <si>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</si>
  <si>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</si>
  <si>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</si>
  <si>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</si>
  <si>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</si>
  <si>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</si>
  <si>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</si>
  <si>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</si>
  <si>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</si>
  <si>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</si>
  <si>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</si>
  <si>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</si>
  <si>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</si>
  <si>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</si>
  <si>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</si>
  <si>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</si>
  <si>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</si>
  <si>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</si>
  <si>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</si>
  <si>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</si>
  <si>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</si>
  <si>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</si>
  <si>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</si>
  <si>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</si>
  <si>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</si>
  <si>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</si>
  <si>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</si>
  <si>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</si>
  <si>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</si>
  <si>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</si>
  <si>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</si>
  <si>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</si>
  <si>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</si>
  <si>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</si>
  <si>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</si>
  <si>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</si>
  <si>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</si>
  <si>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</si>
  <si>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</si>
  <si>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</si>
  <si>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</si>
  <si>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</si>
  <si>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</si>
  <si>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</si>
  <si>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</si>
  <si>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</si>
  <si>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</si>
  <si>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</si>
  <si>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</si>
  <si>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</si>
  <si>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</si>
  <si>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</si>
  <si>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</si>
  <si>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</si>
  <si>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</si>
  <si>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</si>
  <si>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</si>
  <si>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</si>
  <si>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</si>
  <si>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</si>
  <si>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</si>
  <si>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</si>
  <si>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</si>
  <si>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</si>
  <si>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</si>
  <si>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</si>
  <si>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</si>
  <si>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</si>
  <si>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</si>
  <si>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</si>
  <si>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</si>
  <si>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</si>
  <si>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</si>
  <si>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</si>
  <si>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</si>
  <si>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</si>
  <si>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</si>
  <si>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</si>
  <si>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</si>
  <si>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</si>
  <si>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</si>
  <si>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</si>
  <si>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</si>
  <si>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</si>
  <si>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</si>
  <si>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</si>
  <si>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</si>
  <si>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</si>
  <si>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</si>
  <si>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</si>
  <si>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</si>
  <si>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</si>
  <si>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</si>
  <si>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</si>
  <si>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</si>
  <si>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</si>
  <si>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</si>
  <si>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</si>
  <si>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</si>
  <si>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</si>
  <si>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</si>
  <si>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</si>
  <si>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</si>
  <si>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</si>
  <si>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</si>
  <si>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</si>
  <si>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</si>
  <si>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</si>
  <si>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</si>
  <si>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</si>
  <si>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</si>
  <si>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</si>
  <si>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</si>
  <si>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</si>
  <si>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</si>
  <si>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</si>
  <si>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</si>
  <si>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</si>
  <si>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</si>
  <si>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</si>
  <si>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</si>
  <si>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</si>
  <si>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</si>
  <si>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</si>
  <si>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</si>
  <si>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</si>
  <si>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</si>
  <si>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</si>
  <si>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</si>
  <si>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</si>
  <si>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</si>
  <si>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</si>
  <si>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</si>
  <si>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</si>
  <si>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</si>
  <si>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</si>
  <si>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</si>
  <si>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</si>
  <si>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</si>
  <si>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</si>
  <si>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</si>
  <si>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</si>
  <si>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</si>
  <si>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</si>
  <si>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</si>
  <si>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</si>
  <si>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</si>
  <si>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</si>
  <si>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</si>
  <si>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</si>
  <si>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</si>
  <si>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</si>
  <si>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</si>
  <si>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</si>
  <si>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</si>
  <si>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</si>
  <si>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</si>
  <si>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</si>
  <si>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</si>
  <si>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</si>
  <si>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</si>
  <si>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</si>
  <si>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</si>
  <si>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</si>
  <si>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</si>
  <si>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</si>
  <si>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</si>
  <si>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</si>
  <si>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</si>
  <si>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</si>
  <si>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</si>
  <si>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</si>
  <si>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</si>
  <si>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</si>
  <si>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</si>
  <si>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</si>
  <si>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</si>
  <si>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</si>
  <si>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</si>
  <si>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</si>
  <si>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</si>
  <si>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</si>
  <si>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</si>
  <si>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</si>
  <si>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</si>
  <si>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</si>
  <si>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</si>
  <si>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</si>
  <si>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</si>
  <si>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</si>
  <si>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</si>
  <si>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</si>
  <si>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</si>
  <si>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</si>
  <si>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</si>
  <si>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</si>
  <si>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</si>
  <si>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</si>
  <si>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</si>
  <si>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</si>
  <si>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</si>
  <si>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</si>
  <si>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</si>
  <si>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</si>
  <si>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</si>
  <si>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</si>
  <si>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</si>
  <si>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</si>
  <si>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</si>
  <si>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</si>
  <si>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</si>
  <si>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</si>
  <si>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</si>
  <si>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</si>
  <si>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</si>
  <si>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</si>
  <si>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</si>
  <si>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</si>
  <si>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</si>
  <si>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</si>
  <si>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</si>
  <si>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</si>
  <si>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</si>
  <si>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</si>
  <si>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</si>
  <si>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</si>
  <si>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</si>
  <si>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</si>
  <si>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</si>
  <si>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</si>
  <si>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</si>
  <si>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</si>
  <si>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</si>
  <si>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</si>
  <si>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</si>
  <si>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</si>
  <si>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</si>
  <si>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</si>
  <si>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</si>
  <si>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</si>
  <si>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</si>
  <si>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</si>
  <si>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</si>
  <si>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</si>
  <si>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</si>
  <si>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</si>
  <si>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</si>
  <si>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</si>
  <si>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</si>
  <si>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</si>
  <si>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</si>
  <si>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</si>
  <si>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</si>
  <si>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</si>
  <si>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</si>
  <si>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</si>
  <si>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</si>
  <si>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</si>
  <si>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</si>
  <si>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</si>
  <si>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</si>
  <si>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</si>
  <si>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</si>
  <si>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</si>
  <si>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</si>
  <si>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</si>
  <si>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</si>
  <si>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</si>
  <si>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</si>
  <si>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</si>
  <si>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</si>
  <si>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</si>
  <si>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</si>
  <si>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</si>
  <si>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</si>
  <si>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</si>
  <si>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</si>
  <si>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</si>
  <si>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</si>
  <si>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</si>
  <si>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</si>
  <si>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</si>
  <si>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</si>
  <si>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</si>
  <si>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</si>
  <si>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</si>
  <si>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</si>
  <si>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</si>
  <si>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</si>
  <si>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</si>
  <si>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</si>
  <si>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</si>
  <si>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</si>
  <si>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</si>
  <si>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</si>
  <si>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</si>
  <si>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</si>
  <si>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</si>
  <si>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</si>
  <si>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</si>
  <si>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</si>
  <si>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</si>
  <si>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</si>
  <si>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</si>
  <si>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</si>
  <si>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</si>
  <si>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</si>
  <si>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</si>
  <si>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</si>
  <si>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</si>
  <si>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</si>
  <si>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</si>
  <si>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</si>
  <si>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</si>
  <si>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</si>
  <si>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</si>
  <si>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</si>
  <si>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</si>
  <si>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</si>
  <si>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</si>
  <si>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</si>
  <si>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</si>
  <si>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</si>
  <si>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</si>
  <si>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</si>
  <si>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</si>
  <si>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</si>
  <si>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</si>
  <si>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</si>
  <si>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</si>
  <si>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</si>
  <si>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</si>
  <si>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</si>
  <si>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</si>
  <si>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</si>
  <si>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</si>
  <si>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</si>
  <si>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</si>
  <si>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</si>
  <si>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</si>
  <si>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</si>
  <si>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</si>
  <si>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</si>
  <si>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</si>
  <si>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</si>
  <si>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</si>
  <si>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</si>
  <si>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</si>
  <si>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</si>
  <si>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</si>
  <si>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</si>
  <si>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</si>
  <si>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</si>
  <si>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</si>
  <si>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</si>
  <si>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</si>
  <si>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</si>
  <si>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</si>
  <si>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</si>
  <si>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</si>
  <si>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</si>
  <si>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</si>
  <si>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</si>
  <si>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</si>
  <si>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</si>
  <si>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</si>
  <si>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</si>
  <si>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</si>
  <si>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</si>
  <si>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</si>
  <si>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</si>
  <si>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</si>
  <si>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</si>
  <si>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</si>
  <si>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</si>
  <si>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</si>
  <si>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</si>
  <si>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</si>
  <si>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</si>
  <si>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</si>
  <si>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</si>
  <si>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</si>
  <si>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</si>
  <si>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</si>
  <si>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</si>
  <si>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</si>
  <si>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</si>
  <si>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</si>
  <si>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</si>
  <si>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</si>
  <si>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</si>
  <si>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</si>
  <si>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</si>
  <si>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</si>
  <si>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</si>
  <si>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</si>
  <si>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</si>
  <si>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</si>
  <si>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</si>
  <si>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</si>
  <si>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</si>
  <si>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</si>
  <si>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</si>
  <si>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</si>
  <si>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</si>
  <si>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</si>
  <si>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</si>
  <si>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</si>
  <si>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</si>
  <si>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</si>
  <si>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</si>
  <si>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</si>
  <si>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</si>
  <si>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</si>
  <si>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</si>
  <si>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</si>
  <si>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</si>
  <si>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</si>
  <si>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</si>
  <si>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</si>
  <si>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</si>
  <si>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</si>
  <si>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</si>
  <si>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</si>
  <si>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</si>
  <si>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</si>
  <si>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</si>
  <si>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</si>
  <si>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</si>
  <si>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</si>
  <si>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</si>
  <si>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</si>
  <si>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</si>
  <si>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</si>
  <si>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</si>
  <si>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</si>
  <si>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</si>
  <si>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</si>
  <si>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</si>
  <si>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</si>
  <si>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</si>
  <si>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</si>
  <si>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</si>
  <si>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</si>
  <si>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</si>
  <si>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</si>
  <si>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</si>
  <si>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</si>
  <si>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</si>
  <si>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</si>
  <si>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</si>
  <si>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</si>
  <si>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</si>
  <si>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</si>
  <si>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</si>
  <si>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</si>
  <si>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</si>
  <si>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</si>
  <si>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</si>
  <si>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</si>
  <si>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</si>
  <si>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</si>
  <si>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</si>
  <si>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</si>
  <si>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</si>
  <si>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</si>
  <si>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</si>
  <si>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</si>
  <si>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</si>
  <si>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</si>
  <si>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</si>
  <si>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</si>
  <si>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</si>
  <si>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</si>
  <si>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</si>
  <si>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</si>
  <si>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</si>
  <si>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</si>
  <si>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</si>
  <si>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</si>
  <si>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</si>
  <si>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</si>
  <si>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</si>
  <si>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</si>
  <si>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</si>
  <si>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</si>
  <si>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</si>
  <si>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</si>
  <si>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</si>
  <si>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</si>
  <si>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</si>
  <si>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</si>
  <si>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</si>
  <si>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</si>
  <si>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</si>
  <si>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</si>
  <si>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</si>
  <si>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</si>
  <si>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</si>
  <si>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</si>
  <si>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</si>
  <si>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</si>
  <si>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</si>
  <si>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</si>
  <si>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</si>
  <si>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</si>
  <si>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</si>
  <si>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</si>
  <si>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</si>
  <si>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</si>
  <si>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</si>
  <si>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</si>
  <si>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</si>
  <si>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</si>
  <si>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</si>
  <si>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</si>
  <si>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</si>
  <si>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</si>
  <si>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</si>
  <si>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</si>
  <si>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</si>
  <si>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</si>
  <si>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</si>
  <si>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</si>
  <si>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</si>
  <si>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</si>
  <si>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</si>
  <si>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</si>
  <si>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</si>
  <si>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</si>
  <si>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</si>
  <si>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</si>
  <si>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</si>
  <si>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</si>
  <si>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</si>
  <si>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</si>
  <si>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</si>
  <si>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</si>
  <si>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</si>
  <si>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</si>
  <si>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</si>
  <si>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</si>
  <si>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</si>
  <si>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</si>
  <si>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</si>
  <si>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</si>
  <si>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</si>
  <si>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</si>
  <si>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</si>
  <si>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</si>
  <si>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</si>
  <si>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</si>
  <si>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</si>
  <si>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</si>
  <si>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</si>
  <si>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</si>
  <si>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</si>
  <si>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</si>
  <si>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</si>
  <si>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</si>
  <si>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</si>
  <si>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</si>
  <si>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</si>
  <si>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</si>
  <si>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</si>
  <si>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</si>
  <si>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</si>
  <si>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</si>
  <si>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</si>
  <si>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</si>
  <si>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</si>
  <si>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</si>
  <si>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</si>
  <si>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</si>
  <si>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</si>
  <si>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</si>
  <si>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</si>
  <si>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</si>
  <si>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</si>
  <si>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</si>
  <si>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</si>
  <si>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</si>
  <si>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</si>
  <si>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</si>
  <si>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</si>
  <si>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</si>
  <si>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</si>
  <si>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</si>
  <si>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</si>
  <si>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</si>
  <si>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</si>
  <si>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</si>
  <si>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</si>
  <si>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</si>
  <si>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</si>
  <si>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</si>
  <si>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</si>
  <si>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</si>
  <si>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</si>
  <si>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</si>
  <si>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</si>
  <si>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</si>
  <si>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</si>
  <si>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</si>
  <si>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</si>
  <si>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</si>
  <si>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</si>
  <si>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</si>
  <si>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</si>
  <si>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</si>
  <si>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</si>
  <si>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</si>
  <si>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</si>
  <si>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</si>
  <si>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</si>
  <si>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</si>
  <si>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</si>
  <si>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</si>
  <si>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</si>
  <si>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</si>
  <si>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</si>
  <si>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</si>
  <si>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</si>
  <si>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</si>
  <si>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</si>
  <si>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</si>
  <si>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</si>
  <si>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</si>
  <si>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</si>
  <si>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</si>
  <si>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</si>
  <si>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</si>
  <si>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</si>
  <si>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</si>
  <si>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</si>
  <si>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</si>
  <si>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</si>
  <si>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</si>
  <si>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</si>
  <si>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</si>
  <si>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</si>
  <si>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</si>
  <si>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</si>
  <si>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</si>
  <si>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</si>
  <si>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</si>
  <si>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</si>
  <si>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</si>
  <si>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</si>
  <si>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</si>
  <si>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</si>
  <si>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</si>
  <si>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</si>
  <si>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</si>
  <si>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</si>
  <si>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</si>
  <si>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</si>
  <si>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</si>
  <si>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</si>
  <si>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</si>
  <si>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</si>
  <si>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</si>
  <si>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</si>
  <si>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</si>
  <si>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</si>
  <si>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</si>
  <si>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</si>
  <si>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</si>
  <si>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</si>
  <si>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</si>
  <si>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</si>
  <si>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</si>
  <si>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</si>
  <si>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</si>
  <si>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</si>
  <si>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</si>
  <si>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</si>
  <si>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</si>
  <si>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</si>
  <si>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</si>
  <si>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</si>
  <si>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</si>
  <si>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</si>
  <si>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</si>
  <si>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</si>
  <si>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</si>
  <si>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</si>
  <si>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</si>
  <si>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</si>
  <si>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</si>
  <si>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</si>
  <si>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</si>
  <si>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</si>
  <si>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</si>
  <si>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</si>
  <si>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</si>
  <si>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</si>
  <si>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</si>
  <si>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</si>
  <si>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</si>
  <si>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</si>
  <si>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</si>
  <si>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</si>
  <si>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</si>
  <si>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</si>
  <si>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</si>
  <si>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</si>
  <si>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</si>
  <si>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</si>
  <si>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</si>
  <si>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</si>
  <si>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</si>
  <si>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</si>
  <si>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</si>
  <si>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</si>
  <si>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</si>
  <si>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</si>
  <si>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</si>
  <si>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</si>
  <si>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</si>
  <si>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</si>
  <si>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</si>
  <si>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</si>
  <si>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</si>
  <si>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</si>
  <si>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</si>
  <si>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</si>
  <si>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</si>
  <si>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</si>
  <si>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</si>
  <si>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</si>
  <si>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</si>
  <si>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</si>
  <si>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</si>
  <si>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</si>
  <si>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</si>
  <si>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</si>
  <si>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</si>
  <si>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</si>
  <si>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</si>
  <si>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</si>
  <si>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</si>
  <si>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</si>
  <si>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</si>
  <si>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</si>
  <si>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</si>
  <si>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</si>
  <si>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</si>
  <si>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</si>
  <si>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</si>
  <si>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</si>
  <si>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</si>
  <si>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</si>
  <si>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</si>
  <si>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</si>
  <si>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</si>
  <si>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</si>
  <si>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</si>
  <si>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</si>
  <si>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</si>
  <si>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</si>
  <si>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</si>
  <si>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</si>
  <si>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</si>
  <si>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</si>
  <si>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</si>
  <si>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</si>
  <si>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</si>
  <si>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</si>
  <si>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</si>
  <si>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</si>
  <si>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</si>
  <si>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</si>
  <si>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</si>
  <si>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</si>
  <si>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</si>
  <si>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</si>
  <si>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</si>
  <si>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</si>
  <si>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</si>
  <si>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</si>
  <si>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</si>
  <si>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</si>
  <si>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</si>
  <si>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</si>
  <si>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</si>
  <si>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</si>
  <si>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</si>
  <si>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</si>
  <si>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</si>
  <si>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</si>
  <si>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</si>
  <si>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</si>
  <si>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</si>
  <si>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</si>
  <si>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</si>
  <si>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</si>
  <si>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</si>
  <si>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</si>
  <si>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</si>
  <si>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</si>
  <si>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</si>
  <si>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</si>
  <si>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</si>
  <si>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</si>
  <si>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</si>
  <si>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</si>
  <si>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</si>
  <si>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</si>
  <si>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</si>
  <si>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</si>
  <si>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</si>
  <si>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</si>
  <si>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</si>
  <si>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</si>
  <si>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</si>
  <si>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</si>
  <si>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</si>
  <si>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</si>
  <si>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</si>
  <si>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</si>
  <si>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</si>
  <si>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</si>
  <si>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</si>
  <si>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</si>
  <si>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</si>
  <si>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</si>
  <si>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</si>
  <si>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</si>
  <si>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</si>
  <si>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</si>
  <si>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</si>
  <si>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</si>
  <si>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</si>
  <si>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</si>
  <si>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</si>
  <si>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</si>
  <si>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</si>
  <si>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</si>
  <si>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</si>
  <si>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</si>
  <si>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</si>
  <si>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</si>
  <si>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</si>
  <si>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</si>
  <si>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</si>
  <si>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</si>
  <si>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</si>
  <si>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</si>
  <si>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</si>
  <si>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</si>
  <si>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</si>
  <si>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</si>
  <si>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</si>
  <si>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</si>
  <si>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</si>
  <si>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</si>
  <si>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</si>
  <si>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</si>
  <si>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</si>
  <si>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</si>
  <si>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</si>
  <si>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</si>
  <si>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</si>
  <si>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</si>
  <si>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</si>
  <si>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</si>
  <si>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</si>
  <si>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</si>
  <si>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</si>
  <si>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</si>
  <si>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</si>
  <si>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</si>
  <si>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</si>
  <si>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</si>
  <si>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</si>
  <si>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</si>
  <si>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</si>
  <si>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</si>
  <si>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</si>
  <si>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</si>
  <si>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</si>
  <si>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</si>
  <si>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</si>
  <si>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</si>
  <si>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</si>
  <si>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</si>
  <si>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</si>
  <si>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</si>
  <si>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</si>
  <si>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</si>
  <si>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</si>
  <si>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</si>
  <si>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</si>
  <si>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</si>
  <si>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</si>
  <si>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</si>
  <si>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</si>
  <si>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</si>
  <si>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</si>
  <si>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</si>
  <si>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</si>
  <si>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</si>
  <si>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</si>
  <si>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</si>
  <si>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</si>
  <si>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</si>
  <si>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</si>
  <si>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</si>
  <si>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</si>
  <si>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</si>
  <si>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</si>
  <si>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</si>
  <si>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</si>
  <si>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</si>
  <si>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</si>
  <si>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</si>
  <si>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</si>
  <si>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</si>
  <si>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</si>
  <si>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</si>
  <si>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</si>
  <si>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</si>
  <si>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</si>
  <si>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</si>
  <si>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</si>
  <si>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</si>
  <si>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</si>
  <si>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</si>
  <si>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</si>
  <si>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</si>
  <si>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</si>
  <si>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</si>
  <si>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</si>
  <si>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</si>
  <si>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</si>
  <si>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</si>
  <si>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</si>
  <si>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</si>
  <si>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</si>
  <si>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</si>
  <si>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</si>
  <si>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</si>
  <si>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</si>
  <si>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</si>
  <si>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</si>
  <si>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</si>
  <si>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</si>
  <si>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</si>
  <si>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</si>
  <si>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</si>
  <si>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</si>
  <si>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</si>
  <si>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</si>
  <si>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</si>
  <si>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</si>
  <si>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</si>
  <si>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</si>
  <si>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</si>
  <si>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</si>
  <si>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</si>
  <si>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</si>
  <si>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</si>
  <si>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</si>
  <si>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</si>
  <si>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</si>
  <si>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</si>
  <si>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</si>
  <si>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</si>
  <si>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</si>
  <si>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</si>
  <si>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</si>
  <si>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</si>
  <si>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</si>
  <si>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</si>
  <si>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</si>
  <si>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</si>
  <si>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</si>
  <si>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</si>
  <si>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</si>
  <si>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</si>
  <si>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</si>
  <si>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</si>
  <si>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</si>
  <si>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</si>
  <si>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</si>
  <si>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</si>
  <si>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</si>
  <si>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</si>
  <si>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</si>
  <si>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</si>
  <si>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</si>
  <si>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</si>
  <si>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</si>
  <si>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</si>
  <si>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</si>
  <si>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</si>
  <si>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</si>
  <si>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</si>
  <si>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</si>
  <si>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</si>
  <si>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</si>
  <si>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</si>
  <si>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</si>
  <si>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</si>
  <si>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</si>
  <si>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</si>
  <si>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</si>
  <si>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</si>
  <si>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</si>
  <si>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</si>
  <si>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</si>
  <si>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</si>
  <si>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</si>
  <si>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</si>
  <si>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</si>
  <si>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</si>
  <si>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</si>
  <si>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</si>
  <si>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</si>
  <si>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</si>
  <si>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</si>
  <si>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</si>
  <si>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</si>
  <si>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</si>
  <si>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</si>
  <si>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</si>
  <si>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</si>
  <si>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</si>
  <si>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</si>
  <si>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</si>
  <si>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</si>
  <si>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</si>
  <si>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</si>
  <si>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</si>
  <si>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</si>
  <si>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</si>
  <si>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</si>
  <si>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</si>
  <si>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</si>
  <si>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</si>
  <si>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</si>
  <si>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</si>
  <si>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</si>
  <si>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</si>
  <si>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</si>
  <si>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</si>
  <si>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</si>
  <si>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</si>
  <si>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</si>
  <si>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</si>
  <si>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</si>
  <si>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</si>
  <si>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</si>
  <si>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</si>
  <si>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</si>
  <si>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</si>
  <si>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</si>
  <si>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</si>
  <si>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</si>
  <si>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</si>
  <si>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</si>
  <si>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</si>
  <si>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</si>
  <si>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</si>
  <si>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</si>
  <si>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</si>
  <si>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</si>
  <si>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</si>
  <si>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</si>
  <si>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</si>
  <si>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</si>
  <si>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</si>
  <si>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</si>
  <si>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</si>
  <si>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</si>
  <si>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</si>
  <si>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</si>
  <si>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</si>
  <si>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</si>
  <si>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</si>
  <si>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</si>
  <si>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</si>
  <si>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</si>
  <si>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</si>
  <si>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</si>
  <si>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</si>
  <si>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</si>
  <si>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</si>
  <si>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</si>
  <si>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</si>
  <si>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</si>
  <si>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</si>
  <si>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</si>
  <si>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</si>
  <si>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</si>
  <si>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</si>
  <si>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</si>
  <si>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</si>
  <si>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</si>
  <si>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</si>
  <si>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</si>
  <si>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</si>
  <si>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</si>
  <si>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</si>
  <si>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</si>
  <si>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</si>
  <si>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</si>
  <si>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</si>
  <si>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</si>
  <si>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</si>
  <si>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</si>
  <si>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</si>
  <si>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</si>
  <si>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</si>
  <si>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</si>
  <si>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</si>
  <si>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</si>
  <si>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</si>
  <si>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</si>
  <si>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</si>
  <si>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</si>
  <si>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</si>
  <si>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</si>
  <si>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</si>
  <si>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</si>
  <si>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</si>
  <si>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</si>
  <si>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</si>
  <si>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</si>
  <si>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</si>
  <si>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</si>
  <si>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</si>
  <si>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</si>
  <si>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</si>
  <si>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</si>
  <si>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</si>
  <si>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</si>
  <si>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</si>
  <si>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</si>
  <si>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</si>
  <si>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</si>
  <si>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</si>
  <si>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</si>
  <si>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</si>
  <si>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</si>
  <si>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</si>
  <si>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</si>
  <si>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</si>
  <si>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</si>
  <si>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</si>
  <si>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</si>
  <si>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</si>
  <si>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</si>
  <si>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</si>
  <si>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</si>
  <si>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</si>
  <si>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</si>
  <si>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</si>
  <si>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</si>
  <si>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</si>
  <si>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</si>
  <si>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</si>
  <si>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</si>
  <si>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</si>
  <si>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</si>
  <si>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</si>
  <si>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</si>
  <si>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</si>
  <si>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</si>
  <si>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</si>
  <si>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</si>
  <si>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</si>
  <si>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</si>
  <si>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</si>
  <si>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</si>
  <si>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</si>
  <si>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</si>
  <si>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</si>
  <si>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</si>
  <si>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</si>
  <si>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</si>
  <si>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</si>
  <si>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</si>
  <si>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</si>
  <si>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</si>
  <si>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</si>
  <si>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</si>
  <si>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</si>
  <si>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</si>
  <si>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</si>
  <si>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</si>
  <si>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</si>
  <si>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</si>
  <si>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</si>
  <si>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</si>
  <si>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</si>
  <si>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</si>
  <si>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</si>
  <si>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</si>
  <si>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</si>
  <si>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</si>
  <si>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</si>
  <si>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</si>
  <si>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</si>
  <si>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</si>
  <si>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</si>
  <si>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</si>
  <si>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</si>
  <si>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</si>
  <si>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</si>
  <si>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</si>
  <si>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</si>
  <si>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</si>
  <si>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</si>
  <si>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</si>
  <si>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</si>
  <si>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</si>
  <si>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</si>
  <si>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</si>
  <si>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</si>
  <si>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</si>
  <si>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</si>
  <si>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</si>
  <si>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</si>
  <si>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</si>
  <si>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</si>
  <si>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</si>
  <si>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</si>
  <si>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</si>
  <si>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</si>
  <si>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</si>
  <si>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</si>
  <si>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</si>
  <si>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</si>
  <si>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</si>
  <si>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</si>
  <si>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</si>
  <si>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</si>
  <si>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</si>
  <si>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</si>
  <si>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</si>
  <si>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</si>
  <si>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</si>
  <si>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</si>
  <si>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</si>
  <si>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</si>
  <si>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</si>
  <si>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</si>
  <si>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</si>
  <si>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</si>
  <si>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</si>
  <si>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</si>
  <si>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</si>
  <si>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</si>
  <si>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</si>
  <si>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</si>
  <si>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</si>
  <si>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</si>
  <si>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</si>
  <si>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</si>
  <si>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</si>
  <si>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</si>
  <si>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</si>
  <si>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</si>
  <si>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</si>
  <si>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</si>
  <si>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</si>
  <si>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</si>
  <si>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</si>
  <si>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</si>
  <si>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</si>
  <si>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</si>
  <si>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</si>
  <si>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</si>
  <si>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</si>
  <si>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</si>
  <si>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</si>
  <si>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</si>
  <si>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</si>
  <si>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</si>
  <si>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</si>
  <si>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</si>
  <si>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</si>
  <si>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</si>
  <si>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</si>
  <si>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</si>
  <si>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</si>
  <si>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</si>
  <si>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</si>
  <si>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</si>
  <si>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</si>
  <si>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</si>
  <si>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</si>
  <si>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</si>
  <si>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</si>
  <si>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</si>
  <si>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</si>
  <si>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</si>
  <si>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</si>
  <si>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</si>
  <si>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</si>
  <si>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</si>
  <si>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</si>
  <si>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</si>
  <si>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</si>
  <si>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</si>
  <si>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</si>
  <si>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</si>
  <si>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</si>
  <si>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</si>
  <si>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</si>
  <si>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</si>
  <si>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</si>
  <si>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</si>
  <si>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</si>
  <si>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</si>
  <si>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</si>
  <si>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</si>
  <si>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</si>
  <si>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</si>
  <si>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</si>
  <si>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</si>
  <si>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</si>
  <si>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</si>
  <si>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</si>
  <si>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</si>
  <si>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</si>
  <si>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</si>
  <si>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</si>
  <si>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</si>
  <si>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</si>
  <si>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</si>
  <si>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</si>
  <si>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</si>
  <si>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</si>
  <si>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</si>
  <si>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</si>
  <si>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</si>
  <si>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</si>
  <si>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</si>
  <si>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</si>
  <si>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</si>
  <si>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</si>
  <si>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</si>
  <si>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</si>
  <si>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</si>
  <si>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</si>
  <si>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</si>
  <si>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</si>
  <si>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</si>
  <si>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</si>
  <si>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</si>
  <si>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</si>
  <si>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</si>
  <si>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</si>
  <si>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</si>
  <si>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</si>
  <si>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</si>
  <si>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</si>
  <si>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</si>
  <si>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</si>
  <si>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</si>
  <si>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</si>
  <si>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</si>
  <si>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</si>
  <si>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</si>
  <si>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</si>
  <si>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</si>
  <si>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</si>
  <si>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</si>
  <si>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</si>
  <si>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</si>
  <si>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</si>
  <si>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</si>
  <si>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</si>
  <si>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</si>
  <si>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</si>
  <si>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</si>
  <si>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</si>
  <si>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</si>
  <si>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</si>
  <si>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</si>
  <si>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</si>
  <si>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</si>
  <si>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</si>
  <si>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</si>
  <si>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</si>
  <si>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</si>
  <si>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</si>
  <si>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</si>
  <si>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</si>
  <si>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</si>
  <si>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</si>
  <si>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</si>
  <si>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</si>
  <si>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</si>
  <si>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</si>
  <si>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</si>
  <si>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</si>
  <si>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</si>
  <si>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</si>
  <si>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</si>
  <si>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</si>
  <si>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</si>
  <si>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</si>
  <si>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</si>
  <si>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</si>
  <si>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</si>
  <si>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</si>
  <si>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</si>
  <si>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</si>
  <si>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</si>
  <si>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</si>
  <si>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</si>
  <si>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</si>
  <si>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</si>
  <si>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</si>
  <si>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</si>
  <si>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</si>
  <si>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</si>
  <si>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</si>
  <si>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</si>
  <si>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</si>
  <si>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</si>
  <si>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</si>
  <si>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</si>
  <si>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</si>
  <si>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</si>
  <si>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</si>
  <si>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</si>
  <si>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</si>
  <si>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</si>
  <si>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</si>
  <si>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</si>
  <si>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</si>
  <si>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</si>
  <si>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</si>
  <si>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</si>
  <si>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</si>
  <si>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</si>
  <si>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</si>
  <si>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</si>
  <si>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</si>
  <si>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</si>
  <si>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</si>
  <si>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</si>
  <si>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</si>
  <si>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</si>
  <si>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</si>
  <si>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</si>
  <si>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</si>
  <si>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</si>
  <si>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</si>
  <si>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</si>
  <si>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</si>
  <si>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Mean</t>
  </si>
  <si>
    <t>Median</t>
  </si>
  <si>
    <t>Minimum Backers</t>
  </si>
  <si>
    <t>Maximum</t>
  </si>
  <si>
    <t>VAR</t>
  </si>
  <si>
    <t>Standard Dev</t>
  </si>
  <si>
    <t>Maximum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</si>
</sst>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2" applyNumberFormat="0" applyAlignment="0" applyProtection="0"/>
  </cellStyleXfs>
  <cellXfs count="22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 applyAlignment="1">
      <alignment horizontal="center" wrapText="1"/>
    </xf>
    <xf numFmtId="0" fontId="1" fillId="0" borderId="1" xfId="0" applyFont="1" applyBorder="1"/>
    <xf numFmtId="0" fontId="0" fillId="0" borderId="1" xfId="0" applyBorder="1" applyAlignment="1">
      <alignment wrapText="1"/>
    </xf>
    <xf numFmtId="2" fontId="0" fillId="0" borderId="1" xfId="0" applyNumberFormat="1" applyBorder="1"/>
    <xf numFmtId="14" fontId="0" fillId="0" borderId="1" xfId="0" applyNumberFormat="1" applyBorder="1" applyAlignment="1">
      <alignment wrapText="1"/>
    </xf>
    <xf numFmtId="14" fontId="1" fillId="0" borderId="1" xfId="0" applyNumberFormat="1" applyFont="1" applyBorder="1"/>
    <xf numFmtId="14" fontId="0" fillId="0" borderId="1" xfId="1" applyNumberFormat="1" applyFont="1" applyBorder="1"/>
    <xf numFmtId="14" fontId="0" fillId="0" borderId="0" xfId="0" applyNumberFormat="1" applyAlignment="1">
      <alignment horizontal="left"/>
    </xf>
    <xf numFmtId="2" fontId="1" fillId="0" borderId="1" xfId="0" applyNumberFormat="1" applyFont="1" applyBorder="1"/>
    <xf numFmtId="2" fontId="0" fillId="0" borderId="1" xfId="1" applyNumberFormat="1" applyFont="1" applyBorder="1"/>
    <xf numFmtId="1" fontId="0" fillId="0" borderId="1" xfId="1" applyNumberFormat="1" applyFont="1" applyBorder="1"/>
    <xf numFmtId="9" fontId="0" fillId="0" borderId="1" xfId="1" applyFont="1" applyBorder="1"/>
    <xf numFmtId="0" fontId="0" fillId="0" borderId="0" xfId="0" applyBorder="1"/>
    <xf numFmtId="0" fontId="4" fillId="2" borderId="1" xfId="2" applyFont="1" applyBorder="1" applyAlignment="1">
      <alignment horizontal="center" vertical="center"/>
    </xf>
    <xf numFmtId="0" fontId="4" fillId="2" borderId="2" xfId="2" applyFont="1" applyAlignment="1">
      <alignment horizontal="center" vertical="center"/>
    </xf>
    <xf numFmtId="0" fontId="4" fillId="2" borderId="3" xfId="2" applyFont="1" applyBorder="1" applyAlignment="1">
      <alignment horizontal="center" vertical="center"/>
    </xf>
  </cellXfs>
  <cellStyles count="3">
    <cellStyle name="Input" xfId="2" builtinId="20"/>
    <cellStyle name="Normal" xfId="0" builtinId="0"/>
    <cellStyle name="Percent" xfId="1" builtinId="5"/>
  </cellStyles>
  <dxfs count="12"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Data.xlsx]Campaign Outlook by Category!PivotTable2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Outlook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'Campaign Outlook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Outlook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1-4279-BED7-D312A75FAE07}"/>
            </c:ext>
          </c:extLst>
        </c:ser>
        <c:ser>
          <c:idx val="1"/>
          <c:order val="1"/>
          <c:tx>
            <c:strRef>
              <c:f>'Campaign Outlook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'Campaign Outlook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Outlook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AF-40B1-813F-BBB33481F85A}"/>
            </c:ext>
          </c:extLst>
        </c:ser>
        <c:ser>
          <c:idx val="2"/>
          <c:order val="2"/>
          <c:tx>
            <c:strRef>
              <c:f>'Campaign Outlook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Outlook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Outlook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AF-40B1-813F-BBB33481F85A}"/>
            </c:ext>
          </c:extLst>
        </c:ser>
        <c:ser>
          <c:idx val="3"/>
          <c:order val="3"/>
          <c:tx>
            <c:strRef>
              <c:f>'Campaign Outlook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Outlook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Outlook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AF-40B1-813F-BBB33481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7360224"/>
        <c:axId val="1210203440"/>
      </c:barChart>
      <c:catAx>
        <c:axId val="146736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203440"/>
        <c:crosses val="autoZero"/>
        <c:auto val="1"/>
        <c:lblAlgn val="ctr"/>
        <c:lblOffset val="100"/>
        <c:noMultiLvlLbl val="0"/>
      </c:catAx>
      <c:valAx>
        <c:axId val="12102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3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Data.xlsx]Campaign Outlook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Outlook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Outlook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Outlook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9-49D8-9746-E6FE068498AB}"/>
            </c:ext>
          </c:extLst>
        </c:ser>
        <c:ser>
          <c:idx val="1"/>
          <c:order val="1"/>
          <c:tx>
            <c:strRef>
              <c:f>'Campaign Outlook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Outlook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Outlook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19-49D8-9746-E6FE068498AB}"/>
            </c:ext>
          </c:extLst>
        </c:ser>
        <c:ser>
          <c:idx val="2"/>
          <c:order val="2"/>
          <c:tx>
            <c:strRef>
              <c:f>'Campaign Outlook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Outlook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Outlook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D-422B-99CD-2CF44ECCB5B3}"/>
            </c:ext>
          </c:extLst>
        </c:ser>
        <c:ser>
          <c:idx val="3"/>
          <c:order val="3"/>
          <c:tx>
            <c:strRef>
              <c:f>'Campaign Outlook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Outlook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Outlook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D-422B-99CD-2CF44ECCB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2602943"/>
        <c:axId val="781139647"/>
      </c:barChart>
      <c:catAx>
        <c:axId val="76260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39647"/>
        <c:crosses val="autoZero"/>
        <c:auto val="1"/>
        <c:lblAlgn val="ctr"/>
        <c:lblOffset val="100"/>
        <c:noMultiLvlLbl val="0"/>
      </c:catAx>
      <c:valAx>
        <c:axId val="78113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0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 by Month!PivotTable1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D3-4E8E-B9A0-487655094ACE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84-4FBA-A2C4-6ABD7D59AE65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84-4FBA-A2C4-6ABD7D59AE65}"/>
            </c:ext>
          </c:extLst>
        </c:ser>
        <c:ser>
          <c:idx val="3"/>
          <c:order val="3"/>
          <c:tx>
            <c:strRef>
              <c:f>'Outcome by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84-4FBA-A2C4-6ABD7D59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987599"/>
        <c:axId val="1931435503"/>
      </c:lineChart>
      <c:catAx>
        <c:axId val="193798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435503"/>
        <c:crosses val="autoZero"/>
        <c:auto val="1"/>
        <c:lblAlgn val="ctr"/>
        <c:lblOffset val="100"/>
        <c:noMultiLvlLbl val="0"/>
      </c:catAx>
      <c:valAx>
        <c:axId val="193143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98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6-4604-92CB-898571F0A66D}"/>
            </c:ext>
          </c:extLst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6-4604-92CB-898571F0A66D}"/>
            </c:ext>
          </c:extLst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6-4604-92CB-898571F0A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429296"/>
        <c:axId val="856447008"/>
      </c:lineChart>
      <c:catAx>
        <c:axId val="92542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447008"/>
        <c:crosses val="autoZero"/>
        <c:auto val="1"/>
        <c:lblAlgn val="ctr"/>
        <c:lblOffset val="100"/>
        <c:noMultiLvlLbl val="0"/>
      </c:catAx>
      <c:valAx>
        <c:axId val="8564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4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85724</xdr:colOff>
      <xdr:row>1</xdr:row>
      <xdr:rowOff>176211</xdr:rowOff>
    </xdr:from>
    <xdr:to>
      <xdr:col>22</xdr:col>
      <xdr:colOff>352425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24487-68E1-4FB5-9E29-1C3B1EC33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171450</xdr:rowOff>
    </xdr:from>
    <xdr:to>
      <xdr:col>22</xdr:col>
      <xdr:colOff>9524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EBB6F5-84F1-42F7-90C0-2D21D644E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100012</xdr:rowOff>
    </xdr:from>
    <xdr:to>
      <xdr:col>15</xdr:col>
      <xdr:colOff>47625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350C1-796F-4C0F-A5F6-ADEA69632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52385</xdr:rowOff>
    </xdr:from>
    <xdr:to>
      <xdr:col>11</xdr:col>
      <xdr:colOff>142875</xdr:colOff>
      <xdr:row>34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EBE99A-6A6E-423B-9BD8-DF7FAA92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kosi" refreshedDate="44108.829668865743" createdVersion="6" refreshedVersion="6" minRefreshableVersion="3" recordCount="4114" xr:uid="{E993FE86-BCF0-4772-AA28-EB83967E5D6F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kosi" refreshedDate="44113.653019791665" createdVersion="6" refreshedVersion="6" minRefreshableVersion="3" recordCount="4114" xr:uid="{6729898A-F159-4CB3-85D2-9DBA64731295}">
  <cacheSource type="worksheet">
    <worksheetSource name="Mai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D457E-7A4F-4C4A-9E5D-74D0AB8728B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BFB572-10D1-4F9D-A9D2-6FF3AA89981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57C756-AD8A-4BDA-81FA-246F18B067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0" zoomScaleNormal="90" workbookViewId="0">
      <selection activeCell="J6" sqref="J6"/>
    </sheetView>
  </sheetViews>
  <sheetFormatPr defaultRowHeight="15" x14ac:dyDescent="0.25"/>
  <cols>
    <col min="1" max="1" width="9.140625" style="1"/>
    <col min="2" max="2" width="38.42578125" style="8" customWidth="1"/>
    <col min="3" max="3" width="40.28515625" style="8" customWidth="1"/>
    <col min="4" max="4" width="9.140625" style="1"/>
    <col min="5" max="5" width="16.42578125" style="1" customWidth="1"/>
    <col min="6" max="6" width="21.28515625" style="1" customWidth="1"/>
    <col min="7" max="7" width="17.85546875" style="1" customWidth="1"/>
    <col min="8" max="8" width="8.5703125" style="1" bestFit="1" customWidth="1"/>
    <col min="9" max="9" width="19.28515625" style="1" customWidth="1"/>
    <col min="10" max="10" width="17.85546875" style="1" customWidth="1"/>
    <col min="11" max="11" width="15.42578125" style="1" customWidth="1"/>
    <col min="12" max="12" width="13.85546875" style="1" bestFit="1" customWidth="1"/>
    <col min="13" max="13" width="36.42578125" style="1" customWidth="1"/>
    <col min="14" max="14" width="28" style="1" bestFit="1" customWidth="1"/>
    <col min="15" max="15" width="15.140625" style="15" bestFit="1" customWidth="1"/>
    <col min="16" max="16" width="17" style="1" bestFit="1" customWidth="1"/>
    <col min="17" max="17" width="11.85546875" style="1" bestFit="1" customWidth="1"/>
    <col min="18" max="18" width="17" style="1" bestFit="1" customWidth="1"/>
    <col min="19" max="19" width="23.42578125" style="12" bestFit="1" customWidth="1"/>
    <col min="20" max="20" width="22" style="12" bestFit="1" customWidth="1"/>
    <col min="21" max="16384" width="9.140625" style="1"/>
  </cols>
  <sheetData>
    <row r="1" spans="1:20" x14ac:dyDescent="0.25">
      <c r="A1" s="2" t="s">
        <v>0</v>
      </c>
      <c r="B1" s="6" t="s">
        <v>1</v>
      </c>
      <c r="C1" s="6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4" t="s">
        <v>8306</v>
      </c>
      <c r="P1" s="7" t="s">
        <v>8307</v>
      </c>
      <c r="Q1" s="7" t="s">
        <v>8308</v>
      </c>
      <c r="R1" s="7" t="s">
        <v>8309</v>
      </c>
      <c r="S1" s="11" t="s">
        <v>8324</v>
      </c>
      <c r="T1" s="11" t="s">
        <v>8325</v>
      </c>
    </row>
    <row r="2" spans="1:20" ht="60" x14ac:dyDescent="0.25">
      <c r="A2" s="1">
        <v>0</v>
      </c>
      <c r="B2" s="8" t="s">
        <v>2</v>
      </c>
      <c r="C2" s="8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16">
        <f>ROUND((E2/D2)*(100),0)</f>
        <v>137</v>
      </c>
      <c r="P2" s="9">
        <f>IF(L2 = 0,0,E2/L2)</f>
        <v>63.917582417582416</v>
      </c>
      <c r="Q2" s="1" t="str">
        <f>LEFT(N2,SEARCH("/",N2)-1)</f>
        <v>film &amp; video</v>
      </c>
      <c r="R2" s="1" t="str">
        <f>RIGHT(N2,LEN(N2) - FIND("/",N2))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30" x14ac:dyDescent="0.25">
      <c r="A3" s="1">
        <v>1</v>
      </c>
      <c r="B3" s="8" t="s">
        <v>3</v>
      </c>
      <c r="C3" s="8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16">
        <f>ROUND((E3/D3)*(100),0)</f>
        <v>143</v>
      </c>
      <c r="P3" s="9">
        <f>IF(L3 = 0,0,E3/L3)</f>
        <v>185.48101265822785</v>
      </c>
      <c r="Q3" s="1" t="str">
        <f>LEFT(N3,SEARCH("/",N3)-1)</f>
        <v>film &amp; video</v>
      </c>
      <c r="R3" s="1" t="str">
        <f>RIGHT(N3,LEN(N3) - FIND("/",N3))</f>
        <v>television</v>
      </c>
      <c r="S3" s="12">
        <f>(J3/86400)+DATE(1970,1,1)</f>
        <v>42766.600497685184</v>
      </c>
      <c r="T3" s="12">
        <f>(I3/86400)+DATE(1970,1,1)</f>
        <v>42796.600497685184</v>
      </c>
    </row>
    <row r="4" spans="1:20" ht="45" x14ac:dyDescent="0.25">
      <c r="A4" s="1">
        <v>2</v>
      </c>
      <c r="B4" s="8" t="s">
        <v>4</v>
      </c>
      <c r="C4" s="8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16">
        <f>ROUND((E4/D4)*(100),0)</f>
        <v>105</v>
      </c>
      <c r="P4" s="9">
        <f>IF(L4 = 0,0,E4/L4)</f>
        <v>15</v>
      </c>
      <c r="Q4" s="1" t="str">
        <f>LEFT(N4,SEARCH("/",N4)-1)</f>
        <v>film &amp; video</v>
      </c>
      <c r="R4" s="1" t="str">
        <f>RIGHT(N4,LEN(N4) - FIND("/",N4))</f>
        <v>television</v>
      </c>
      <c r="S4" s="12">
        <f>(J4/86400)+DATE(1970,1,1)</f>
        <v>42405.702349537038</v>
      </c>
      <c r="T4" s="12">
        <f>(I4/86400)+DATE(1970,1,1)</f>
        <v>42415.702349537038</v>
      </c>
    </row>
    <row r="5" spans="1:20" ht="30" x14ac:dyDescent="0.25">
      <c r="A5" s="1">
        <v>3</v>
      </c>
      <c r="B5" s="8" t="s">
        <v>5</v>
      </c>
      <c r="C5" s="8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16">
        <f>ROUND((E5/D5)*(100),0)</f>
        <v>104</v>
      </c>
      <c r="P5" s="9">
        <f>IF(L5 = 0,0,E5/L5)</f>
        <v>69.266666666666666</v>
      </c>
      <c r="Q5" s="1" t="str">
        <f>LEFT(N5,SEARCH("/",N5)-1)</f>
        <v>film &amp; video</v>
      </c>
      <c r="R5" s="1" t="str">
        <f>RIGHT(N5,LEN(N5) - FIND("/",N5))</f>
        <v>television</v>
      </c>
      <c r="S5" s="12">
        <f>(J5/86400)+DATE(1970,1,1)</f>
        <v>41828.515127314815</v>
      </c>
      <c r="T5" s="12">
        <f>(I5/86400)+DATE(1970,1,1)</f>
        <v>41858.515127314815</v>
      </c>
    </row>
    <row r="6" spans="1:20" ht="60" x14ac:dyDescent="0.25">
      <c r="A6" s="1">
        <v>4</v>
      </c>
      <c r="B6" s="8" t="s">
        <v>6</v>
      </c>
      <c r="C6" s="8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16">
        <f>ROUND((E6/D6)*(100),0)</f>
        <v>123</v>
      </c>
      <c r="P6" s="9">
        <f>IF(L6 = 0,0,E6/L6)</f>
        <v>190.55028169014085</v>
      </c>
      <c r="Q6" s="1" t="str">
        <f>LEFT(N6,SEARCH("/",N6)-1)</f>
        <v>film &amp; video</v>
      </c>
      <c r="R6" s="1" t="str">
        <f>RIGHT(N6,LEN(N6) - FIND("/",N6))</f>
        <v>television</v>
      </c>
      <c r="S6" s="12">
        <f>(J6/86400)+DATE(1970,1,1)</f>
        <v>42327.834247685183</v>
      </c>
      <c r="T6" s="12">
        <f>(I6/86400)+DATE(1970,1,1)</f>
        <v>42357.834247685183</v>
      </c>
    </row>
    <row r="7" spans="1:20" ht="45" x14ac:dyDescent="0.25">
      <c r="A7" s="1">
        <v>5</v>
      </c>
      <c r="B7" s="8" t="s">
        <v>7</v>
      </c>
      <c r="C7" s="8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16">
        <f>ROUND((E7/D7)*(100),0)</f>
        <v>110</v>
      </c>
      <c r="P7" s="9">
        <f>IF(L7 = 0,0,E7/L7)</f>
        <v>93.40425531914893</v>
      </c>
      <c r="Q7" s="1" t="str">
        <f>LEFT(N7,SEARCH("/",N7)-1)</f>
        <v>film &amp; video</v>
      </c>
      <c r="R7" s="1" t="str">
        <f>RIGHT(N7,LEN(N7) - FIND("/",N7))</f>
        <v>television</v>
      </c>
      <c r="S7" s="12">
        <f>(J7/86400)+DATE(1970,1,1)</f>
        <v>42563.932951388888</v>
      </c>
      <c r="T7" s="12">
        <f>(I7/86400)+DATE(1970,1,1)</f>
        <v>42580.232638888891</v>
      </c>
    </row>
    <row r="8" spans="1:20" ht="60" x14ac:dyDescent="0.25">
      <c r="A8" s="1">
        <v>6</v>
      </c>
      <c r="B8" s="8" t="s">
        <v>8</v>
      </c>
      <c r="C8" s="8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16">
        <f>ROUND((E8/D8)*(100),0)</f>
        <v>106</v>
      </c>
      <c r="P8" s="9">
        <f>IF(L8 = 0,0,E8/L8)</f>
        <v>146.87931034482759</v>
      </c>
      <c r="Q8" s="1" t="str">
        <f>LEFT(N8,SEARCH("/",N8)-1)</f>
        <v>film &amp; video</v>
      </c>
      <c r="R8" s="1" t="str">
        <f>RIGHT(N8,LEN(N8) - FIND("/",N8))</f>
        <v>television</v>
      </c>
      <c r="S8" s="12">
        <f>(J8/86400)+DATE(1970,1,1)</f>
        <v>41794.072337962964</v>
      </c>
      <c r="T8" s="12">
        <f>(I8/86400)+DATE(1970,1,1)</f>
        <v>41804.072337962964</v>
      </c>
    </row>
    <row r="9" spans="1:20" ht="60" x14ac:dyDescent="0.25">
      <c r="A9" s="1">
        <v>7</v>
      </c>
      <c r="B9" s="8" t="s">
        <v>9</v>
      </c>
      <c r="C9" s="8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16">
        <f>ROUND((E9/D9)*(100),0)</f>
        <v>101</v>
      </c>
      <c r="P9" s="9">
        <f>IF(L9 = 0,0,E9/L9)</f>
        <v>159.82456140350877</v>
      </c>
      <c r="Q9" s="1" t="str">
        <f>LEFT(N9,SEARCH("/",N9)-1)</f>
        <v>film &amp; video</v>
      </c>
      <c r="R9" s="1" t="str">
        <f>RIGHT(N9,LEN(N9) - FIND("/",N9))</f>
        <v>television</v>
      </c>
      <c r="S9" s="12">
        <f>(J9/86400)+DATE(1970,1,1)</f>
        <v>42516.047071759254</v>
      </c>
      <c r="T9" s="12">
        <f>(I9/86400)+DATE(1970,1,1)</f>
        <v>42556.047071759254</v>
      </c>
    </row>
    <row r="10" spans="1:20" ht="30" x14ac:dyDescent="0.25">
      <c r="A10" s="1">
        <v>8</v>
      </c>
      <c r="B10" s="8" t="s">
        <v>10</v>
      </c>
      <c r="C10" s="8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16">
        <f>ROUND((E10/D10)*(100),0)</f>
        <v>100</v>
      </c>
      <c r="P10" s="9">
        <f>IF(L10 = 0,0,E10/L10)</f>
        <v>291.79333333333335</v>
      </c>
      <c r="Q10" s="1" t="str">
        <f>LEFT(N10,SEARCH("/",N10)-1)</f>
        <v>film &amp; video</v>
      </c>
      <c r="R10" s="1" t="str">
        <f>RIGHT(N10,LEN(N10) - FIND("/",N10))</f>
        <v>television</v>
      </c>
      <c r="S10" s="12">
        <f>(J10/86400)+DATE(1970,1,1)</f>
        <v>42468.94458333333</v>
      </c>
      <c r="T10" s="12">
        <f>(I10/86400)+DATE(1970,1,1)</f>
        <v>42475.875</v>
      </c>
    </row>
    <row r="11" spans="1:20" ht="45" x14ac:dyDescent="0.25">
      <c r="A11" s="1">
        <v>9</v>
      </c>
      <c r="B11" s="8" t="s">
        <v>11</v>
      </c>
      <c r="C11" s="8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16">
        <f>ROUND((E11/D11)*(100),0)</f>
        <v>126</v>
      </c>
      <c r="P11" s="9">
        <f>IF(L11 = 0,0,E11/L11)</f>
        <v>31.499500000000001</v>
      </c>
      <c r="Q11" s="1" t="str">
        <f>LEFT(N11,SEARCH("/",N11)-1)</f>
        <v>film &amp; video</v>
      </c>
      <c r="R11" s="1" t="str">
        <f>RIGHT(N11,LEN(N11) - FIND("/",N11))</f>
        <v>television</v>
      </c>
      <c r="S11" s="12">
        <f>(J11/86400)+DATE(1970,1,1)</f>
        <v>42447.103518518517</v>
      </c>
      <c r="T11" s="12">
        <f>(I11/86400)+DATE(1970,1,1)</f>
        <v>42477.103518518517</v>
      </c>
    </row>
    <row r="12" spans="1:20" ht="60" x14ac:dyDescent="0.25">
      <c r="A12" s="1">
        <v>10</v>
      </c>
      <c r="B12" s="8" t="s">
        <v>12</v>
      </c>
      <c r="C12" s="8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16">
        <f>ROUND((E12/D12)*(100),0)</f>
        <v>101</v>
      </c>
      <c r="P12" s="9">
        <f>IF(L12 = 0,0,E12/L12)</f>
        <v>158.68421052631578</v>
      </c>
      <c r="Q12" s="1" t="str">
        <f>LEFT(N12,SEARCH("/",N12)-1)</f>
        <v>film &amp; video</v>
      </c>
      <c r="R12" s="1" t="str">
        <f>RIGHT(N12,LEN(N12) - FIND("/",N12))</f>
        <v>television</v>
      </c>
      <c r="S12" s="12">
        <f>(J12/86400)+DATE(1970,1,1)</f>
        <v>41780.068043981482</v>
      </c>
      <c r="T12" s="12">
        <f>(I12/86400)+DATE(1970,1,1)</f>
        <v>41815.068043981482</v>
      </c>
    </row>
    <row r="13" spans="1:20" ht="60" x14ac:dyDescent="0.25">
      <c r="A13" s="1">
        <v>11</v>
      </c>
      <c r="B13" s="8" t="s">
        <v>13</v>
      </c>
      <c r="C13" s="8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16">
        <f>ROUND((E13/D13)*(100),0)</f>
        <v>121</v>
      </c>
      <c r="P13" s="9">
        <f>IF(L13 = 0,0,E13/L13)</f>
        <v>80.333333333333329</v>
      </c>
      <c r="Q13" s="1" t="str">
        <f>LEFT(N13,SEARCH("/",N13)-1)</f>
        <v>film &amp; video</v>
      </c>
      <c r="R13" s="1" t="str">
        <f>RIGHT(N13,LEN(N13) - FIND("/",N13))</f>
        <v>television</v>
      </c>
      <c r="S13" s="12">
        <f>(J13/86400)+DATE(1970,1,1)</f>
        <v>42572.778495370367</v>
      </c>
      <c r="T13" s="12">
        <f>(I13/86400)+DATE(1970,1,1)</f>
        <v>42604.125</v>
      </c>
    </row>
    <row r="14" spans="1:20" ht="60" x14ac:dyDescent="0.25">
      <c r="A14" s="1">
        <v>12</v>
      </c>
      <c r="B14" s="8" t="s">
        <v>14</v>
      </c>
      <c r="C14" s="8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16">
        <f>ROUND((E14/D14)*(100),0)</f>
        <v>165</v>
      </c>
      <c r="P14" s="9">
        <f>IF(L14 = 0,0,E14/L14)</f>
        <v>59.961305925030231</v>
      </c>
      <c r="Q14" s="1" t="str">
        <f>LEFT(N14,SEARCH("/",N14)-1)</f>
        <v>film &amp; video</v>
      </c>
      <c r="R14" s="1" t="str">
        <f>RIGHT(N14,LEN(N14) - FIND("/",N14))</f>
        <v>television</v>
      </c>
      <c r="S14" s="12">
        <f>(J14/86400)+DATE(1970,1,1)</f>
        <v>41791.713252314818</v>
      </c>
      <c r="T14" s="12">
        <f>(I14/86400)+DATE(1970,1,1)</f>
        <v>41836.125</v>
      </c>
    </row>
    <row r="15" spans="1:20" ht="45" x14ac:dyDescent="0.25">
      <c r="A15" s="1">
        <v>13</v>
      </c>
      <c r="B15" s="8" t="s">
        <v>15</v>
      </c>
      <c r="C15" s="8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16">
        <f>ROUND((E15/D15)*(100),0)</f>
        <v>160</v>
      </c>
      <c r="P15" s="9">
        <f>IF(L15 = 0,0,E15/L15)</f>
        <v>109.78431372549019</v>
      </c>
      <c r="Q15" s="1" t="str">
        <f>LEFT(N15,SEARCH("/",N15)-1)</f>
        <v>film &amp; video</v>
      </c>
      <c r="R15" s="1" t="str">
        <f>RIGHT(N15,LEN(N15) - FIND("/",N15))</f>
        <v>television</v>
      </c>
      <c r="S15" s="12">
        <f>(J15/86400)+DATE(1970,1,1)</f>
        <v>42508.677187499998</v>
      </c>
      <c r="T15" s="12">
        <f>(I15/86400)+DATE(1970,1,1)</f>
        <v>42544.852083333331</v>
      </c>
    </row>
    <row r="16" spans="1:20" ht="30" x14ac:dyDescent="0.25">
      <c r="A16" s="1">
        <v>14</v>
      </c>
      <c r="B16" s="8" t="s">
        <v>16</v>
      </c>
      <c r="C16" s="8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16">
        <f>ROUND((E16/D16)*(100),0)</f>
        <v>101</v>
      </c>
      <c r="P16" s="9">
        <f>IF(L16 = 0,0,E16/L16)</f>
        <v>147.70731707317074</v>
      </c>
      <c r="Q16" s="1" t="str">
        <f>LEFT(N16,SEARCH("/",N16)-1)</f>
        <v>film &amp; video</v>
      </c>
      <c r="R16" s="1" t="str">
        <f>RIGHT(N16,LEN(N16) - FIND("/",N16))</f>
        <v>television</v>
      </c>
      <c r="S16" s="12">
        <f>(J16/86400)+DATE(1970,1,1)</f>
        <v>41808.02648148148</v>
      </c>
      <c r="T16" s="12">
        <f>(I16/86400)+DATE(1970,1,1)</f>
        <v>41833.582638888889</v>
      </c>
    </row>
    <row r="17" spans="1:20" ht="45" x14ac:dyDescent="0.25">
      <c r="A17" s="1">
        <v>15</v>
      </c>
      <c r="B17" s="8" t="s">
        <v>17</v>
      </c>
      <c r="C17" s="8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16">
        <f>ROUND((E17/D17)*(100),0)</f>
        <v>107</v>
      </c>
      <c r="P17" s="9">
        <f>IF(L17 = 0,0,E17/L17)</f>
        <v>21.755102040816325</v>
      </c>
      <c r="Q17" s="1" t="str">
        <f>LEFT(N17,SEARCH("/",N17)-1)</f>
        <v>film &amp; video</v>
      </c>
      <c r="R17" s="1" t="str">
        <f>RIGHT(N17,LEN(N17) - FIND("/",N17))</f>
        <v>television</v>
      </c>
      <c r="S17" s="12">
        <f>(J17/86400)+DATE(1970,1,1)</f>
        <v>42256.391875000001</v>
      </c>
      <c r="T17" s="12">
        <f>(I17/86400)+DATE(1970,1,1)</f>
        <v>42274.843055555553</v>
      </c>
    </row>
    <row r="18" spans="1:20" ht="60" x14ac:dyDescent="0.25">
      <c r="A18" s="1">
        <v>16</v>
      </c>
      <c r="B18" s="8" t="s">
        <v>18</v>
      </c>
      <c r="C18" s="8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16">
        <f>ROUND((E18/D18)*(100),0)</f>
        <v>100</v>
      </c>
      <c r="P18" s="9">
        <f>IF(L18 = 0,0,E18/L18)</f>
        <v>171.84285714285716</v>
      </c>
      <c r="Q18" s="1" t="str">
        <f>LEFT(N18,SEARCH("/",N18)-1)</f>
        <v>film &amp; video</v>
      </c>
      <c r="R18" s="1" t="str">
        <f>RIGHT(N18,LEN(N18) - FIND("/",N18))</f>
        <v>television</v>
      </c>
      <c r="S18" s="12">
        <f>(J18/86400)+DATE(1970,1,1)</f>
        <v>41760.796423611115</v>
      </c>
      <c r="T18" s="12">
        <f>(I18/86400)+DATE(1970,1,1)</f>
        <v>41806.229166666664</v>
      </c>
    </row>
    <row r="19" spans="1:20" ht="60" x14ac:dyDescent="0.25">
      <c r="A19" s="1">
        <v>17</v>
      </c>
      <c r="B19" s="8" t="s">
        <v>19</v>
      </c>
      <c r="C19" s="8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16">
        <f>ROUND((E19/D19)*(100),0)</f>
        <v>101</v>
      </c>
      <c r="P19" s="9">
        <f>IF(L19 = 0,0,E19/L19)</f>
        <v>41.944444444444443</v>
      </c>
      <c r="Q19" s="1" t="str">
        <f>LEFT(N19,SEARCH("/",N19)-1)</f>
        <v>film &amp; video</v>
      </c>
      <c r="R19" s="1" t="str">
        <f>RIGHT(N19,LEN(N19) - FIND("/",N19))</f>
        <v>television</v>
      </c>
      <c r="S19" s="12">
        <f>(J19/86400)+DATE(1970,1,1)</f>
        <v>41917.731736111113</v>
      </c>
      <c r="T19" s="12">
        <f>(I19/86400)+DATE(1970,1,1)</f>
        <v>41947.773402777777</v>
      </c>
    </row>
    <row r="20" spans="1:20" ht="45" x14ac:dyDescent="0.25">
      <c r="A20" s="1">
        <v>18</v>
      </c>
      <c r="B20" s="8" t="s">
        <v>20</v>
      </c>
      <c r="C20" s="8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16">
        <f>ROUND((E20/D20)*(100),0)</f>
        <v>106</v>
      </c>
      <c r="P20" s="9">
        <f>IF(L20 = 0,0,E20/L20)</f>
        <v>93.264122807017543</v>
      </c>
      <c r="Q20" s="1" t="str">
        <f>LEFT(N20,SEARCH("/",N20)-1)</f>
        <v>film &amp; video</v>
      </c>
      <c r="R20" s="1" t="str">
        <f>RIGHT(N20,LEN(N20) - FIND("/",N20))</f>
        <v>television</v>
      </c>
      <c r="S20" s="12">
        <f>(J20/86400)+DATE(1970,1,1)</f>
        <v>41869.542314814811</v>
      </c>
      <c r="T20" s="12">
        <f>(I20/86400)+DATE(1970,1,1)</f>
        <v>41899.542314814811</v>
      </c>
    </row>
    <row r="21" spans="1:20" ht="60" x14ac:dyDescent="0.25">
      <c r="A21" s="1">
        <v>19</v>
      </c>
      <c r="B21" s="8" t="s">
        <v>21</v>
      </c>
      <c r="C21" s="8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16">
        <f>ROUND((E21/D21)*(100),0)</f>
        <v>145</v>
      </c>
      <c r="P21" s="9">
        <f>IF(L21 = 0,0,E21/L21)</f>
        <v>56.136363636363633</v>
      </c>
      <c r="Q21" s="1" t="str">
        <f>LEFT(N21,SEARCH("/",N21)-1)</f>
        <v>film &amp; video</v>
      </c>
      <c r="R21" s="1" t="str">
        <f>RIGHT(N21,LEN(N21) - FIND("/",N21))</f>
        <v>television</v>
      </c>
      <c r="S21" s="12">
        <f>(J21/86400)+DATE(1970,1,1)</f>
        <v>42175.816365740742</v>
      </c>
      <c r="T21" s="12">
        <f>(I21/86400)+DATE(1970,1,1)</f>
        <v>42205.816365740742</v>
      </c>
    </row>
    <row r="22" spans="1:20" ht="45" x14ac:dyDescent="0.25">
      <c r="A22" s="1">
        <v>20</v>
      </c>
      <c r="B22" s="8" t="s">
        <v>22</v>
      </c>
      <c r="C22" s="8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16">
        <f>ROUND((E22/D22)*(100),0)</f>
        <v>100</v>
      </c>
      <c r="P22" s="9">
        <f>IF(L22 = 0,0,E22/L22)</f>
        <v>80.16</v>
      </c>
      <c r="Q22" s="1" t="str">
        <f>LEFT(N22,SEARCH("/",N22)-1)</f>
        <v>film &amp; video</v>
      </c>
      <c r="R22" s="1" t="str">
        <f>RIGHT(N22,LEN(N22) - FIND("/",N22))</f>
        <v>television</v>
      </c>
      <c r="S22" s="12">
        <f>(J22/86400)+DATE(1970,1,1)</f>
        <v>42200.758240740739</v>
      </c>
      <c r="T22" s="12">
        <f>(I22/86400)+DATE(1970,1,1)</f>
        <v>42260.758240740739</v>
      </c>
    </row>
    <row r="23" spans="1:20" ht="45" x14ac:dyDescent="0.25">
      <c r="A23" s="1">
        <v>21</v>
      </c>
      <c r="B23" s="8" t="s">
        <v>23</v>
      </c>
      <c r="C23" s="8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16">
        <f>ROUND((E23/D23)*(100),0)</f>
        <v>109</v>
      </c>
      <c r="P23" s="9">
        <f>IF(L23 = 0,0,E23/L23)</f>
        <v>199.9009900990099</v>
      </c>
      <c r="Q23" s="1" t="str">
        <f>LEFT(N23,SEARCH("/",N23)-1)</f>
        <v>film &amp; video</v>
      </c>
      <c r="R23" s="1" t="str">
        <f>RIGHT(N23,LEN(N23) - FIND("/",N23))</f>
        <v>television</v>
      </c>
      <c r="S23" s="12">
        <f>(J23/86400)+DATE(1970,1,1)</f>
        <v>41878.627187500002</v>
      </c>
      <c r="T23" s="12">
        <f>(I23/86400)+DATE(1970,1,1)</f>
        <v>41908.627187500002</v>
      </c>
    </row>
    <row r="24" spans="1:20" ht="30" x14ac:dyDescent="0.25">
      <c r="A24" s="1">
        <v>22</v>
      </c>
      <c r="B24" s="8" t="s">
        <v>24</v>
      </c>
      <c r="C24" s="8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16">
        <f>ROUND((E24/D24)*(100),0)</f>
        <v>117</v>
      </c>
      <c r="P24" s="9">
        <f>IF(L24 = 0,0,E24/L24)</f>
        <v>51.25</v>
      </c>
      <c r="Q24" s="1" t="str">
        <f>LEFT(N24,SEARCH("/",N24)-1)</f>
        <v>film &amp; video</v>
      </c>
      <c r="R24" s="1" t="str">
        <f>RIGHT(N24,LEN(N24) - FIND("/",N24))</f>
        <v>television</v>
      </c>
      <c r="S24" s="12">
        <f>(J24/86400)+DATE(1970,1,1)</f>
        <v>41989.91134259259</v>
      </c>
      <c r="T24" s="12">
        <f>(I24/86400)+DATE(1970,1,1)</f>
        <v>42005.332638888889</v>
      </c>
    </row>
    <row r="25" spans="1:20" ht="45" x14ac:dyDescent="0.25">
      <c r="A25" s="1">
        <v>23</v>
      </c>
      <c r="B25" s="8" t="s">
        <v>25</v>
      </c>
      <c r="C25" s="8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16">
        <f>ROUND((E25/D25)*(100),0)</f>
        <v>119</v>
      </c>
      <c r="P25" s="9">
        <f>IF(L25 = 0,0,E25/L25)</f>
        <v>103.04347826086956</v>
      </c>
      <c r="Q25" s="1" t="str">
        <f>LEFT(N25,SEARCH("/",N25)-1)</f>
        <v>film &amp; video</v>
      </c>
      <c r="R25" s="1" t="str">
        <f>RIGHT(N25,LEN(N25) - FIND("/",N25))</f>
        <v>television</v>
      </c>
      <c r="S25" s="12">
        <f>(J25/86400)+DATE(1970,1,1)</f>
        <v>42097.778946759259</v>
      </c>
      <c r="T25" s="12">
        <f>(I25/86400)+DATE(1970,1,1)</f>
        <v>42124.638888888891</v>
      </c>
    </row>
    <row r="26" spans="1:20" ht="30" x14ac:dyDescent="0.25">
      <c r="A26" s="1">
        <v>24</v>
      </c>
      <c r="B26" s="8" t="s">
        <v>26</v>
      </c>
      <c r="C26" s="8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16">
        <f>ROUND((E26/D26)*(100),0)</f>
        <v>109</v>
      </c>
      <c r="P26" s="9">
        <f>IF(L26 = 0,0,E26/L26)</f>
        <v>66.346149825783982</v>
      </c>
      <c r="Q26" s="1" t="str">
        <f>LEFT(N26,SEARCH("/",N26)-1)</f>
        <v>film &amp; video</v>
      </c>
      <c r="R26" s="1" t="str">
        <f>RIGHT(N26,LEN(N26) - FIND("/",N26))</f>
        <v>television</v>
      </c>
      <c r="S26" s="12">
        <f>(J26/86400)+DATE(1970,1,1)</f>
        <v>42229.820173611108</v>
      </c>
      <c r="T26" s="12">
        <f>(I26/86400)+DATE(1970,1,1)</f>
        <v>42262.818749999999</v>
      </c>
    </row>
    <row r="27" spans="1:20" ht="60" x14ac:dyDescent="0.25">
      <c r="A27" s="1">
        <v>25</v>
      </c>
      <c r="B27" s="8" t="s">
        <v>27</v>
      </c>
      <c r="C27" s="8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16">
        <f>ROUND((E27/D27)*(100),0)</f>
        <v>133</v>
      </c>
      <c r="P27" s="9">
        <f>IF(L27 = 0,0,E27/L27)</f>
        <v>57.142857142857146</v>
      </c>
      <c r="Q27" s="1" t="str">
        <f>LEFT(N27,SEARCH("/",N27)-1)</f>
        <v>film &amp; video</v>
      </c>
      <c r="R27" s="1" t="str">
        <f>RIGHT(N27,LEN(N27) - FIND("/",N27))</f>
        <v>television</v>
      </c>
      <c r="S27" s="12">
        <f>(J27/86400)+DATE(1970,1,1)</f>
        <v>42318.025011574078</v>
      </c>
      <c r="T27" s="12">
        <f>(I27/86400)+DATE(1970,1,1)</f>
        <v>42378.025011574078</v>
      </c>
    </row>
    <row r="28" spans="1:20" ht="45" x14ac:dyDescent="0.25">
      <c r="A28" s="1">
        <v>26</v>
      </c>
      <c r="B28" s="8" t="s">
        <v>28</v>
      </c>
      <c r="C28" s="8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16">
        <f>ROUND((E28/D28)*(100),0)</f>
        <v>155</v>
      </c>
      <c r="P28" s="9">
        <f>IF(L28 = 0,0,E28/L28)</f>
        <v>102.10526315789474</v>
      </c>
      <c r="Q28" s="1" t="str">
        <f>LEFT(N28,SEARCH("/",N28)-1)</f>
        <v>film &amp; video</v>
      </c>
      <c r="R28" s="1" t="str">
        <f>RIGHT(N28,LEN(N28) - FIND("/",N28))</f>
        <v>television</v>
      </c>
      <c r="S28" s="12">
        <f>(J28/86400)+DATE(1970,1,1)</f>
        <v>41828.515555555554</v>
      </c>
      <c r="T28" s="12">
        <f>(I28/86400)+DATE(1970,1,1)</f>
        <v>41868.515555555554</v>
      </c>
    </row>
    <row r="29" spans="1:20" ht="45" x14ac:dyDescent="0.25">
      <c r="A29" s="1">
        <v>27</v>
      </c>
      <c r="B29" s="8" t="s">
        <v>29</v>
      </c>
      <c r="C29" s="8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16">
        <f>ROUND((E29/D29)*(100),0)</f>
        <v>112</v>
      </c>
      <c r="P29" s="9">
        <f>IF(L29 = 0,0,E29/L29)</f>
        <v>148.96666666666667</v>
      </c>
      <c r="Q29" s="1" t="str">
        <f>LEFT(N29,SEARCH("/",N29)-1)</f>
        <v>film &amp; video</v>
      </c>
      <c r="R29" s="1" t="str">
        <f>RIGHT(N29,LEN(N29) - FIND("/",N29))</f>
        <v>television</v>
      </c>
      <c r="S29" s="12">
        <f>(J29/86400)+DATE(1970,1,1)</f>
        <v>41929.164733796293</v>
      </c>
      <c r="T29" s="12">
        <f>(I29/86400)+DATE(1970,1,1)</f>
        <v>41959.206400462965</v>
      </c>
    </row>
    <row r="30" spans="1:20" ht="30" x14ac:dyDescent="0.25">
      <c r="A30" s="1">
        <v>28</v>
      </c>
      <c r="B30" s="8" t="s">
        <v>30</v>
      </c>
      <c r="C30" s="8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16">
        <f>ROUND((E30/D30)*(100),0)</f>
        <v>100</v>
      </c>
      <c r="P30" s="9">
        <f>IF(L30 = 0,0,E30/L30)</f>
        <v>169.6056338028169</v>
      </c>
      <c r="Q30" s="1" t="str">
        <f>LEFT(N30,SEARCH("/",N30)-1)</f>
        <v>film &amp; video</v>
      </c>
      <c r="R30" s="1" t="str">
        <f>RIGHT(N30,LEN(N30) - FIND("/",N30))</f>
        <v>television</v>
      </c>
      <c r="S30" s="12">
        <f>(J30/86400)+DATE(1970,1,1)</f>
        <v>42324.96393518518</v>
      </c>
      <c r="T30" s="12">
        <f>(I30/86400)+DATE(1970,1,1)</f>
        <v>42354.96393518518</v>
      </c>
    </row>
    <row r="31" spans="1:20" ht="60" x14ac:dyDescent="0.25">
      <c r="A31" s="1">
        <v>29</v>
      </c>
      <c r="B31" s="8" t="s">
        <v>31</v>
      </c>
      <c r="C31" s="8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16">
        <f>ROUND((E31/D31)*(100),0)</f>
        <v>123</v>
      </c>
      <c r="P31" s="9">
        <f>IF(L31 = 0,0,E31/L31)</f>
        <v>31.623931623931625</v>
      </c>
      <c r="Q31" s="1" t="str">
        <f>LEFT(N31,SEARCH("/",N31)-1)</f>
        <v>film &amp; video</v>
      </c>
      <c r="R31" s="1" t="str">
        <f>RIGHT(N31,LEN(N31) - FIND("/",N31))</f>
        <v>television</v>
      </c>
      <c r="S31" s="12">
        <f>(J31/86400)+DATE(1970,1,1)</f>
        <v>41812.67324074074</v>
      </c>
      <c r="T31" s="12">
        <f>(I31/86400)+DATE(1970,1,1)</f>
        <v>41842.67324074074</v>
      </c>
    </row>
    <row r="32" spans="1:20" ht="45" x14ac:dyDescent="0.25">
      <c r="A32" s="1">
        <v>30</v>
      </c>
      <c r="B32" s="8" t="s">
        <v>32</v>
      </c>
      <c r="C32" s="8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16">
        <f>ROUND((E32/D32)*(100),0)</f>
        <v>101</v>
      </c>
      <c r="P32" s="9">
        <f>IF(L32 = 0,0,E32/L32)</f>
        <v>76.45264150943396</v>
      </c>
      <c r="Q32" s="1" t="str">
        <f>LEFT(N32,SEARCH("/",N32)-1)</f>
        <v>film &amp; video</v>
      </c>
      <c r="R32" s="1" t="str">
        <f>RIGHT(N32,LEN(N32) - FIND("/",N32))</f>
        <v>television</v>
      </c>
      <c r="S32" s="12">
        <f>(J32/86400)+DATE(1970,1,1)</f>
        <v>41842.292997685188</v>
      </c>
      <c r="T32" s="12">
        <f>(I32/86400)+DATE(1970,1,1)</f>
        <v>41872.292997685188</v>
      </c>
    </row>
    <row r="33" spans="1:20" ht="45" x14ac:dyDescent="0.25">
      <c r="A33" s="1">
        <v>31</v>
      </c>
      <c r="B33" s="8" t="s">
        <v>33</v>
      </c>
      <c r="C33" s="8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16">
        <f>ROUND((E33/D33)*(100),0)</f>
        <v>100</v>
      </c>
      <c r="P33" s="9">
        <f>IF(L33 = 0,0,E33/L33)</f>
        <v>13</v>
      </c>
      <c r="Q33" s="1" t="str">
        <f>LEFT(N33,SEARCH("/",N33)-1)</f>
        <v>film &amp; video</v>
      </c>
      <c r="R33" s="1" t="str">
        <f>RIGHT(N33,LEN(N33) - FIND("/",N33))</f>
        <v>television</v>
      </c>
      <c r="S33" s="12">
        <f>(J33/86400)+DATE(1970,1,1)</f>
        <v>42376.79206018518</v>
      </c>
      <c r="T33" s="12">
        <f>(I33/86400)+DATE(1970,1,1)</f>
        <v>42394.79206018518</v>
      </c>
    </row>
    <row r="34" spans="1:20" ht="60" x14ac:dyDescent="0.25">
      <c r="A34" s="1">
        <v>32</v>
      </c>
      <c r="B34" s="8" t="s">
        <v>34</v>
      </c>
      <c r="C34" s="8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16">
        <f>ROUND((E34/D34)*(100),0)</f>
        <v>100</v>
      </c>
      <c r="P34" s="9">
        <f>IF(L34 = 0,0,E34/L34)</f>
        <v>320.44943820224717</v>
      </c>
      <c r="Q34" s="1" t="str">
        <f>LEFT(N34,SEARCH("/",N34)-1)</f>
        <v>film &amp; video</v>
      </c>
      <c r="R34" s="1" t="str">
        <f>RIGHT(N34,LEN(N34) - FIND("/",N34))</f>
        <v>television</v>
      </c>
      <c r="S34" s="12">
        <f>(J34/86400)+DATE(1970,1,1)</f>
        <v>42461.627511574072</v>
      </c>
      <c r="T34" s="12">
        <f>(I34/86400)+DATE(1970,1,1)</f>
        <v>42503.165972222225</v>
      </c>
    </row>
    <row r="35" spans="1:20" ht="60" x14ac:dyDescent="0.25">
      <c r="A35" s="1">
        <v>33</v>
      </c>
      <c r="B35" s="8" t="s">
        <v>35</v>
      </c>
      <c r="C35" s="8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16">
        <f>ROUND((E35/D35)*(100),0)</f>
        <v>102</v>
      </c>
      <c r="P35" s="9">
        <f>IF(L35 = 0,0,E35/L35)</f>
        <v>83.75</v>
      </c>
      <c r="Q35" s="1" t="str">
        <f>LEFT(N35,SEARCH("/",N35)-1)</f>
        <v>film &amp; video</v>
      </c>
      <c r="R35" s="1" t="str">
        <f>RIGHT(N35,LEN(N35) - FIND("/",N35))</f>
        <v>television</v>
      </c>
      <c r="S35" s="12">
        <f>(J35/86400)+DATE(1970,1,1)</f>
        <v>42286.660891203705</v>
      </c>
      <c r="T35" s="12">
        <f>(I35/86400)+DATE(1970,1,1)</f>
        <v>42316.702557870369</v>
      </c>
    </row>
    <row r="36" spans="1:20" ht="60" x14ac:dyDescent="0.25">
      <c r="A36" s="1">
        <v>34</v>
      </c>
      <c r="B36" s="8" t="s">
        <v>36</v>
      </c>
      <c r="C36" s="8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16">
        <f>ROUND((E36/D36)*(100),0)</f>
        <v>130</v>
      </c>
      <c r="P36" s="9">
        <f>IF(L36 = 0,0,E36/L36)</f>
        <v>49.882352941176471</v>
      </c>
      <c r="Q36" s="1" t="str">
        <f>LEFT(N36,SEARCH("/",N36)-1)</f>
        <v>film &amp; video</v>
      </c>
      <c r="R36" s="1" t="str">
        <f>RIGHT(N36,LEN(N36) - FIND("/",N36))</f>
        <v>television</v>
      </c>
      <c r="S36" s="12">
        <f>(J36/86400)+DATE(1970,1,1)</f>
        <v>41841.321770833332</v>
      </c>
      <c r="T36" s="12">
        <f>(I36/86400)+DATE(1970,1,1)</f>
        <v>41856.321770833332</v>
      </c>
    </row>
    <row r="37" spans="1:20" ht="45" x14ac:dyDescent="0.25">
      <c r="A37" s="1">
        <v>35</v>
      </c>
      <c r="B37" s="8" t="s">
        <v>37</v>
      </c>
      <c r="C37" s="8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16">
        <f>ROUND((E37/D37)*(100),0)</f>
        <v>167</v>
      </c>
      <c r="P37" s="9">
        <f>IF(L37 = 0,0,E37/L37)</f>
        <v>59.464285714285715</v>
      </c>
      <c r="Q37" s="1" t="str">
        <f>LEFT(N37,SEARCH("/",N37)-1)</f>
        <v>film &amp; video</v>
      </c>
      <c r="R37" s="1" t="str">
        <f>RIGHT(N37,LEN(N37) - FIND("/",N37))</f>
        <v>television</v>
      </c>
      <c r="S37" s="12">
        <f>(J37/86400)+DATE(1970,1,1)</f>
        <v>42098.291828703703</v>
      </c>
      <c r="T37" s="12">
        <f>(I37/86400)+DATE(1970,1,1)</f>
        <v>42122</v>
      </c>
    </row>
    <row r="38" spans="1:20" ht="30" x14ac:dyDescent="0.25">
      <c r="A38" s="1">
        <v>36</v>
      </c>
      <c r="B38" s="8" t="s">
        <v>38</v>
      </c>
      <c r="C38" s="8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16">
        <f>ROUND((E38/D38)*(100),0)</f>
        <v>142</v>
      </c>
      <c r="P38" s="9">
        <f>IF(L38 = 0,0,E38/L38)</f>
        <v>193.84090909090909</v>
      </c>
      <c r="Q38" s="1" t="str">
        <f>LEFT(N38,SEARCH("/",N38)-1)</f>
        <v>film &amp; video</v>
      </c>
      <c r="R38" s="1" t="str">
        <f>RIGHT(N38,LEN(N38) - FIND("/",N38))</f>
        <v>television</v>
      </c>
      <c r="S38" s="12">
        <f>(J38/86400)+DATE(1970,1,1)</f>
        <v>42068.307002314818</v>
      </c>
      <c r="T38" s="12">
        <f>(I38/86400)+DATE(1970,1,1)</f>
        <v>42098.265335648146</v>
      </c>
    </row>
    <row r="39" spans="1:20" ht="60" x14ac:dyDescent="0.25">
      <c r="A39" s="1">
        <v>37</v>
      </c>
      <c r="B39" s="8" t="s">
        <v>39</v>
      </c>
      <c r="C39" s="8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16">
        <f>ROUND((E39/D39)*(100),0)</f>
        <v>183</v>
      </c>
      <c r="P39" s="9">
        <f>IF(L39 = 0,0,E39/L39)</f>
        <v>159.51383399209487</v>
      </c>
      <c r="Q39" s="1" t="str">
        <f>LEFT(N39,SEARCH("/",N39)-1)</f>
        <v>film &amp; video</v>
      </c>
      <c r="R39" s="1" t="str">
        <f>RIGHT(N39,LEN(N39) - FIND("/",N39))</f>
        <v>television</v>
      </c>
      <c r="S39" s="12">
        <f>(J39/86400)+DATE(1970,1,1)</f>
        <v>42032.693043981482</v>
      </c>
      <c r="T39" s="12">
        <f>(I39/86400)+DATE(1970,1,1)</f>
        <v>42062.693043981482</v>
      </c>
    </row>
    <row r="40" spans="1:20" ht="45" x14ac:dyDescent="0.25">
      <c r="A40" s="1">
        <v>38</v>
      </c>
      <c r="B40" s="8" t="s">
        <v>40</v>
      </c>
      <c r="C40" s="8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16">
        <f>ROUND((E40/D40)*(100),0)</f>
        <v>110</v>
      </c>
      <c r="P40" s="9">
        <f>IF(L40 = 0,0,E40/L40)</f>
        <v>41.68181818181818</v>
      </c>
      <c r="Q40" s="1" t="str">
        <f>LEFT(N40,SEARCH("/",N40)-1)</f>
        <v>film &amp; video</v>
      </c>
      <c r="R40" s="1" t="str">
        <f>RIGHT(N40,LEN(N40) - FIND("/",N40))</f>
        <v>television</v>
      </c>
      <c r="S40" s="12">
        <f>(J40/86400)+DATE(1970,1,1)</f>
        <v>41375.057222222225</v>
      </c>
      <c r="T40" s="12">
        <f>(I40/86400)+DATE(1970,1,1)</f>
        <v>41405.057222222225</v>
      </c>
    </row>
    <row r="41" spans="1:20" ht="60" x14ac:dyDescent="0.25">
      <c r="A41" s="1">
        <v>39</v>
      </c>
      <c r="B41" s="8" t="s">
        <v>41</v>
      </c>
      <c r="C41" s="8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16">
        <f>ROUND((E41/D41)*(100),0)</f>
        <v>131</v>
      </c>
      <c r="P41" s="9">
        <f>IF(L41 = 0,0,E41/L41)</f>
        <v>150.89861751152074</v>
      </c>
      <c r="Q41" s="1" t="str">
        <f>LEFT(N41,SEARCH("/",N41)-1)</f>
        <v>film &amp; video</v>
      </c>
      <c r="R41" s="1" t="str">
        <f>RIGHT(N41,LEN(N41) - FIND("/",N41))</f>
        <v>television</v>
      </c>
      <c r="S41" s="12">
        <f>(J41/86400)+DATE(1970,1,1)</f>
        <v>41754.047083333331</v>
      </c>
      <c r="T41" s="12">
        <f>(I41/86400)+DATE(1970,1,1)</f>
        <v>41784.957638888889</v>
      </c>
    </row>
    <row r="42" spans="1:20" ht="60" x14ac:dyDescent="0.25">
      <c r="A42" s="1">
        <v>40</v>
      </c>
      <c r="B42" s="8" t="s">
        <v>42</v>
      </c>
      <c r="C42" s="8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16">
        <f>ROUND((E42/D42)*(100),0)</f>
        <v>101</v>
      </c>
      <c r="P42" s="9">
        <f>IF(L42 = 0,0,E42/L42)</f>
        <v>126.6875</v>
      </c>
      <c r="Q42" s="1" t="str">
        <f>LEFT(N42,SEARCH("/",N42)-1)</f>
        <v>film &amp; video</v>
      </c>
      <c r="R42" s="1" t="str">
        <f>RIGHT(N42,LEN(N42) - FIND("/",N42))</f>
        <v>television</v>
      </c>
      <c r="S42" s="12">
        <f>(J42/86400)+DATE(1970,1,1)</f>
        <v>41789.21398148148</v>
      </c>
      <c r="T42" s="12">
        <f>(I42/86400)+DATE(1970,1,1)</f>
        <v>41809.166666666664</v>
      </c>
    </row>
    <row r="43" spans="1:20" ht="60" x14ac:dyDescent="0.25">
      <c r="A43" s="1">
        <v>41</v>
      </c>
      <c r="B43" s="8" t="s">
        <v>43</v>
      </c>
      <c r="C43" s="8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16">
        <f>ROUND((E43/D43)*(100),0)</f>
        <v>100</v>
      </c>
      <c r="P43" s="9">
        <f>IF(L43 = 0,0,E43/L43)</f>
        <v>105.26315789473684</v>
      </c>
      <c r="Q43" s="1" t="str">
        <f>LEFT(N43,SEARCH("/",N43)-1)</f>
        <v>film &amp; video</v>
      </c>
      <c r="R43" s="1" t="str">
        <f>RIGHT(N43,LEN(N43) - FIND("/",N43))</f>
        <v>television</v>
      </c>
      <c r="S43" s="12">
        <f>(J43/86400)+DATE(1970,1,1)</f>
        <v>41887.568912037037</v>
      </c>
      <c r="T43" s="12">
        <f>(I43/86400)+DATE(1970,1,1)</f>
        <v>41917.568912037037</v>
      </c>
    </row>
    <row r="44" spans="1:20" ht="60" x14ac:dyDescent="0.25">
      <c r="A44" s="1">
        <v>42</v>
      </c>
      <c r="B44" s="8" t="s">
        <v>44</v>
      </c>
      <c r="C44" s="8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16">
        <f>ROUND((E44/D44)*(100),0)</f>
        <v>142</v>
      </c>
      <c r="P44" s="9">
        <f>IF(L44 = 0,0,E44/L44)</f>
        <v>117.51479289940828</v>
      </c>
      <c r="Q44" s="1" t="str">
        <f>LEFT(N44,SEARCH("/",N44)-1)</f>
        <v>film &amp; video</v>
      </c>
      <c r="R44" s="1" t="str">
        <f>RIGHT(N44,LEN(N44) - FIND("/",N44))</f>
        <v>television</v>
      </c>
      <c r="S44" s="12">
        <f>(J44/86400)+DATE(1970,1,1)</f>
        <v>41971.639189814814</v>
      </c>
      <c r="T44" s="12">
        <f>(I44/86400)+DATE(1970,1,1)</f>
        <v>42001.639189814814</v>
      </c>
    </row>
    <row r="45" spans="1:20" ht="60" x14ac:dyDescent="0.25">
      <c r="A45" s="1">
        <v>43</v>
      </c>
      <c r="B45" s="8" t="s">
        <v>45</v>
      </c>
      <c r="C45" s="8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16">
        <f>ROUND((E45/D45)*(100),0)</f>
        <v>309</v>
      </c>
      <c r="P45" s="9">
        <f>IF(L45 = 0,0,E45/L45)</f>
        <v>117.36121673003802</v>
      </c>
      <c r="Q45" s="1" t="str">
        <f>LEFT(N45,SEARCH("/",N45)-1)</f>
        <v>film &amp; video</v>
      </c>
      <c r="R45" s="1" t="str">
        <f>RIGHT(N45,LEN(N45) - FIND("/",N45))</f>
        <v>television</v>
      </c>
      <c r="S45" s="12">
        <f>(J45/86400)+DATE(1970,1,1)</f>
        <v>41802.790347222224</v>
      </c>
      <c r="T45" s="12">
        <f>(I45/86400)+DATE(1970,1,1)</f>
        <v>41833</v>
      </c>
    </row>
    <row r="46" spans="1:20" ht="60" x14ac:dyDescent="0.25">
      <c r="A46" s="1">
        <v>44</v>
      </c>
      <c r="B46" s="8" t="s">
        <v>46</v>
      </c>
      <c r="C46" s="8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16">
        <f>ROUND((E46/D46)*(100),0)</f>
        <v>100</v>
      </c>
      <c r="P46" s="9">
        <f>IF(L46 = 0,0,E46/L46)</f>
        <v>133.33333333333334</v>
      </c>
      <c r="Q46" s="1" t="str">
        <f>LEFT(N46,SEARCH("/",N46)-1)</f>
        <v>film &amp; video</v>
      </c>
      <c r="R46" s="1" t="str">
        <f>RIGHT(N46,LEN(N46) - FIND("/",N46))</f>
        <v>television</v>
      </c>
      <c r="S46" s="12">
        <f>(J46/86400)+DATE(1970,1,1)</f>
        <v>41874.098807870367</v>
      </c>
      <c r="T46" s="12">
        <f>(I46/86400)+DATE(1970,1,1)</f>
        <v>41919.098807870367</v>
      </c>
    </row>
    <row r="47" spans="1:20" ht="45" x14ac:dyDescent="0.25">
      <c r="A47" s="1">
        <v>45</v>
      </c>
      <c r="B47" s="8" t="s">
        <v>47</v>
      </c>
      <c r="C47" s="8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16">
        <f>ROUND((E47/D47)*(100),0)</f>
        <v>120</v>
      </c>
      <c r="P47" s="9">
        <f>IF(L47 = 0,0,E47/L47)</f>
        <v>98.360655737704917</v>
      </c>
      <c r="Q47" s="1" t="str">
        <f>LEFT(N47,SEARCH("/",N47)-1)</f>
        <v>film &amp; video</v>
      </c>
      <c r="R47" s="1" t="str">
        <f>RIGHT(N47,LEN(N47) - FIND("/",N47))</f>
        <v>television</v>
      </c>
      <c r="S47" s="12">
        <f>(J47/86400)+DATE(1970,1,1)</f>
        <v>42457.623923611114</v>
      </c>
      <c r="T47" s="12">
        <f>(I47/86400)+DATE(1970,1,1)</f>
        <v>42487.623923611114</v>
      </c>
    </row>
    <row r="48" spans="1:20" ht="45" x14ac:dyDescent="0.25">
      <c r="A48" s="1">
        <v>46</v>
      </c>
      <c r="B48" s="8" t="s">
        <v>48</v>
      </c>
      <c r="C48" s="8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16">
        <f>ROUND((E48/D48)*(100),0)</f>
        <v>104</v>
      </c>
      <c r="P48" s="9">
        <f>IF(L48 = 0,0,E48/L48)</f>
        <v>194.44444444444446</v>
      </c>
      <c r="Q48" s="1" t="str">
        <f>LEFT(N48,SEARCH("/",N48)-1)</f>
        <v>film &amp; video</v>
      </c>
      <c r="R48" s="1" t="str">
        <f>RIGHT(N48,LEN(N48) - FIND("/",N48))</f>
        <v>television</v>
      </c>
      <c r="S48" s="12">
        <f>(J48/86400)+DATE(1970,1,1)</f>
        <v>42323.96497685185</v>
      </c>
      <c r="T48" s="12">
        <f>(I48/86400)+DATE(1970,1,1)</f>
        <v>42353.96497685185</v>
      </c>
    </row>
    <row r="49" spans="1:20" ht="60" x14ac:dyDescent="0.25">
      <c r="A49" s="1">
        <v>47</v>
      </c>
      <c r="B49" s="8" t="s">
        <v>49</v>
      </c>
      <c r="C49" s="8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16">
        <f>ROUND((E49/D49)*(100),0)</f>
        <v>108</v>
      </c>
      <c r="P49" s="9">
        <f>IF(L49 = 0,0,E49/L49)</f>
        <v>76.865000000000009</v>
      </c>
      <c r="Q49" s="1" t="str">
        <f>LEFT(N49,SEARCH("/",N49)-1)</f>
        <v>film &amp; video</v>
      </c>
      <c r="R49" s="1" t="str">
        <f>RIGHT(N49,LEN(N49) - FIND("/",N49))</f>
        <v>television</v>
      </c>
      <c r="S49" s="12">
        <f>(J49/86400)+DATE(1970,1,1)</f>
        <v>41932.819525462961</v>
      </c>
      <c r="T49" s="12">
        <f>(I49/86400)+DATE(1970,1,1)</f>
        <v>41992.861192129625</v>
      </c>
    </row>
    <row r="50" spans="1:20" ht="60" x14ac:dyDescent="0.25">
      <c r="A50" s="1">
        <v>48</v>
      </c>
      <c r="B50" s="8" t="s">
        <v>50</v>
      </c>
      <c r="C50" s="8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16">
        <f>ROUND((E50/D50)*(100),0)</f>
        <v>108</v>
      </c>
      <c r="P50" s="9">
        <f>IF(L50 = 0,0,E50/L50)</f>
        <v>56.815789473684212</v>
      </c>
      <c r="Q50" s="1" t="str">
        <f>LEFT(N50,SEARCH("/",N50)-1)</f>
        <v>film &amp; video</v>
      </c>
      <c r="R50" s="1" t="str">
        <f>RIGHT(N50,LEN(N50) - FIND("/",N50))</f>
        <v>television</v>
      </c>
      <c r="S50" s="12">
        <f>(J50/86400)+DATE(1970,1,1)</f>
        <v>42033.516898148147</v>
      </c>
      <c r="T50" s="12">
        <f>(I50/86400)+DATE(1970,1,1)</f>
        <v>42064.5</v>
      </c>
    </row>
    <row r="51" spans="1:20" ht="30" x14ac:dyDescent="0.25">
      <c r="A51" s="1">
        <v>49</v>
      </c>
      <c r="B51" s="8" t="s">
        <v>51</v>
      </c>
      <c r="C51" s="8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16">
        <f>ROUND((E51/D51)*(100),0)</f>
        <v>100</v>
      </c>
      <c r="P51" s="9">
        <f>IF(L51 = 0,0,E51/L51)</f>
        <v>137.93103448275863</v>
      </c>
      <c r="Q51" s="1" t="str">
        <f>LEFT(N51,SEARCH("/",N51)-1)</f>
        <v>film &amp; video</v>
      </c>
      <c r="R51" s="1" t="str">
        <f>RIGHT(N51,LEN(N51) - FIND("/",N51))</f>
        <v>television</v>
      </c>
      <c r="S51" s="12">
        <f>(J51/86400)+DATE(1970,1,1)</f>
        <v>42271.176446759258</v>
      </c>
      <c r="T51" s="12">
        <f>(I51/86400)+DATE(1970,1,1)</f>
        <v>42301.176446759258</v>
      </c>
    </row>
    <row r="52" spans="1:20" ht="45" x14ac:dyDescent="0.25">
      <c r="A52" s="1">
        <v>50</v>
      </c>
      <c r="B52" s="8" t="s">
        <v>52</v>
      </c>
      <c r="C52" s="8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16">
        <f>ROUND((E52/D52)*(100),0)</f>
        <v>100</v>
      </c>
      <c r="P52" s="9">
        <f>IF(L52 = 0,0,E52/L52)</f>
        <v>27.272727272727273</v>
      </c>
      <c r="Q52" s="1" t="str">
        <f>LEFT(N52,SEARCH("/",N52)-1)</f>
        <v>film &amp; video</v>
      </c>
      <c r="R52" s="1" t="str">
        <f>RIGHT(N52,LEN(N52) - FIND("/",N52))</f>
        <v>television</v>
      </c>
      <c r="S52" s="12">
        <f>(J52/86400)+DATE(1970,1,1)</f>
        <v>41995.752986111111</v>
      </c>
      <c r="T52" s="12">
        <f>(I52/86400)+DATE(1970,1,1)</f>
        <v>42034.708333333328</v>
      </c>
    </row>
    <row r="53" spans="1:20" ht="60" x14ac:dyDescent="0.25">
      <c r="A53" s="1">
        <v>51</v>
      </c>
      <c r="B53" s="8" t="s">
        <v>53</v>
      </c>
      <c r="C53" s="8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16">
        <f>ROUND((E53/D53)*(100),0)</f>
        <v>128</v>
      </c>
      <c r="P53" s="9">
        <f>IF(L53 = 0,0,E53/L53)</f>
        <v>118.33613445378151</v>
      </c>
      <c r="Q53" s="1" t="str">
        <f>LEFT(N53,SEARCH("/",N53)-1)</f>
        <v>film &amp; video</v>
      </c>
      <c r="R53" s="1" t="str">
        <f>RIGHT(N53,LEN(N53) - FIND("/",N53))</f>
        <v>television</v>
      </c>
      <c r="S53" s="12">
        <f>(J53/86400)+DATE(1970,1,1)</f>
        <v>42196.928668981476</v>
      </c>
      <c r="T53" s="12">
        <f>(I53/86400)+DATE(1970,1,1)</f>
        <v>42226.928668981476</v>
      </c>
    </row>
    <row r="54" spans="1:20" ht="45" x14ac:dyDescent="0.25">
      <c r="A54" s="1">
        <v>52</v>
      </c>
      <c r="B54" s="8" t="s">
        <v>54</v>
      </c>
      <c r="C54" s="8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16">
        <f>ROUND((E54/D54)*(100),0)</f>
        <v>116</v>
      </c>
      <c r="P54" s="9">
        <f>IF(L54 = 0,0,E54/L54)</f>
        <v>223.48076923076923</v>
      </c>
      <c r="Q54" s="1" t="str">
        <f>LEFT(N54,SEARCH("/",N54)-1)</f>
        <v>film &amp; video</v>
      </c>
      <c r="R54" s="1" t="str">
        <f>RIGHT(N54,LEN(N54) - FIND("/",N54))</f>
        <v>television</v>
      </c>
      <c r="S54" s="12">
        <f>(J54/86400)+DATE(1970,1,1)</f>
        <v>41807.701921296299</v>
      </c>
      <c r="T54" s="12">
        <f>(I54/86400)+DATE(1970,1,1)</f>
        <v>41837.701921296299</v>
      </c>
    </row>
    <row r="55" spans="1:20" ht="30" x14ac:dyDescent="0.25">
      <c r="A55" s="1">
        <v>53</v>
      </c>
      <c r="B55" s="8" t="s">
        <v>55</v>
      </c>
      <c r="C55" s="8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16">
        <f>ROUND((E55/D55)*(100),0)</f>
        <v>110</v>
      </c>
      <c r="P55" s="9">
        <f>IF(L55 = 0,0,E55/L55)</f>
        <v>28.111111111111111</v>
      </c>
      <c r="Q55" s="1" t="str">
        <f>LEFT(N55,SEARCH("/",N55)-1)</f>
        <v>film &amp; video</v>
      </c>
      <c r="R55" s="1" t="str">
        <f>RIGHT(N55,LEN(N55) - FIND("/",N55))</f>
        <v>television</v>
      </c>
      <c r="S55" s="12">
        <f>(J55/86400)+DATE(1970,1,1)</f>
        <v>41719.549131944441</v>
      </c>
      <c r="T55" s="12">
        <f>(I55/86400)+DATE(1970,1,1)</f>
        <v>41733.916666666664</v>
      </c>
    </row>
    <row r="56" spans="1:20" ht="60" x14ac:dyDescent="0.25">
      <c r="A56" s="1">
        <v>54</v>
      </c>
      <c r="B56" s="8" t="s">
        <v>56</v>
      </c>
      <c r="C56" s="8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16">
        <f>ROUND((E56/D56)*(100),0)</f>
        <v>101</v>
      </c>
      <c r="P56" s="9">
        <f>IF(L56 = 0,0,E56/L56)</f>
        <v>194.23076923076923</v>
      </c>
      <c r="Q56" s="1" t="str">
        <f>LEFT(N56,SEARCH("/",N56)-1)</f>
        <v>film &amp; video</v>
      </c>
      <c r="R56" s="1" t="str">
        <f>RIGHT(N56,LEN(N56) - FIND("/",N56))</f>
        <v>television</v>
      </c>
      <c r="S56" s="12">
        <f>(J56/86400)+DATE(1970,1,1)</f>
        <v>42333.713206018518</v>
      </c>
      <c r="T56" s="12">
        <f>(I56/86400)+DATE(1970,1,1)</f>
        <v>42363.713206018518</v>
      </c>
    </row>
    <row r="57" spans="1:20" ht="45" x14ac:dyDescent="0.25">
      <c r="A57" s="1">
        <v>55</v>
      </c>
      <c r="B57" s="8" t="s">
        <v>57</v>
      </c>
      <c r="C57" s="8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16">
        <f>ROUND((E57/D57)*(100),0)</f>
        <v>129</v>
      </c>
      <c r="P57" s="9">
        <f>IF(L57 = 0,0,E57/L57)</f>
        <v>128.95348837209303</v>
      </c>
      <c r="Q57" s="1" t="str">
        <f>LEFT(N57,SEARCH("/",N57)-1)</f>
        <v>film &amp; video</v>
      </c>
      <c r="R57" s="1" t="str">
        <f>RIGHT(N57,LEN(N57) - FIND("/",N57))</f>
        <v>television</v>
      </c>
      <c r="S57" s="12">
        <f>(J57/86400)+DATE(1970,1,1)</f>
        <v>42496.968935185185</v>
      </c>
      <c r="T57" s="12">
        <f>(I57/86400)+DATE(1970,1,1)</f>
        <v>42517.968935185185</v>
      </c>
    </row>
    <row r="58" spans="1:20" ht="45" x14ac:dyDescent="0.25">
      <c r="A58" s="1">
        <v>56</v>
      </c>
      <c r="B58" s="8" t="s">
        <v>58</v>
      </c>
      <c r="C58" s="8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16">
        <f>ROUND((E58/D58)*(100),0)</f>
        <v>107</v>
      </c>
      <c r="P58" s="9">
        <f>IF(L58 = 0,0,E58/L58)</f>
        <v>49.316091954022987</v>
      </c>
      <c r="Q58" s="1" t="str">
        <f>LEFT(N58,SEARCH("/",N58)-1)</f>
        <v>film &amp; video</v>
      </c>
      <c r="R58" s="1" t="str">
        <f>RIGHT(N58,LEN(N58) - FIND("/",N58))</f>
        <v>television</v>
      </c>
      <c r="S58" s="12">
        <f>(J58/86400)+DATE(1970,1,1)</f>
        <v>42149.548888888894</v>
      </c>
      <c r="T58" s="12">
        <f>(I58/86400)+DATE(1970,1,1)</f>
        <v>42163.666666666672</v>
      </c>
    </row>
    <row r="59" spans="1:20" ht="60" x14ac:dyDescent="0.25">
      <c r="A59" s="1">
        <v>57</v>
      </c>
      <c r="B59" s="8" t="s">
        <v>59</v>
      </c>
      <c r="C59" s="8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16">
        <f>ROUND((E59/D59)*(100),0)</f>
        <v>102</v>
      </c>
      <c r="P59" s="9">
        <f>IF(L59 = 0,0,E59/L59)</f>
        <v>221.52173913043478</v>
      </c>
      <c r="Q59" s="1" t="str">
        <f>LEFT(N59,SEARCH("/",N59)-1)</f>
        <v>film &amp; video</v>
      </c>
      <c r="R59" s="1" t="str">
        <f>RIGHT(N59,LEN(N59) - FIND("/",N59))</f>
        <v>television</v>
      </c>
      <c r="S59" s="12">
        <f>(J59/86400)+DATE(1970,1,1)</f>
        <v>42089.83289351852</v>
      </c>
      <c r="T59" s="12">
        <f>(I59/86400)+DATE(1970,1,1)</f>
        <v>42119.83289351852</v>
      </c>
    </row>
    <row r="60" spans="1:20" ht="45" x14ac:dyDescent="0.25">
      <c r="A60" s="1">
        <v>58</v>
      </c>
      <c r="B60" s="8" t="s">
        <v>60</v>
      </c>
      <c r="C60" s="8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16">
        <f>ROUND((E60/D60)*(100),0)</f>
        <v>103</v>
      </c>
      <c r="P60" s="9">
        <f>IF(L60 = 0,0,E60/L60)</f>
        <v>137.21333333333334</v>
      </c>
      <c r="Q60" s="1" t="str">
        <f>LEFT(N60,SEARCH("/",N60)-1)</f>
        <v>film &amp; video</v>
      </c>
      <c r="R60" s="1" t="str">
        <f>RIGHT(N60,LEN(N60) - FIND("/",N60))</f>
        <v>television</v>
      </c>
      <c r="S60" s="12">
        <f>(J60/86400)+DATE(1970,1,1)</f>
        <v>41932.745046296295</v>
      </c>
      <c r="T60" s="12">
        <f>(I60/86400)+DATE(1970,1,1)</f>
        <v>41962.786712962959</v>
      </c>
    </row>
    <row r="61" spans="1:20" ht="60" x14ac:dyDescent="0.25">
      <c r="A61" s="1">
        <v>59</v>
      </c>
      <c r="B61" s="8" t="s">
        <v>61</v>
      </c>
      <c r="C61" s="8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16">
        <f>ROUND((E61/D61)*(100),0)</f>
        <v>100</v>
      </c>
      <c r="P61" s="9">
        <f>IF(L61 = 0,0,E61/L61)</f>
        <v>606.82242424242418</v>
      </c>
      <c r="Q61" s="1" t="str">
        <f>LEFT(N61,SEARCH("/",N61)-1)</f>
        <v>film &amp; video</v>
      </c>
      <c r="R61" s="1" t="str">
        <f>RIGHT(N61,LEN(N61) - FIND("/",N61))</f>
        <v>television</v>
      </c>
      <c r="S61" s="12">
        <f>(J61/86400)+DATE(1970,1,1)</f>
        <v>42230.235833333332</v>
      </c>
      <c r="T61" s="12">
        <f>(I61/86400)+DATE(1970,1,1)</f>
        <v>42261.875</v>
      </c>
    </row>
    <row r="62" spans="1:20" ht="45" x14ac:dyDescent="0.25">
      <c r="A62" s="1">
        <v>60</v>
      </c>
      <c r="B62" s="8" t="s">
        <v>62</v>
      </c>
      <c r="C62" s="8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16">
        <f>ROUND((E62/D62)*(100),0)</f>
        <v>103</v>
      </c>
      <c r="P62" s="9">
        <f>IF(L62 = 0,0,E62/L62)</f>
        <v>43.040092592592593</v>
      </c>
      <c r="Q62" s="1" t="str">
        <f>LEFT(N62,SEARCH("/",N62)-1)</f>
        <v>film &amp; video</v>
      </c>
      <c r="R62" s="1" t="str">
        <f>RIGHT(N62,LEN(N62) - FIND("/",N62))</f>
        <v>shorts</v>
      </c>
      <c r="S62" s="12">
        <f>(J62/86400)+DATE(1970,1,1)</f>
        <v>41701.901817129634</v>
      </c>
      <c r="T62" s="12">
        <f>(I62/86400)+DATE(1970,1,1)</f>
        <v>41721</v>
      </c>
    </row>
    <row r="63" spans="1:20" ht="60" x14ac:dyDescent="0.25">
      <c r="A63" s="1">
        <v>61</v>
      </c>
      <c r="B63" s="8" t="s">
        <v>63</v>
      </c>
      <c r="C63" s="8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16">
        <f>ROUND((E63/D63)*(100),0)</f>
        <v>148</v>
      </c>
      <c r="P63" s="9">
        <f>IF(L63 = 0,0,E63/L63)</f>
        <v>322.39130434782606</v>
      </c>
      <c r="Q63" s="1" t="str">
        <f>LEFT(N63,SEARCH("/",N63)-1)</f>
        <v>film &amp; video</v>
      </c>
      <c r="R63" s="1" t="str">
        <f>RIGHT(N63,LEN(N63) - FIND("/",N63))</f>
        <v>shorts</v>
      </c>
      <c r="S63" s="12">
        <f>(J63/86400)+DATE(1970,1,1)</f>
        <v>41409.814317129625</v>
      </c>
      <c r="T63" s="12">
        <f>(I63/86400)+DATE(1970,1,1)</f>
        <v>41431.814317129625</v>
      </c>
    </row>
    <row r="64" spans="1:20" ht="60" x14ac:dyDescent="0.25">
      <c r="A64" s="1">
        <v>62</v>
      </c>
      <c r="B64" s="8" t="s">
        <v>64</v>
      </c>
      <c r="C64" s="8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16">
        <f>ROUND((E64/D64)*(100),0)</f>
        <v>155</v>
      </c>
      <c r="P64" s="9">
        <f>IF(L64 = 0,0,E64/L64)</f>
        <v>96.708333333333329</v>
      </c>
      <c r="Q64" s="1" t="str">
        <f>LEFT(N64,SEARCH("/",N64)-1)</f>
        <v>film &amp; video</v>
      </c>
      <c r="R64" s="1" t="str">
        <f>RIGHT(N64,LEN(N64) - FIND("/",N64))</f>
        <v>shorts</v>
      </c>
      <c r="S64" s="12">
        <f>(J64/86400)+DATE(1970,1,1)</f>
        <v>41311.799513888887</v>
      </c>
      <c r="T64" s="12">
        <f>(I64/86400)+DATE(1970,1,1)</f>
        <v>41336.799513888887</v>
      </c>
    </row>
    <row r="65" spans="1:20" ht="45" x14ac:dyDescent="0.25">
      <c r="A65" s="1">
        <v>63</v>
      </c>
      <c r="B65" s="8" t="s">
        <v>65</v>
      </c>
      <c r="C65" s="8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16">
        <f>ROUND((E65/D65)*(100),0)</f>
        <v>114</v>
      </c>
      <c r="P65" s="9">
        <f>IF(L65 = 0,0,E65/L65)</f>
        <v>35.474531249999998</v>
      </c>
      <c r="Q65" s="1" t="str">
        <f>LEFT(N65,SEARCH("/",N65)-1)</f>
        <v>film &amp; video</v>
      </c>
      <c r="R65" s="1" t="str">
        <f>RIGHT(N65,LEN(N65) - FIND("/",N65))</f>
        <v>shorts</v>
      </c>
      <c r="S65" s="12">
        <f>(J65/86400)+DATE(1970,1,1)</f>
        <v>41612.912187499998</v>
      </c>
      <c r="T65" s="12">
        <f>(I65/86400)+DATE(1970,1,1)</f>
        <v>41636.207638888889</v>
      </c>
    </row>
    <row r="66" spans="1:20" ht="60" x14ac:dyDescent="0.25">
      <c r="A66" s="1">
        <v>64</v>
      </c>
      <c r="B66" s="8" t="s">
        <v>66</v>
      </c>
      <c r="C66" s="8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16">
        <f>ROUND((E66/D66)*(100),0)</f>
        <v>173</v>
      </c>
      <c r="P66" s="9">
        <f>IF(L66 = 0,0,E66/L66)</f>
        <v>86.666666666666671</v>
      </c>
      <c r="Q66" s="1" t="str">
        <f>LEFT(N66,SEARCH("/",N66)-1)</f>
        <v>film &amp; video</v>
      </c>
      <c r="R66" s="1" t="str">
        <f>RIGHT(N66,LEN(N66) - FIND("/",N66))</f>
        <v>shorts</v>
      </c>
      <c r="S66" s="12">
        <f>(J66/86400)+DATE(1970,1,1)</f>
        <v>41433.01829861111</v>
      </c>
      <c r="T66" s="12">
        <f>(I66/86400)+DATE(1970,1,1)</f>
        <v>41463.01829861111</v>
      </c>
    </row>
    <row r="67" spans="1:20" ht="45" x14ac:dyDescent="0.25">
      <c r="A67" s="1">
        <v>65</v>
      </c>
      <c r="B67" s="8" t="s">
        <v>67</v>
      </c>
      <c r="C67" s="8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16">
        <f>ROUND((E67/D67)*(100),0)</f>
        <v>108</v>
      </c>
      <c r="P67" s="9">
        <f>IF(L67 = 0,0,E67/L67)</f>
        <v>132.05263157894737</v>
      </c>
      <c r="Q67" s="1" t="str">
        <f>LEFT(N67,SEARCH("/",N67)-1)</f>
        <v>film &amp; video</v>
      </c>
      <c r="R67" s="1" t="str">
        <f>RIGHT(N67,LEN(N67) - FIND("/",N67))</f>
        <v>shorts</v>
      </c>
      <c r="S67" s="12">
        <f>(J67/86400)+DATE(1970,1,1)</f>
        <v>41835.821226851855</v>
      </c>
      <c r="T67" s="12">
        <f>(I67/86400)+DATE(1970,1,1)</f>
        <v>41862.249305555553</v>
      </c>
    </row>
    <row r="68" spans="1:20" ht="30" x14ac:dyDescent="0.25">
      <c r="A68" s="1">
        <v>66</v>
      </c>
      <c r="B68" s="8" t="s">
        <v>68</v>
      </c>
      <c r="C68" s="8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16">
        <f>ROUND((E68/D68)*(100),0)</f>
        <v>119</v>
      </c>
      <c r="P68" s="9">
        <f>IF(L68 = 0,0,E68/L68)</f>
        <v>91.230769230769226</v>
      </c>
      <c r="Q68" s="1" t="str">
        <f>LEFT(N68,SEARCH("/",N68)-1)</f>
        <v>film &amp; video</v>
      </c>
      <c r="R68" s="1" t="str">
        <f>RIGHT(N68,LEN(N68) - FIND("/",N68))</f>
        <v>shorts</v>
      </c>
      <c r="S68" s="12">
        <f>(J68/86400)+DATE(1970,1,1)</f>
        <v>42539.849768518514</v>
      </c>
      <c r="T68" s="12">
        <f>(I68/86400)+DATE(1970,1,1)</f>
        <v>42569.849768518514</v>
      </c>
    </row>
    <row r="69" spans="1:20" ht="45" x14ac:dyDescent="0.25">
      <c r="A69" s="1">
        <v>67</v>
      </c>
      <c r="B69" s="8" t="s">
        <v>69</v>
      </c>
      <c r="C69" s="8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16">
        <f>ROUND((E69/D69)*(100),0)</f>
        <v>116</v>
      </c>
      <c r="P69" s="9">
        <f>IF(L69 = 0,0,E69/L69)</f>
        <v>116.25</v>
      </c>
      <c r="Q69" s="1" t="str">
        <f>LEFT(N69,SEARCH("/",N69)-1)</f>
        <v>film &amp; video</v>
      </c>
      <c r="R69" s="1" t="str">
        <f>RIGHT(N69,LEN(N69) - FIND("/",N69))</f>
        <v>shorts</v>
      </c>
      <c r="S69" s="12">
        <f>(J69/86400)+DATE(1970,1,1)</f>
        <v>41075.583379629628</v>
      </c>
      <c r="T69" s="12">
        <f>(I69/86400)+DATE(1970,1,1)</f>
        <v>41105.583379629628</v>
      </c>
    </row>
    <row r="70" spans="1:20" ht="60" x14ac:dyDescent="0.25">
      <c r="A70" s="1">
        <v>68</v>
      </c>
      <c r="B70" s="8" t="s">
        <v>70</v>
      </c>
      <c r="C70" s="8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16">
        <f>ROUND((E70/D70)*(100),0)</f>
        <v>127</v>
      </c>
      <c r="P70" s="9">
        <f>IF(L70 = 0,0,E70/L70)</f>
        <v>21.194444444444443</v>
      </c>
      <c r="Q70" s="1" t="str">
        <f>LEFT(N70,SEARCH("/",N70)-1)</f>
        <v>film &amp; video</v>
      </c>
      <c r="R70" s="1" t="str">
        <f>RIGHT(N70,LEN(N70) - FIND("/",N70))</f>
        <v>shorts</v>
      </c>
      <c r="S70" s="12">
        <f>(J70/86400)+DATE(1970,1,1)</f>
        <v>41663.569340277776</v>
      </c>
      <c r="T70" s="12">
        <f>(I70/86400)+DATE(1970,1,1)</f>
        <v>41693.569340277776</v>
      </c>
    </row>
    <row r="71" spans="1:20" ht="60" x14ac:dyDescent="0.25">
      <c r="A71" s="1">
        <v>69</v>
      </c>
      <c r="B71" s="8" t="s">
        <v>71</v>
      </c>
      <c r="C71" s="8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16">
        <f>ROUND((E71/D71)*(100),0)</f>
        <v>111</v>
      </c>
      <c r="P71" s="9">
        <f>IF(L71 = 0,0,E71/L71)</f>
        <v>62.327134831460668</v>
      </c>
      <c r="Q71" s="1" t="str">
        <f>LEFT(N71,SEARCH("/",N71)-1)</f>
        <v>film &amp; video</v>
      </c>
      <c r="R71" s="1" t="str">
        <f>RIGHT(N71,LEN(N71) - FIND("/",N71))</f>
        <v>shorts</v>
      </c>
      <c r="S71" s="12">
        <f>(J71/86400)+DATE(1970,1,1)</f>
        <v>40786.187789351854</v>
      </c>
      <c r="T71" s="12">
        <f>(I71/86400)+DATE(1970,1,1)</f>
        <v>40818.290972222225</v>
      </c>
    </row>
    <row r="72" spans="1:20" ht="60" x14ac:dyDescent="0.25">
      <c r="A72" s="1">
        <v>70</v>
      </c>
      <c r="B72" s="8" t="s">
        <v>72</v>
      </c>
      <c r="C72" s="8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16">
        <f>ROUND((E72/D72)*(100),0)</f>
        <v>127</v>
      </c>
      <c r="P72" s="9">
        <f>IF(L72 = 0,0,E72/L72)</f>
        <v>37.411764705882355</v>
      </c>
      <c r="Q72" s="1" t="str">
        <f>LEFT(N72,SEARCH("/",N72)-1)</f>
        <v>film &amp; video</v>
      </c>
      <c r="R72" s="1" t="str">
        <f>RIGHT(N72,LEN(N72) - FIND("/",N72))</f>
        <v>shorts</v>
      </c>
      <c r="S72" s="12">
        <f>(J72/86400)+DATE(1970,1,1)</f>
        <v>40730.896354166667</v>
      </c>
      <c r="T72" s="12">
        <f>(I72/86400)+DATE(1970,1,1)</f>
        <v>40790.896354166667</v>
      </c>
    </row>
    <row r="73" spans="1:20" ht="45" x14ac:dyDescent="0.25">
      <c r="A73" s="1">
        <v>71</v>
      </c>
      <c r="B73" s="8" t="s">
        <v>73</v>
      </c>
      <c r="C73" s="8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16">
        <f>ROUND((E73/D73)*(100),0)</f>
        <v>124</v>
      </c>
      <c r="P73" s="9">
        <f>IF(L73 = 0,0,E73/L73)</f>
        <v>69.71875</v>
      </c>
      <c r="Q73" s="1" t="str">
        <f>LEFT(N73,SEARCH("/",N73)-1)</f>
        <v>film &amp; video</v>
      </c>
      <c r="R73" s="1" t="str">
        <f>RIGHT(N73,LEN(N73) - FIND("/",N73))</f>
        <v>shorts</v>
      </c>
      <c r="S73" s="12">
        <f>(J73/86400)+DATE(1970,1,1)</f>
        <v>40997.271493055552</v>
      </c>
      <c r="T73" s="12">
        <f>(I73/86400)+DATE(1970,1,1)</f>
        <v>41057.271493055552</v>
      </c>
    </row>
    <row r="74" spans="1:20" ht="60" x14ac:dyDescent="0.25">
      <c r="A74" s="1">
        <v>72</v>
      </c>
      <c r="B74" s="8" t="s">
        <v>74</v>
      </c>
      <c r="C74" s="8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16">
        <f>ROUND((E74/D74)*(100),0)</f>
        <v>108</v>
      </c>
      <c r="P74" s="9">
        <f>IF(L74 = 0,0,E74/L74)</f>
        <v>58.170731707317074</v>
      </c>
      <c r="Q74" s="1" t="str">
        <f>LEFT(N74,SEARCH("/",N74)-1)</f>
        <v>film &amp; video</v>
      </c>
      <c r="R74" s="1" t="str">
        <f>RIGHT(N74,LEN(N74) - FIND("/",N74))</f>
        <v>shorts</v>
      </c>
      <c r="S74" s="12">
        <f>(J74/86400)+DATE(1970,1,1)</f>
        <v>41208.010196759264</v>
      </c>
      <c r="T74" s="12">
        <f>(I74/86400)+DATE(1970,1,1)</f>
        <v>41228</v>
      </c>
    </row>
    <row r="75" spans="1:20" ht="60" x14ac:dyDescent="0.25">
      <c r="A75" s="1">
        <v>73</v>
      </c>
      <c r="B75" s="8" t="s">
        <v>75</v>
      </c>
      <c r="C75" s="8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16">
        <f>ROUND((E75/D75)*(100),0)</f>
        <v>100</v>
      </c>
      <c r="P75" s="9">
        <f>IF(L75 = 0,0,E75/L75)</f>
        <v>50</v>
      </c>
      <c r="Q75" s="1" t="str">
        <f>LEFT(N75,SEARCH("/",N75)-1)</f>
        <v>film &amp; video</v>
      </c>
      <c r="R75" s="1" t="str">
        <f>RIGHT(N75,LEN(N75) - FIND("/",N75))</f>
        <v>shorts</v>
      </c>
      <c r="S75" s="12">
        <f>(J75/86400)+DATE(1970,1,1)</f>
        <v>40587.75675925926</v>
      </c>
      <c r="T75" s="12">
        <f>(I75/86400)+DATE(1970,1,1)</f>
        <v>40666.165972222225</v>
      </c>
    </row>
    <row r="76" spans="1:20" ht="60" x14ac:dyDescent="0.25">
      <c r="A76" s="1">
        <v>74</v>
      </c>
      <c r="B76" s="8" t="s">
        <v>76</v>
      </c>
      <c r="C76" s="8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16">
        <f>ROUND((E76/D76)*(100),0)</f>
        <v>113</v>
      </c>
      <c r="P76" s="9">
        <f>IF(L76 = 0,0,E76/L76)</f>
        <v>19.471034482758618</v>
      </c>
      <c r="Q76" s="1" t="str">
        <f>LEFT(N76,SEARCH("/",N76)-1)</f>
        <v>film &amp; video</v>
      </c>
      <c r="R76" s="1" t="str">
        <f>RIGHT(N76,LEN(N76) - FIND("/",N76))</f>
        <v>shorts</v>
      </c>
      <c r="S76" s="12">
        <f>(J76/86400)+DATE(1970,1,1)</f>
        <v>42360.487210648149</v>
      </c>
      <c r="T76" s="12">
        <f>(I76/86400)+DATE(1970,1,1)</f>
        <v>42390.487210648149</v>
      </c>
    </row>
    <row r="77" spans="1:20" ht="45" x14ac:dyDescent="0.25">
      <c r="A77" s="1">
        <v>75</v>
      </c>
      <c r="B77" s="8" t="s">
        <v>77</v>
      </c>
      <c r="C77" s="8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16">
        <f>ROUND((E77/D77)*(100),0)</f>
        <v>115</v>
      </c>
      <c r="P77" s="9">
        <f>IF(L77 = 0,0,E77/L77)</f>
        <v>85.957446808510639</v>
      </c>
      <c r="Q77" s="1" t="str">
        <f>LEFT(N77,SEARCH("/",N77)-1)</f>
        <v>film &amp; video</v>
      </c>
      <c r="R77" s="1" t="str">
        <f>RIGHT(N77,LEN(N77) - FIND("/",N77))</f>
        <v>shorts</v>
      </c>
      <c r="S77" s="12">
        <f>(J77/86400)+DATE(1970,1,1)</f>
        <v>41357.209166666667</v>
      </c>
      <c r="T77" s="12">
        <f>(I77/86400)+DATE(1970,1,1)</f>
        <v>41387.209166666667</v>
      </c>
    </row>
    <row r="78" spans="1:20" ht="60" x14ac:dyDescent="0.25">
      <c r="A78" s="1">
        <v>76</v>
      </c>
      <c r="B78" s="8" t="s">
        <v>78</v>
      </c>
      <c r="C78" s="8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16">
        <f>ROUND((E78/D78)*(100),0)</f>
        <v>153</v>
      </c>
      <c r="P78" s="9">
        <f>IF(L78 = 0,0,E78/L78)</f>
        <v>30.666666666666668</v>
      </c>
      <c r="Q78" s="1" t="str">
        <f>LEFT(N78,SEARCH("/",N78)-1)</f>
        <v>film &amp; video</v>
      </c>
      <c r="R78" s="1" t="str">
        <f>RIGHT(N78,LEN(N78) - FIND("/",N78))</f>
        <v>shorts</v>
      </c>
      <c r="S78" s="12">
        <f>(J78/86400)+DATE(1970,1,1)</f>
        <v>40844.691643518519</v>
      </c>
      <c r="T78" s="12">
        <f>(I78/86400)+DATE(1970,1,1)</f>
        <v>40904.733310185184</v>
      </c>
    </row>
    <row r="79" spans="1:20" ht="45" x14ac:dyDescent="0.25">
      <c r="A79" s="1">
        <v>77</v>
      </c>
      <c r="B79" s="8" t="s">
        <v>79</v>
      </c>
      <c r="C79" s="8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16">
        <f>ROUND((E79/D79)*(100),0)</f>
        <v>393</v>
      </c>
      <c r="P79" s="9">
        <f>IF(L79 = 0,0,E79/L79)</f>
        <v>60.384615384615387</v>
      </c>
      <c r="Q79" s="1" t="str">
        <f>LEFT(N79,SEARCH("/",N79)-1)</f>
        <v>film &amp; video</v>
      </c>
      <c r="R79" s="1" t="str">
        <f>RIGHT(N79,LEN(N79) - FIND("/",N79))</f>
        <v>shorts</v>
      </c>
      <c r="S79" s="12">
        <f>(J79/86400)+DATE(1970,1,1)</f>
        <v>40997.144872685181</v>
      </c>
      <c r="T79" s="12">
        <f>(I79/86400)+DATE(1970,1,1)</f>
        <v>41050.124305555553</v>
      </c>
    </row>
    <row r="80" spans="1:20" ht="105" x14ac:dyDescent="0.25">
      <c r="A80" s="1">
        <v>78</v>
      </c>
      <c r="B80" s="8" t="s">
        <v>80</v>
      </c>
      <c r="C80" s="8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16">
        <f>ROUND((E80/D80)*(100),0)</f>
        <v>2702</v>
      </c>
      <c r="P80" s="9">
        <f>IF(L80 = 0,0,E80/L80)</f>
        <v>38.6</v>
      </c>
      <c r="Q80" s="1" t="str">
        <f>LEFT(N80,SEARCH("/",N80)-1)</f>
        <v>film &amp; video</v>
      </c>
      <c r="R80" s="1" t="str">
        <f>RIGHT(N80,LEN(N80) - FIND("/",N80))</f>
        <v>shorts</v>
      </c>
      <c r="S80" s="12">
        <f>(J80/86400)+DATE(1970,1,1)</f>
        <v>42604.730567129634</v>
      </c>
      <c r="T80" s="12">
        <f>(I80/86400)+DATE(1970,1,1)</f>
        <v>42614.730567129634</v>
      </c>
    </row>
    <row r="81" spans="1:20" ht="45" x14ac:dyDescent="0.25">
      <c r="A81" s="1">
        <v>79</v>
      </c>
      <c r="B81" s="8" t="s">
        <v>81</v>
      </c>
      <c r="C81" s="8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16">
        <f>ROUND((E81/D81)*(100),0)</f>
        <v>127</v>
      </c>
      <c r="P81" s="9">
        <f>IF(L81 = 0,0,E81/L81)</f>
        <v>40.268292682926827</v>
      </c>
      <c r="Q81" s="1" t="str">
        <f>LEFT(N81,SEARCH("/",N81)-1)</f>
        <v>film &amp; video</v>
      </c>
      <c r="R81" s="1" t="str">
        <f>RIGHT(N81,LEN(N81) - FIND("/",N81))</f>
        <v>shorts</v>
      </c>
      <c r="S81" s="12">
        <f>(J81/86400)+DATE(1970,1,1)</f>
        <v>41724.776539351849</v>
      </c>
      <c r="T81" s="12">
        <f>(I81/86400)+DATE(1970,1,1)</f>
        <v>41754.776539351849</v>
      </c>
    </row>
    <row r="82" spans="1:20" ht="45" x14ac:dyDescent="0.25">
      <c r="A82" s="1">
        <v>80</v>
      </c>
      <c r="B82" s="8" t="s">
        <v>82</v>
      </c>
      <c r="C82" s="8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16">
        <f>ROUND((E82/D82)*(100),0)</f>
        <v>107</v>
      </c>
      <c r="P82" s="9">
        <f>IF(L82 = 0,0,E82/L82)</f>
        <v>273.82978723404256</v>
      </c>
      <c r="Q82" s="1" t="str">
        <f>LEFT(N82,SEARCH("/",N82)-1)</f>
        <v>film &amp; video</v>
      </c>
      <c r="R82" s="1" t="str">
        <f>RIGHT(N82,LEN(N82) - FIND("/",N82))</f>
        <v>shorts</v>
      </c>
      <c r="S82" s="12">
        <f>(J82/86400)+DATE(1970,1,1)</f>
        <v>41583.083981481483</v>
      </c>
      <c r="T82" s="12">
        <f>(I82/86400)+DATE(1970,1,1)</f>
        <v>41618.083981481483</v>
      </c>
    </row>
    <row r="83" spans="1:20" ht="60" x14ac:dyDescent="0.25">
      <c r="A83" s="1">
        <v>81</v>
      </c>
      <c r="B83" s="8" t="s">
        <v>83</v>
      </c>
      <c r="C83" s="8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16">
        <f>ROUND((E83/D83)*(100),0)</f>
        <v>198</v>
      </c>
      <c r="P83" s="9">
        <f>IF(L83 = 0,0,E83/L83)</f>
        <v>53.035714285714285</v>
      </c>
      <c r="Q83" s="1" t="str">
        <f>LEFT(N83,SEARCH("/",N83)-1)</f>
        <v>film &amp; video</v>
      </c>
      <c r="R83" s="1" t="str">
        <f>RIGHT(N83,LEN(N83) - FIND("/",N83))</f>
        <v>shorts</v>
      </c>
      <c r="S83" s="12">
        <f>(J83/86400)+DATE(1970,1,1)</f>
        <v>41100.158877314811</v>
      </c>
      <c r="T83" s="12">
        <f>(I83/86400)+DATE(1970,1,1)</f>
        <v>41104.126388888893</v>
      </c>
    </row>
    <row r="84" spans="1:20" ht="60" x14ac:dyDescent="0.25">
      <c r="A84" s="1">
        <v>82</v>
      </c>
      <c r="B84" s="8" t="s">
        <v>84</v>
      </c>
      <c r="C84" s="8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16">
        <f>ROUND((E84/D84)*(100),0)</f>
        <v>100</v>
      </c>
      <c r="P84" s="9">
        <f>IF(L84 = 0,0,E84/L84)</f>
        <v>40.005000000000003</v>
      </c>
      <c r="Q84" s="1" t="str">
        <f>LEFT(N84,SEARCH("/",N84)-1)</f>
        <v>film &amp; video</v>
      </c>
      <c r="R84" s="1" t="str">
        <f>RIGHT(N84,LEN(N84) - FIND("/",N84))</f>
        <v>shorts</v>
      </c>
      <c r="S84" s="12">
        <f>(J84/86400)+DATE(1970,1,1)</f>
        <v>40795.820150462961</v>
      </c>
      <c r="T84" s="12">
        <f>(I84/86400)+DATE(1970,1,1)</f>
        <v>40825.820150462961</v>
      </c>
    </row>
    <row r="85" spans="1:20" ht="60" x14ac:dyDescent="0.25">
      <c r="A85" s="1">
        <v>83</v>
      </c>
      <c r="B85" s="8" t="s">
        <v>85</v>
      </c>
      <c r="C85" s="8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16">
        <f>ROUND((E85/D85)*(100),0)</f>
        <v>103</v>
      </c>
      <c r="P85" s="9">
        <f>IF(L85 = 0,0,E85/L85)</f>
        <v>15.76923076923077</v>
      </c>
      <c r="Q85" s="1" t="str">
        <f>LEFT(N85,SEARCH("/",N85)-1)</f>
        <v>film &amp; video</v>
      </c>
      <c r="R85" s="1" t="str">
        <f>RIGHT(N85,LEN(N85) - FIND("/",N85))</f>
        <v>shorts</v>
      </c>
      <c r="S85" s="12">
        <f>(J85/86400)+DATE(1970,1,1)</f>
        <v>42042.615613425922</v>
      </c>
      <c r="T85" s="12">
        <f>(I85/86400)+DATE(1970,1,1)</f>
        <v>42057.479166666672</v>
      </c>
    </row>
    <row r="86" spans="1:20" ht="45" x14ac:dyDescent="0.25">
      <c r="A86" s="1">
        <v>84</v>
      </c>
      <c r="B86" s="8" t="s">
        <v>86</v>
      </c>
      <c r="C86" s="8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16">
        <f>ROUND((E86/D86)*(100),0)</f>
        <v>100</v>
      </c>
      <c r="P86" s="9">
        <f>IF(L86 = 0,0,E86/L86)</f>
        <v>71.428571428571431</v>
      </c>
      <c r="Q86" s="1" t="str">
        <f>LEFT(N86,SEARCH("/",N86)-1)</f>
        <v>film &amp; video</v>
      </c>
      <c r="R86" s="1" t="str">
        <f>RIGHT(N86,LEN(N86) - FIND("/",N86))</f>
        <v>shorts</v>
      </c>
      <c r="S86" s="12">
        <f>(J86/86400)+DATE(1970,1,1)</f>
        <v>40648.757939814815</v>
      </c>
      <c r="T86" s="12">
        <f>(I86/86400)+DATE(1970,1,1)</f>
        <v>40678.757939814815</v>
      </c>
    </row>
    <row r="87" spans="1:20" ht="60" x14ac:dyDescent="0.25">
      <c r="A87" s="1">
        <v>85</v>
      </c>
      <c r="B87" s="8" t="s">
        <v>87</v>
      </c>
      <c r="C87" s="8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16">
        <f>ROUND((E87/D87)*(100),0)</f>
        <v>126</v>
      </c>
      <c r="P87" s="9">
        <f>IF(L87 = 0,0,E87/L87)</f>
        <v>71.714285714285708</v>
      </c>
      <c r="Q87" s="1" t="str">
        <f>LEFT(N87,SEARCH("/",N87)-1)</f>
        <v>film &amp; video</v>
      </c>
      <c r="R87" s="1" t="str">
        <f>RIGHT(N87,LEN(N87) - FIND("/",N87))</f>
        <v>shorts</v>
      </c>
      <c r="S87" s="12">
        <f>(J87/86400)+DATE(1970,1,1)</f>
        <v>40779.125428240739</v>
      </c>
      <c r="T87" s="12">
        <f>(I87/86400)+DATE(1970,1,1)</f>
        <v>40809.125428240739</v>
      </c>
    </row>
    <row r="88" spans="1:20" ht="75" x14ac:dyDescent="0.25">
      <c r="A88" s="1">
        <v>86</v>
      </c>
      <c r="B88" s="8" t="s">
        <v>88</v>
      </c>
      <c r="C88" s="8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16">
        <f>ROUND((E88/D88)*(100),0)</f>
        <v>106</v>
      </c>
      <c r="P88" s="9">
        <f>IF(L88 = 0,0,E88/L88)</f>
        <v>375.76470588235293</v>
      </c>
      <c r="Q88" s="1" t="str">
        <f>LEFT(N88,SEARCH("/",N88)-1)</f>
        <v>film &amp; video</v>
      </c>
      <c r="R88" s="1" t="str">
        <f>RIGHT(N88,LEN(N88) - FIND("/",N88))</f>
        <v>shorts</v>
      </c>
      <c r="S88" s="12">
        <f>(J88/86400)+DATE(1970,1,1)</f>
        <v>42291.556076388893</v>
      </c>
      <c r="T88" s="12">
        <f>(I88/86400)+DATE(1970,1,1)</f>
        <v>42365.59774305555</v>
      </c>
    </row>
    <row r="89" spans="1:20" ht="45" x14ac:dyDescent="0.25">
      <c r="A89" s="1">
        <v>87</v>
      </c>
      <c r="B89" s="8" t="s">
        <v>89</v>
      </c>
      <c r="C89" s="8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16">
        <f>ROUND((E89/D89)*(100),0)</f>
        <v>105</v>
      </c>
      <c r="P89" s="9">
        <f>IF(L89 = 0,0,E89/L89)</f>
        <v>104.6</v>
      </c>
      <c r="Q89" s="1" t="str">
        <f>LEFT(N89,SEARCH("/",N89)-1)</f>
        <v>film &amp; video</v>
      </c>
      <c r="R89" s="1" t="str">
        <f>RIGHT(N89,LEN(N89) - FIND("/",N89))</f>
        <v>shorts</v>
      </c>
      <c r="S89" s="12">
        <f>(J89/86400)+DATE(1970,1,1)</f>
        <v>40322.539386574077</v>
      </c>
      <c r="T89" s="12">
        <f>(I89/86400)+DATE(1970,1,1)</f>
        <v>40332.070138888885</v>
      </c>
    </row>
    <row r="90" spans="1:20" ht="60" x14ac:dyDescent="0.25">
      <c r="A90" s="1">
        <v>88</v>
      </c>
      <c r="B90" s="8" t="s">
        <v>90</v>
      </c>
      <c r="C90" s="8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16">
        <f>ROUND((E90/D90)*(100),0)</f>
        <v>103</v>
      </c>
      <c r="P90" s="9">
        <f>IF(L90 = 0,0,E90/L90)</f>
        <v>60</v>
      </c>
      <c r="Q90" s="1" t="str">
        <f>LEFT(N90,SEARCH("/",N90)-1)</f>
        <v>film &amp; video</v>
      </c>
      <c r="R90" s="1" t="str">
        <f>RIGHT(N90,LEN(N90) - FIND("/",N90))</f>
        <v>shorts</v>
      </c>
      <c r="S90" s="12">
        <f>(J90/86400)+DATE(1970,1,1)</f>
        <v>41786.65892361111</v>
      </c>
      <c r="T90" s="12">
        <f>(I90/86400)+DATE(1970,1,1)</f>
        <v>41812.65892361111</v>
      </c>
    </row>
    <row r="91" spans="1:20" ht="45" x14ac:dyDescent="0.25">
      <c r="A91" s="1">
        <v>89</v>
      </c>
      <c r="B91" s="8" t="s">
        <v>91</v>
      </c>
      <c r="C91" s="8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16">
        <f>ROUND((E91/D91)*(100),0)</f>
        <v>115</v>
      </c>
      <c r="P91" s="9">
        <f>IF(L91 = 0,0,E91/L91)</f>
        <v>123.28571428571429</v>
      </c>
      <c r="Q91" s="1" t="str">
        <f>LEFT(N91,SEARCH("/",N91)-1)</f>
        <v>film &amp; video</v>
      </c>
      <c r="R91" s="1" t="str">
        <f>RIGHT(N91,LEN(N91) - FIND("/",N91))</f>
        <v>shorts</v>
      </c>
      <c r="S91" s="12">
        <f>(J91/86400)+DATE(1970,1,1)</f>
        <v>41402.752222222218</v>
      </c>
      <c r="T91" s="12">
        <f>(I91/86400)+DATE(1970,1,1)</f>
        <v>41427.752222222218</v>
      </c>
    </row>
    <row r="92" spans="1:20" ht="30" x14ac:dyDescent="0.25">
      <c r="A92" s="1">
        <v>90</v>
      </c>
      <c r="B92" s="8" t="s">
        <v>92</v>
      </c>
      <c r="C92" s="8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16">
        <f>ROUND((E92/D92)*(100),0)</f>
        <v>100</v>
      </c>
      <c r="P92" s="9">
        <f>IF(L92 = 0,0,E92/L92)</f>
        <v>31.375</v>
      </c>
      <c r="Q92" s="1" t="str">
        <f>LEFT(N92,SEARCH("/",N92)-1)</f>
        <v>film &amp; video</v>
      </c>
      <c r="R92" s="1" t="str">
        <f>RIGHT(N92,LEN(N92) - FIND("/",N92))</f>
        <v>shorts</v>
      </c>
      <c r="S92" s="12">
        <f>(J92/86400)+DATE(1970,1,1)</f>
        <v>40706.297442129631</v>
      </c>
      <c r="T92" s="12">
        <f>(I92/86400)+DATE(1970,1,1)</f>
        <v>40736.297442129631</v>
      </c>
    </row>
    <row r="93" spans="1:20" ht="45" x14ac:dyDescent="0.25">
      <c r="A93" s="1">
        <v>91</v>
      </c>
      <c r="B93" s="8" t="s">
        <v>93</v>
      </c>
      <c r="C93" s="8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16">
        <f>ROUND((E93/D93)*(100),0)</f>
        <v>120</v>
      </c>
      <c r="P93" s="9">
        <f>IF(L93 = 0,0,E93/L93)</f>
        <v>78.260869565217391</v>
      </c>
      <c r="Q93" s="1" t="str">
        <f>LEFT(N93,SEARCH("/",N93)-1)</f>
        <v>film &amp; video</v>
      </c>
      <c r="R93" s="1" t="str">
        <f>RIGHT(N93,LEN(N93) - FIND("/",N93))</f>
        <v>shorts</v>
      </c>
      <c r="S93" s="12">
        <f>(J93/86400)+DATE(1970,1,1)</f>
        <v>40619.402361111112</v>
      </c>
      <c r="T93" s="12">
        <f>(I93/86400)+DATE(1970,1,1)</f>
        <v>40680.402361111112</v>
      </c>
    </row>
    <row r="94" spans="1:20" ht="60" x14ac:dyDescent="0.25">
      <c r="A94" s="1">
        <v>92</v>
      </c>
      <c r="B94" s="8" t="s">
        <v>94</v>
      </c>
      <c r="C94" s="8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16">
        <f>ROUND((E94/D94)*(100),0)</f>
        <v>105</v>
      </c>
      <c r="P94" s="9">
        <f>IF(L94 = 0,0,E94/L94)</f>
        <v>122.32558139534883</v>
      </c>
      <c r="Q94" s="1" t="str">
        <f>LEFT(N94,SEARCH("/",N94)-1)</f>
        <v>film &amp; video</v>
      </c>
      <c r="R94" s="1" t="str">
        <f>RIGHT(N94,LEN(N94) - FIND("/",N94))</f>
        <v>shorts</v>
      </c>
      <c r="S94" s="12">
        <f>(J94/86400)+DATE(1970,1,1)</f>
        <v>42721.198877314819</v>
      </c>
      <c r="T94" s="12">
        <f>(I94/86400)+DATE(1970,1,1)</f>
        <v>42767.333333333328</v>
      </c>
    </row>
    <row r="95" spans="1:20" ht="60" x14ac:dyDescent="0.25">
      <c r="A95" s="1">
        <v>93</v>
      </c>
      <c r="B95" s="8" t="s">
        <v>95</v>
      </c>
      <c r="C95" s="8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16">
        <f>ROUND((E95/D95)*(100),0)</f>
        <v>111</v>
      </c>
      <c r="P95" s="9">
        <f>IF(L95 = 0,0,E95/L95)</f>
        <v>73.733333333333334</v>
      </c>
      <c r="Q95" s="1" t="str">
        <f>LEFT(N95,SEARCH("/",N95)-1)</f>
        <v>film &amp; video</v>
      </c>
      <c r="R95" s="1" t="str">
        <f>RIGHT(N95,LEN(N95) - FIND("/",N95))</f>
        <v>shorts</v>
      </c>
      <c r="S95" s="12">
        <f>(J95/86400)+DATE(1970,1,1)</f>
        <v>41065.858067129629</v>
      </c>
      <c r="T95" s="12">
        <f>(I95/86400)+DATE(1970,1,1)</f>
        <v>41093.875</v>
      </c>
    </row>
    <row r="96" spans="1:20" ht="45" x14ac:dyDescent="0.25">
      <c r="A96" s="1">
        <v>94</v>
      </c>
      <c r="B96" s="8" t="s">
        <v>96</v>
      </c>
      <c r="C96" s="8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16">
        <f>ROUND((E96/D96)*(100),0)</f>
        <v>104</v>
      </c>
      <c r="P96" s="9">
        <f>IF(L96 = 0,0,E96/L96)</f>
        <v>21.666666666666668</v>
      </c>
      <c r="Q96" s="1" t="str">
        <f>LEFT(N96,SEARCH("/",N96)-1)</f>
        <v>film &amp; video</v>
      </c>
      <c r="R96" s="1" t="str">
        <f>RIGHT(N96,LEN(N96) - FIND("/",N96))</f>
        <v>shorts</v>
      </c>
      <c r="S96" s="12">
        <f>(J96/86400)+DATE(1970,1,1)</f>
        <v>41716.717847222222</v>
      </c>
      <c r="T96" s="12">
        <f>(I96/86400)+DATE(1970,1,1)</f>
        <v>41736.717847222222</v>
      </c>
    </row>
    <row r="97" spans="1:20" ht="60" x14ac:dyDescent="0.25">
      <c r="A97" s="1">
        <v>95</v>
      </c>
      <c r="B97" s="8" t="s">
        <v>97</v>
      </c>
      <c r="C97" s="8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16">
        <f>ROUND((E97/D97)*(100),0)</f>
        <v>131</v>
      </c>
      <c r="P97" s="9">
        <f>IF(L97 = 0,0,E97/L97)</f>
        <v>21.904761904761905</v>
      </c>
      <c r="Q97" s="1" t="str">
        <f>LEFT(N97,SEARCH("/",N97)-1)</f>
        <v>film &amp; video</v>
      </c>
      <c r="R97" s="1" t="str">
        <f>RIGHT(N97,LEN(N97) - FIND("/",N97))</f>
        <v>shorts</v>
      </c>
      <c r="S97" s="12">
        <f>(J97/86400)+DATE(1970,1,1)</f>
        <v>40935.005104166667</v>
      </c>
      <c r="T97" s="12">
        <f>(I97/86400)+DATE(1970,1,1)</f>
        <v>40965.005104166667</v>
      </c>
    </row>
    <row r="98" spans="1:20" ht="60" x14ac:dyDescent="0.25">
      <c r="A98" s="1">
        <v>96</v>
      </c>
      <c r="B98" s="8" t="s">
        <v>98</v>
      </c>
      <c r="C98" s="8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16">
        <f>ROUND((E98/D98)*(100),0)</f>
        <v>115</v>
      </c>
      <c r="P98" s="9">
        <f>IF(L98 = 0,0,E98/L98)</f>
        <v>50.588235294117645</v>
      </c>
      <c r="Q98" s="1" t="str">
        <f>LEFT(N98,SEARCH("/",N98)-1)</f>
        <v>film &amp; video</v>
      </c>
      <c r="R98" s="1" t="str">
        <f>RIGHT(N98,LEN(N98) - FIND("/",N98))</f>
        <v>shorts</v>
      </c>
      <c r="S98" s="12">
        <f>(J98/86400)+DATE(1970,1,1)</f>
        <v>40324.662511574075</v>
      </c>
      <c r="T98" s="12">
        <f>(I98/86400)+DATE(1970,1,1)</f>
        <v>40391.125</v>
      </c>
    </row>
    <row r="99" spans="1:20" ht="45" x14ac:dyDescent="0.25">
      <c r="A99" s="1">
        <v>97</v>
      </c>
      <c r="B99" s="8" t="s">
        <v>99</v>
      </c>
      <c r="C99" s="8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16">
        <f>ROUND((E99/D99)*(100),0)</f>
        <v>106</v>
      </c>
      <c r="P99" s="9">
        <f>IF(L99 = 0,0,E99/L99)</f>
        <v>53.125</v>
      </c>
      <c r="Q99" s="1" t="str">
        <f>LEFT(N99,SEARCH("/",N99)-1)</f>
        <v>film &amp; video</v>
      </c>
      <c r="R99" s="1" t="str">
        <f>RIGHT(N99,LEN(N99) - FIND("/",N99))</f>
        <v>shorts</v>
      </c>
      <c r="S99" s="12">
        <f>(J99/86400)+DATE(1970,1,1)</f>
        <v>40706.135208333333</v>
      </c>
      <c r="T99" s="12">
        <f>(I99/86400)+DATE(1970,1,1)</f>
        <v>40736.135208333333</v>
      </c>
    </row>
    <row r="100" spans="1:20" ht="45" x14ac:dyDescent="0.25">
      <c r="A100" s="1">
        <v>98</v>
      </c>
      <c r="B100" s="8" t="s">
        <v>100</v>
      </c>
      <c r="C100" s="8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16">
        <f>ROUND((E100/D100)*(100),0)</f>
        <v>106</v>
      </c>
      <c r="P100" s="9">
        <f>IF(L100 = 0,0,E100/L100)</f>
        <v>56.666666666666664</v>
      </c>
      <c r="Q100" s="1" t="str">
        <f>LEFT(N100,SEARCH("/",N100)-1)</f>
        <v>film &amp; video</v>
      </c>
      <c r="R100" s="1" t="str">
        <f>RIGHT(N100,LEN(N100) - FIND("/",N100))</f>
        <v>shorts</v>
      </c>
      <c r="S100" s="12">
        <f>(J100/86400)+DATE(1970,1,1)</f>
        <v>41214.794837962967</v>
      </c>
      <c r="T100" s="12">
        <f>(I100/86400)+DATE(1970,1,1)</f>
        <v>41250.979166666664</v>
      </c>
    </row>
    <row r="101" spans="1:20" ht="45" x14ac:dyDescent="0.25">
      <c r="A101" s="1">
        <v>99</v>
      </c>
      <c r="B101" s="8" t="s">
        <v>101</v>
      </c>
      <c r="C101" s="8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16">
        <f>ROUND((E101/D101)*(100),0)</f>
        <v>106</v>
      </c>
      <c r="P101" s="9">
        <f>IF(L101 = 0,0,E101/L101)</f>
        <v>40.776666666666664</v>
      </c>
      <c r="Q101" s="1" t="str">
        <f>LEFT(N101,SEARCH("/",N101)-1)</f>
        <v>film &amp; video</v>
      </c>
      <c r="R101" s="1" t="str">
        <f>RIGHT(N101,LEN(N101) - FIND("/",N101))</f>
        <v>shorts</v>
      </c>
      <c r="S101" s="12">
        <f>(J101/86400)+DATE(1970,1,1)</f>
        <v>41631.902766203704</v>
      </c>
      <c r="T101" s="12">
        <f>(I101/86400)+DATE(1970,1,1)</f>
        <v>41661.902766203704</v>
      </c>
    </row>
    <row r="102" spans="1:20" ht="60" x14ac:dyDescent="0.25">
      <c r="A102" s="1">
        <v>100</v>
      </c>
      <c r="B102" s="8" t="s">
        <v>102</v>
      </c>
      <c r="C102" s="8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16">
        <f>ROUND((E102/D102)*(100),0)</f>
        <v>100</v>
      </c>
      <c r="P102" s="9">
        <f>IF(L102 = 0,0,E102/L102)</f>
        <v>192.30769230769232</v>
      </c>
      <c r="Q102" s="1" t="str">
        <f>LEFT(N102,SEARCH("/",N102)-1)</f>
        <v>film &amp; video</v>
      </c>
      <c r="R102" s="1" t="str">
        <f>RIGHT(N102,LEN(N102) - FIND("/",N102))</f>
        <v>shorts</v>
      </c>
      <c r="S102" s="12">
        <f>(J102/86400)+DATE(1970,1,1)</f>
        <v>41197.753310185188</v>
      </c>
      <c r="T102" s="12">
        <f>(I102/86400)+DATE(1970,1,1)</f>
        <v>41217.794976851852</v>
      </c>
    </row>
    <row r="103" spans="1:20" ht="60" x14ac:dyDescent="0.25">
      <c r="A103" s="1">
        <v>101</v>
      </c>
      <c r="B103" s="8" t="s">
        <v>103</v>
      </c>
      <c r="C103" s="8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16">
        <f>ROUND((E103/D103)*(100),0)</f>
        <v>100</v>
      </c>
      <c r="P103" s="9">
        <f>IF(L103 = 0,0,E103/L103)</f>
        <v>100</v>
      </c>
      <c r="Q103" s="1" t="str">
        <f>LEFT(N103,SEARCH("/",N103)-1)</f>
        <v>film &amp; video</v>
      </c>
      <c r="R103" s="1" t="str">
        <f>RIGHT(N103,LEN(N103) - FIND("/",N103))</f>
        <v>shorts</v>
      </c>
      <c r="S103" s="12">
        <f>(J103/86400)+DATE(1970,1,1)</f>
        <v>41274.776736111111</v>
      </c>
      <c r="T103" s="12">
        <f>(I103/86400)+DATE(1970,1,1)</f>
        <v>41298.776736111111</v>
      </c>
    </row>
    <row r="104" spans="1:20" ht="60" x14ac:dyDescent="0.25">
      <c r="A104" s="1">
        <v>102</v>
      </c>
      <c r="B104" s="8" t="s">
        <v>104</v>
      </c>
      <c r="C104" s="8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16">
        <f>ROUND((E104/D104)*(100),0)</f>
        <v>128</v>
      </c>
      <c r="P104" s="9">
        <f>IF(L104 = 0,0,E104/L104)</f>
        <v>117.92307692307692</v>
      </c>
      <c r="Q104" s="1" t="str">
        <f>LEFT(N104,SEARCH("/",N104)-1)</f>
        <v>film &amp; video</v>
      </c>
      <c r="R104" s="1" t="str">
        <f>RIGHT(N104,LEN(N104) - FIND("/",N104))</f>
        <v>shorts</v>
      </c>
      <c r="S104" s="12">
        <f>(J104/86400)+DATE(1970,1,1)</f>
        <v>40505.131168981483</v>
      </c>
      <c r="T104" s="12">
        <f>(I104/86400)+DATE(1970,1,1)</f>
        <v>40535.131168981483</v>
      </c>
    </row>
    <row r="105" spans="1:20" ht="45" x14ac:dyDescent="0.25">
      <c r="A105" s="1">
        <v>103</v>
      </c>
      <c r="B105" s="8" t="s">
        <v>105</v>
      </c>
      <c r="C105" s="8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16">
        <f>ROUND((E105/D105)*(100),0)</f>
        <v>105</v>
      </c>
      <c r="P105" s="9">
        <f>IF(L105 = 0,0,E105/L105)</f>
        <v>27.897959183673468</v>
      </c>
      <c r="Q105" s="1" t="str">
        <f>LEFT(N105,SEARCH("/",N105)-1)</f>
        <v>film &amp; video</v>
      </c>
      <c r="R105" s="1" t="str">
        <f>RIGHT(N105,LEN(N105) - FIND("/",N105))</f>
        <v>shorts</v>
      </c>
      <c r="S105" s="12">
        <f>(J105/86400)+DATE(1970,1,1)</f>
        <v>41682.805902777778</v>
      </c>
      <c r="T105" s="12">
        <f>(I105/86400)+DATE(1970,1,1)</f>
        <v>41705.805902777778</v>
      </c>
    </row>
    <row r="106" spans="1:20" ht="30" x14ac:dyDescent="0.25">
      <c r="A106" s="1">
        <v>104</v>
      </c>
      <c r="B106" s="8" t="s">
        <v>106</v>
      </c>
      <c r="C106" s="8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16">
        <f>ROUND((E106/D106)*(100),0)</f>
        <v>120</v>
      </c>
      <c r="P106" s="9">
        <f>IF(L106 = 0,0,E106/L106)</f>
        <v>60</v>
      </c>
      <c r="Q106" s="1" t="str">
        <f>LEFT(N106,SEARCH("/",N106)-1)</f>
        <v>film &amp; video</v>
      </c>
      <c r="R106" s="1" t="str">
        <f>RIGHT(N106,LEN(N106) - FIND("/",N106))</f>
        <v>shorts</v>
      </c>
      <c r="S106" s="12">
        <f>(J106/86400)+DATE(1970,1,1)</f>
        <v>40612.695208333331</v>
      </c>
      <c r="T106" s="12">
        <f>(I106/86400)+DATE(1970,1,1)</f>
        <v>40636.041666666664</v>
      </c>
    </row>
    <row r="107" spans="1:20" ht="45" x14ac:dyDescent="0.25">
      <c r="A107" s="1">
        <v>105</v>
      </c>
      <c r="B107" s="8" t="s">
        <v>107</v>
      </c>
      <c r="C107" s="8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16">
        <f>ROUND((E107/D107)*(100),0)</f>
        <v>107</v>
      </c>
      <c r="P107" s="9">
        <f>IF(L107 = 0,0,E107/L107)</f>
        <v>39.383333333333333</v>
      </c>
      <c r="Q107" s="1" t="str">
        <f>LEFT(N107,SEARCH("/",N107)-1)</f>
        <v>film &amp; video</v>
      </c>
      <c r="R107" s="1" t="str">
        <f>RIGHT(N107,LEN(N107) - FIND("/",N107))</f>
        <v>shorts</v>
      </c>
      <c r="S107" s="12">
        <f>(J107/86400)+DATE(1970,1,1)</f>
        <v>42485.724768518514</v>
      </c>
      <c r="T107" s="12">
        <f>(I107/86400)+DATE(1970,1,1)</f>
        <v>42504</v>
      </c>
    </row>
    <row r="108" spans="1:20" x14ac:dyDescent="0.25">
      <c r="A108" s="1">
        <v>106</v>
      </c>
      <c r="B108" s="8" t="s">
        <v>108</v>
      </c>
      <c r="C108" s="8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16">
        <f>ROUND((E108/D108)*(100),0)</f>
        <v>101</v>
      </c>
      <c r="P108" s="9">
        <f>IF(L108 = 0,0,E108/L108)</f>
        <v>186.11111111111111</v>
      </c>
      <c r="Q108" s="1" t="str">
        <f>LEFT(N108,SEARCH("/",N108)-1)</f>
        <v>film &amp; video</v>
      </c>
      <c r="R108" s="1" t="str">
        <f>RIGHT(N108,LEN(N108) - FIND("/",N108))</f>
        <v>shorts</v>
      </c>
      <c r="S108" s="12">
        <f>(J108/86400)+DATE(1970,1,1)</f>
        <v>40987.776631944442</v>
      </c>
      <c r="T108" s="12">
        <f>(I108/86400)+DATE(1970,1,1)</f>
        <v>41001.776631944442</v>
      </c>
    </row>
    <row r="109" spans="1:20" ht="60" x14ac:dyDescent="0.25">
      <c r="A109" s="1">
        <v>107</v>
      </c>
      <c r="B109" s="8" t="s">
        <v>109</v>
      </c>
      <c r="C109" s="8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16">
        <f>ROUND((E109/D109)*(100),0)</f>
        <v>102</v>
      </c>
      <c r="P109" s="9">
        <f>IF(L109 = 0,0,E109/L109)</f>
        <v>111.37681159420291</v>
      </c>
      <c r="Q109" s="1" t="str">
        <f>LEFT(N109,SEARCH("/",N109)-1)</f>
        <v>film &amp; video</v>
      </c>
      <c r="R109" s="1" t="str">
        <f>RIGHT(N109,LEN(N109) - FIND("/",N109))</f>
        <v>shorts</v>
      </c>
      <c r="S109" s="12">
        <f>(J109/86400)+DATE(1970,1,1)</f>
        <v>40635.982488425929</v>
      </c>
      <c r="T109" s="12">
        <f>(I109/86400)+DATE(1970,1,1)</f>
        <v>40657.982488425929</v>
      </c>
    </row>
    <row r="110" spans="1:20" ht="45" x14ac:dyDescent="0.25">
      <c r="A110" s="1">
        <v>108</v>
      </c>
      <c r="B110" s="8" t="s">
        <v>110</v>
      </c>
      <c r="C110" s="8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16">
        <f>ROUND((E110/D110)*(100),0)</f>
        <v>247</v>
      </c>
      <c r="P110" s="9">
        <f>IF(L110 = 0,0,E110/L110)</f>
        <v>78.723404255319153</v>
      </c>
      <c r="Q110" s="1" t="str">
        <f>LEFT(N110,SEARCH("/",N110)-1)</f>
        <v>film &amp; video</v>
      </c>
      <c r="R110" s="1" t="str">
        <f>RIGHT(N110,LEN(N110) - FIND("/",N110))</f>
        <v>shorts</v>
      </c>
      <c r="S110" s="12">
        <f>(J110/86400)+DATE(1970,1,1)</f>
        <v>41365.613078703704</v>
      </c>
      <c r="T110" s="12">
        <f>(I110/86400)+DATE(1970,1,1)</f>
        <v>41425.613078703704</v>
      </c>
    </row>
    <row r="111" spans="1:20" ht="45" x14ac:dyDescent="0.25">
      <c r="A111" s="1">
        <v>109</v>
      </c>
      <c r="B111" s="8" t="s">
        <v>111</v>
      </c>
      <c r="C111" s="8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16">
        <f>ROUND((E111/D111)*(100),0)</f>
        <v>220</v>
      </c>
      <c r="P111" s="9">
        <f>IF(L111 = 0,0,E111/L111)</f>
        <v>46.702127659574465</v>
      </c>
      <c r="Q111" s="1" t="str">
        <f>LEFT(N111,SEARCH("/",N111)-1)</f>
        <v>film &amp; video</v>
      </c>
      <c r="R111" s="1" t="str">
        <f>RIGHT(N111,LEN(N111) - FIND("/",N111))</f>
        <v>shorts</v>
      </c>
      <c r="S111" s="12">
        <f>(J111/86400)+DATE(1970,1,1)</f>
        <v>40570.025810185187</v>
      </c>
      <c r="T111" s="12">
        <f>(I111/86400)+DATE(1970,1,1)</f>
        <v>40600.025810185187</v>
      </c>
    </row>
    <row r="112" spans="1:20" ht="45" x14ac:dyDescent="0.25">
      <c r="A112" s="1">
        <v>110</v>
      </c>
      <c r="B112" s="8" t="s">
        <v>112</v>
      </c>
      <c r="C112" s="8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16">
        <f>ROUND((E112/D112)*(100),0)</f>
        <v>131</v>
      </c>
      <c r="P112" s="9">
        <f>IF(L112 = 0,0,E112/L112)</f>
        <v>65.384615384615387</v>
      </c>
      <c r="Q112" s="1" t="str">
        <f>LEFT(N112,SEARCH("/",N112)-1)</f>
        <v>film &amp; video</v>
      </c>
      <c r="R112" s="1" t="str">
        <f>RIGHT(N112,LEN(N112) - FIND("/",N112))</f>
        <v>shorts</v>
      </c>
      <c r="S112" s="12">
        <f>(J112/86400)+DATE(1970,1,1)</f>
        <v>41557.949687500004</v>
      </c>
      <c r="T112" s="12">
        <f>(I112/86400)+DATE(1970,1,1)</f>
        <v>41592.249305555553</v>
      </c>
    </row>
    <row r="113" spans="1:20" ht="45" x14ac:dyDescent="0.25">
      <c r="A113" s="1">
        <v>111</v>
      </c>
      <c r="B113" s="8" t="s">
        <v>113</v>
      </c>
      <c r="C113" s="8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16">
        <f>ROUND((E113/D113)*(100),0)</f>
        <v>155</v>
      </c>
      <c r="P113" s="9">
        <f>IF(L113 = 0,0,E113/L113)</f>
        <v>102.0754716981132</v>
      </c>
      <c r="Q113" s="1" t="str">
        <f>LEFT(N113,SEARCH("/",N113)-1)</f>
        <v>film &amp; video</v>
      </c>
      <c r="R113" s="1" t="str">
        <f>RIGHT(N113,LEN(N113) - FIND("/",N113))</f>
        <v>shorts</v>
      </c>
      <c r="S113" s="12">
        <f>(J113/86400)+DATE(1970,1,1)</f>
        <v>42125.333182870367</v>
      </c>
      <c r="T113" s="12">
        <f>(I113/86400)+DATE(1970,1,1)</f>
        <v>42155.333182870367</v>
      </c>
    </row>
    <row r="114" spans="1:20" ht="60" x14ac:dyDescent="0.25">
      <c r="A114" s="1">
        <v>112</v>
      </c>
      <c r="B114" s="8" t="s">
        <v>114</v>
      </c>
      <c r="C114" s="8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16">
        <f>ROUND((E114/D114)*(100),0)</f>
        <v>104</v>
      </c>
      <c r="P114" s="9">
        <f>IF(L114 = 0,0,E114/L114)</f>
        <v>64.197530864197532</v>
      </c>
      <c r="Q114" s="1" t="str">
        <f>LEFT(N114,SEARCH("/",N114)-1)</f>
        <v>film &amp; video</v>
      </c>
      <c r="R114" s="1" t="str">
        <f>RIGHT(N114,LEN(N114) - FIND("/",N114))</f>
        <v>shorts</v>
      </c>
      <c r="S114" s="12">
        <f>(J114/86400)+DATE(1970,1,1)</f>
        <v>41718.043032407411</v>
      </c>
      <c r="T114" s="12">
        <f>(I114/86400)+DATE(1970,1,1)</f>
        <v>41742.083333333336</v>
      </c>
    </row>
    <row r="115" spans="1:20" ht="30" x14ac:dyDescent="0.25">
      <c r="A115" s="1">
        <v>113</v>
      </c>
      <c r="B115" s="8" t="s">
        <v>115</v>
      </c>
      <c r="C115" s="8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16">
        <f>ROUND((E115/D115)*(100),0)</f>
        <v>141</v>
      </c>
      <c r="P115" s="9">
        <f>IF(L115 = 0,0,E115/L115)</f>
        <v>90.384615384615387</v>
      </c>
      <c r="Q115" s="1" t="str">
        <f>LEFT(N115,SEARCH("/",N115)-1)</f>
        <v>film &amp; video</v>
      </c>
      <c r="R115" s="1" t="str">
        <f>RIGHT(N115,LEN(N115) - FIND("/",N115))</f>
        <v>shorts</v>
      </c>
      <c r="S115" s="12">
        <f>(J115/86400)+DATE(1970,1,1)</f>
        <v>40753.758425925924</v>
      </c>
      <c r="T115" s="12">
        <f>(I115/86400)+DATE(1970,1,1)</f>
        <v>40761.625</v>
      </c>
    </row>
    <row r="116" spans="1:20" ht="60" x14ac:dyDescent="0.25">
      <c r="A116" s="1">
        <v>114</v>
      </c>
      <c r="B116" s="8" t="s">
        <v>116</v>
      </c>
      <c r="C116" s="8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16">
        <f>ROUND((E116/D116)*(100),0)</f>
        <v>103</v>
      </c>
      <c r="P116" s="9">
        <f>IF(L116 = 0,0,E116/L116)</f>
        <v>88.571428571428569</v>
      </c>
      <c r="Q116" s="1" t="str">
        <f>LEFT(N116,SEARCH("/",N116)-1)</f>
        <v>film &amp; video</v>
      </c>
      <c r="R116" s="1" t="str">
        <f>RIGHT(N116,LEN(N116) - FIND("/",N116))</f>
        <v>shorts</v>
      </c>
      <c r="S116" s="12">
        <f>(J116/86400)+DATE(1970,1,1)</f>
        <v>40861.27416666667</v>
      </c>
      <c r="T116" s="12">
        <f>(I116/86400)+DATE(1970,1,1)</f>
        <v>40921.27416666667</v>
      </c>
    </row>
    <row r="117" spans="1:20" ht="30" x14ac:dyDescent="0.25">
      <c r="A117" s="1">
        <v>115</v>
      </c>
      <c r="B117" s="8" t="s">
        <v>117</v>
      </c>
      <c r="C117" s="8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16">
        <f>ROUND((E117/D117)*(100),0)</f>
        <v>140</v>
      </c>
      <c r="P117" s="9">
        <f>IF(L117 = 0,0,E117/L117)</f>
        <v>28.727272727272727</v>
      </c>
      <c r="Q117" s="1" t="str">
        <f>LEFT(N117,SEARCH("/",N117)-1)</f>
        <v>film &amp; video</v>
      </c>
      <c r="R117" s="1" t="str">
        <f>RIGHT(N117,LEN(N117) - FIND("/",N117))</f>
        <v>shorts</v>
      </c>
      <c r="S117" s="12">
        <f>(J117/86400)+DATE(1970,1,1)</f>
        <v>40918.738935185189</v>
      </c>
      <c r="T117" s="12">
        <f>(I117/86400)+DATE(1970,1,1)</f>
        <v>40943.738935185189</v>
      </c>
    </row>
    <row r="118" spans="1:20" ht="60" x14ac:dyDescent="0.25">
      <c r="A118" s="1">
        <v>116</v>
      </c>
      <c r="B118" s="8" t="s">
        <v>118</v>
      </c>
      <c r="C118" s="8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16">
        <f>ROUND((E118/D118)*(100),0)</f>
        <v>114</v>
      </c>
      <c r="P118" s="9">
        <f>IF(L118 = 0,0,E118/L118)</f>
        <v>69.78947368421052</v>
      </c>
      <c r="Q118" s="1" t="str">
        <f>LEFT(N118,SEARCH("/",N118)-1)</f>
        <v>film &amp; video</v>
      </c>
      <c r="R118" s="1" t="str">
        <f>RIGHT(N118,LEN(N118) - FIND("/",N118))</f>
        <v>shorts</v>
      </c>
      <c r="S118" s="12">
        <f>(J118/86400)+DATE(1970,1,1)</f>
        <v>40595.497164351851</v>
      </c>
      <c r="T118" s="12">
        <f>(I118/86400)+DATE(1970,1,1)</f>
        <v>40641.455497685187</v>
      </c>
    </row>
    <row r="119" spans="1:20" ht="60" x14ac:dyDescent="0.25">
      <c r="A119" s="1">
        <v>117</v>
      </c>
      <c r="B119" s="8" t="s">
        <v>119</v>
      </c>
      <c r="C119" s="8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16">
        <f>ROUND((E119/D119)*(100),0)</f>
        <v>100</v>
      </c>
      <c r="P119" s="9">
        <f>IF(L119 = 0,0,E119/L119)</f>
        <v>167.48962962962963</v>
      </c>
      <c r="Q119" s="1" t="str">
        <f>LEFT(N119,SEARCH("/",N119)-1)</f>
        <v>film &amp; video</v>
      </c>
      <c r="R119" s="1" t="str">
        <f>RIGHT(N119,LEN(N119) - FIND("/",N119))</f>
        <v>shorts</v>
      </c>
      <c r="S119" s="12">
        <f>(J119/86400)+DATE(1970,1,1)</f>
        <v>40248.834999999999</v>
      </c>
      <c r="T119" s="12">
        <f>(I119/86400)+DATE(1970,1,1)</f>
        <v>40338.791666666664</v>
      </c>
    </row>
    <row r="120" spans="1:20" ht="45" x14ac:dyDescent="0.25">
      <c r="A120" s="1">
        <v>118</v>
      </c>
      <c r="B120" s="8" t="s">
        <v>120</v>
      </c>
      <c r="C120" s="8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16">
        <f>ROUND((E120/D120)*(100),0)</f>
        <v>113</v>
      </c>
      <c r="P120" s="9">
        <f>IF(L120 = 0,0,E120/L120)</f>
        <v>144.91230769230768</v>
      </c>
      <c r="Q120" s="1" t="str">
        <f>LEFT(N120,SEARCH("/",N120)-1)</f>
        <v>film &amp; video</v>
      </c>
      <c r="R120" s="1" t="str">
        <f>RIGHT(N120,LEN(N120) - FIND("/",N120))</f>
        <v>shorts</v>
      </c>
      <c r="S120" s="12">
        <f>(J120/86400)+DATE(1970,1,1)</f>
        <v>40723.053657407407</v>
      </c>
      <c r="T120" s="12">
        <f>(I120/86400)+DATE(1970,1,1)</f>
        <v>40753.053657407407</v>
      </c>
    </row>
    <row r="121" spans="1:20" ht="60" x14ac:dyDescent="0.25">
      <c r="A121" s="1">
        <v>119</v>
      </c>
      <c r="B121" s="8" t="s">
        <v>121</v>
      </c>
      <c r="C121" s="8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16">
        <f>ROUND((E121/D121)*(100),0)</f>
        <v>105</v>
      </c>
      <c r="P121" s="9">
        <f>IF(L121 = 0,0,E121/L121)</f>
        <v>91.840540540540545</v>
      </c>
      <c r="Q121" s="1" t="str">
        <f>LEFT(N121,SEARCH("/",N121)-1)</f>
        <v>film &amp; video</v>
      </c>
      <c r="R121" s="1" t="str">
        <f>RIGHT(N121,LEN(N121) - FIND("/",N121))</f>
        <v>shorts</v>
      </c>
      <c r="S121" s="12">
        <f>(J121/86400)+DATE(1970,1,1)</f>
        <v>40739.069282407407</v>
      </c>
      <c r="T121" s="12">
        <f>(I121/86400)+DATE(1970,1,1)</f>
        <v>40768.958333333336</v>
      </c>
    </row>
    <row r="122" spans="1:20" ht="60" x14ac:dyDescent="0.25">
      <c r="A122" s="1">
        <v>120</v>
      </c>
      <c r="B122" s="8" t="s">
        <v>122</v>
      </c>
      <c r="C122" s="8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6">
        <f>ROUND((E122/D122)*(100),0)</f>
        <v>0</v>
      </c>
      <c r="P122" s="9">
        <f>IF(L122 = 0,0,E122/L122)</f>
        <v>10</v>
      </c>
      <c r="Q122" s="1" t="str">
        <f>LEFT(N122,SEARCH("/",N122)-1)</f>
        <v>film &amp; video</v>
      </c>
      <c r="R122" s="1" t="str">
        <f>RIGHT(N122,LEN(N122) - FIND("/",N122))</f>
        <v>science fiction</v>
      </c>
      <c r="S122" s="12">
        <f>(J122/86400)+DATE(1970,1,1)</f>
        <v>42616.049849537041</v>
      </c>
      <c r="T122" s="12">
        <f>(I122/86400)+DATE(1970,1,1)</f>
        <v>42646.049849537041</v>
      </c>
    </row>
    <row r="123" spans="1:20" ht="60" x14ac:dyDescent="0.25">
      <c r="A123" s="1">
        <v>121</v>
      </c>
      <c r="B123" s="8" t="s">
        <v>123</v>
      </c>
      <c r="C123" s="8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6">
        <f>ROUND((E123/D123)*(100),0)</f>
        <v>0</v>
      </c>
      <c r="P123" s="9">
        <f>IF(L123 = 0,0,E123/L123)</f>
        <v>1</v>
      </c>
      <c r="Q123" s="1" t="str">
        <f>LEFT(N123,SEARCH("/",N123)-1)</f>
        <v>film &amp; video</v>
      </c>
      <c r="R123" s="1" t="str">
        <f>RIGHT(N123,LEN(N123) - FIND("/",N123))</f>
        <v>science fiction</v>
      </c>
      <c r="S123" s="12">
        <f>(J123/86400)+DATE(1970,1,1)</f>
        <v>42096.704976851848</v>
      </c>
      <c r="T123" s="12">
        <f>(I123/86400)+DATE(1970,1,1)</f>
        <v>42112.427777777775</v>
      </c>
    </row>
    <row r="124" spans="1:20" ht="45" x14ac:dyDescent="0.25">
      <c r="A124" s="1">
        <v>122</v>
      </c>
      <c r="B124" s="8" t="s">
        <v>124</v>
      </c>
      <c r="C124" s="8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6">
        <f>ROUND((E124/D124)*(100),0)</f>
        <v>0</v>
      </c>
      <c r="P124" s="9">
        <f>IF(L124 = 0,0,E124/L124)</f>
        <v>0</v>
      </c>
      <c r="Q124" s="1" t="str">
        <f>LEFT(N124,SEARCH("/",N124)-1)</f>
        <v>film &amp; video</v>
      </c>
      <c r="R124" s="1" t="str">
        <f>RIGHT(N124,LEN(N124) - FIND("/",N124))</f>
        <v>science fiction</v>
      </c>
      <c r="S124" s="12">
        <f>(J124/86400)+DATE(1970,1,1)</f>
        <v>42593.431793981479</v>
      </c>
      <c r="T124" s="12">
        <f>(I124/86400)+DATE(1970,1,1)</f>
        <v>42653.431793981479</v>
      </c>
    </row>
    <row r="125" spans="1:20" ht="60" x14ac:dyDescent="0.25">
      <c r="A125" s="1">
        <v>123</v>
      </c>
      <c r="B125" s="8" t="s">
        <v>125</v>
      </c>
      <c r="C125" s="8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6">
        <f>ROUND((E125/D125)*(100),0)</f>
        <v>0</v>
      </c>
      <c r="P125" s="9">
        <f>IF(L125 = 0,0,E125/L125)</f>
        <v>25.166666666666668</v>
      </c>
      <c r="Q125" s="1" t="str">
        <f>LEFT(N125,SEARCH("/",N125)-1)</f>
        <v>film &amp; video</v>
      </c>
      <c r="R125" s="1" t="str">
        <f>RIGHT(N125,LEN(N125) - FIND("/",N125))</f>
        <v>science fiction</v>
      </c>
      <c r="S125" s="12">
        <f>(J125/86400)+DATE(1970,1,1)</f>
        <v>41904.781990740739</v>
      </c>
      <c r="T125" s="12">
        <f>(I125/86400)+DATE(1970,1,1)</f>
        <v>41940.916666666664</v>
      </c>
    </row>
    <row r="126" spans="1:20" ht="45" x14ac:dyDescent="0.25">
      <c r="A126" s="1">
        <v>124</v>
      </c>
      <c r="B126" s="8" t="s">
        <v>126</v>
      </c>
      <c r="C126" s="8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6">
        <f>ROUND((E126/D126)*(100),0)</f>
        <v>0</v>
      </c>
      <c r="P126" s="9">
        <f>IF(L126 = 0,0,E126/L126)</f>
        <v>0</v>
      </c>
      <c r="Q126" s="1" t="str">
        <f>LEFT(N126,SEARCH("/",N126)-1)</f>
        <v>film &amp; video</v>
      </c>
      <c r="R126" s="1" t="str">
        <f>RIGHT(N126,LEN(N126) - FIND("/",N126))</f>
        <v>science fiction</v>
      </c>
      <c r="S126" s="12">
        <f>(J126/86400)+DATE(1970,1,1)</f>
        <v>42114.928726851853</v>
      </c>
      <c r="T126" s="12">
        <f>(I126/86400)+DATE(1970,1,1)</f>
        <v>42139.928726851853</v>
      </c>
    </row>
    <row r="127" spans="1:20" ht="60" x14ac:dyDescent="0.25">
      <c r="A127" s="1">
        <v>125</v>
      </c>
      <c r="B127" s="8" t="s">
        <v>127</v>
      </c>
      <c r="C127" s="8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6">
        <f>ROUND((E127/D127)*(100),0)</f>
        <v>14</v>
      </c>
      <c r="P127" s="9">
        <f>IF(L127 = 0,0,E127/L127)</f>
        <v>11.666666666666666</v>
      </c>
      <c r="Q127" s="1" t="str">
        <f>LEFT(N127,SEARCH("/",N127)-1)</f>
        <v>film &amp; video</v>
      </c>
      <c r="R127" s="1" t="str">
        <f>RIGHT(N127,LEN(N127) - FIND("/",N127))</f>
        <v>science fiction</v>
      </c>
      <c r="S127" s="12">
        <f>(J127/86400)+DATE(1970,1,1)</f>
        <v>42709.993981481486</v>
      </c>
      <c r="T127" s="12">
        <f>(I127/86400)+DATE(1970,1,1)</f>
        <v>42769.993981481486</v>
      </c>
    </row>
    <row r="128" spans="1:20" ht="60" x14ac:dyDescent="0.25">
      <c r="A128" s="1">
        <v>126</v>
      </c>
      <c r="B128" s="8" t="s">
        <v>128</v>
      </c>
      <c r="C128" s="8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6">
        <f>ROUND((E128/D128)*(100),0)</f>
        <v>6</v>
      </c>
      <c r="P128" s="9">
        <f>IF(L128 = 0,0,E128/L128)</f>
        <v>106.69230769230769</v>
      </c>
      <c r="Q128" s="1" t="str">
        <f>LEFT(N128,SEARCH("/",N128)-1)</f>
        <v>film &amp; video</v>
      </c>
      <c r="R128" s="1" t="str">
        <f>RIGHT(N128,LEN(N128) - FIND("/",N128))</f>
        <v>science fiction</v>
      </c>
      <c r="S128" s="12">
        <f>(J128/86400)+DATE(1970,1,1)</f>
        <v>42135.589548611111</v>
      </c>
      <c r="T128" s="12">
        <f>(I128/86400)+DATE(1970,1,1)</f>
        <v>42166.083333333328</v>
      </c>
    </row>
    <row r="129" spans="1:20" ht="60" x14ac:dyDescent="0.25">
      <c r="A129" s="1">
        <v>127</v>
      </c>
      <c r="B129" s="8" t="s">
        <v>129</v>
      </c>
      <c r="C129" s="8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6">
        <f>ROUND((E129/D129)*(100),0)</f>
        <v>2</v>
      </c>
      <c r="P129" s="9">
        <f>IF(L129 = 0,0,E129/L129)</f>
        <v>47.5</v>
      </c>
      <c r="Q129" s="1" t="str">
        <f>LEFT(N129,SEARCH("/",N129)-1)</f>
        <v>film &amp; video</v>
      </c>
      <c r="R129" s="1" t="str">
        <f>RIGHT(N129,LEN(N129) - FIND("/",N129))</f>
        <v>science fiction</v>
      </c>
      <c r="S129" s="12">
        <f>(J129/86400)+DATE(1970,1,1)</f>
        <v>42067.62431712963</v>
      </c>
      <c r="T129" s="12">
        <f>(I129/86400)+DATE(1970,1,1)</f>
        <v>42097.582650462966</v>
      </c>
    </row>
    <row r="130" spans="1:20" ht="30" x14ac:dyDescent="0.25">
      <c r="A130" s="1">
        <v>128</v>
      </c>
      <c r="B130" s="8" t="s">
        <v>130</v>
      </c>
      <c r="C130" s="8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6">
        <f>ROUND((E130/D130)*(100),0)</f>
        <v>2</v>
      </c>
      <c r="P130" s="9">
        <f>IF(L130 = 0,0,E130/L130)</f>
        <v>311.16666666666669</v>
      </c>
      <c r="Q130" s="1" t="str">
        <f>LEFT(N130,SEARCH("/",N130)-1)</f>
        <v>film &amp; video</v>
      </c>
      <c r="R130" s="1" t="str">
        <f>RIGHT(N130,LEN(N130) - FIND("/",N130))</f>
        <v>science fiction</v>
      </c>
      <c r="S130" s="12">
        <f>(J130/86400)+DATE(1970,1,1)</f>
        <v>42628.22792824074</v>
      </c>
      <c r="T130" s="12">
        <f>(I130/86400)+DATE(1970,1,1)</f>
        <v>42663.22792824074</v>
      </c>
    </row>
    <row r="131" spans="1:20" ht="60" x14ac:dyDescent="0.25">
      <c r="A131" s="1">
        <v>129</v>
      </c>
      <c r="B131" s="8" t="s">
        <v>131</v>
      </c>
      <c r="C131" s="8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6">
        <f>ROUND((E131/D131)*(100),0)</f>
        <v>0</v>
      </c>
      <c r="P131" s="9">
        <f>IF(L131 = 0,0,E131/L131)</f>
        <v>0</v>
      </c>
      <c r="Q131" s="1" t="str">
        <f>LEFT(N131,SEARCH("/",N131)-1)</f>
        <v>film &amp; video</v>
      </c>
      <c r="R131" s="1" t="str">
        <f>RIGHT(N131,LEN(N131) - FIND("/",N131))</f>
        <v>science fiction</v>
      </c>
      <c r="S131" s="12">
        <f>(J131/86400)+DATE(1970,1,1)</f>
        <v>41882.937303240738</v>
      </c>
      <c r="T131" s="12">
        <f>(I131/86400)+DATE(1970,1,1)</f>
        <v>41942.937303240738</v>
      </c>
    </row>
    <row r="132" spans="1:20" ht="60" x14ac:dyDescent="0.25">
      <c r="A132" s="1">
        <v>130</v>
      </c>
      <c r="B132" s="8" t="s">
        <v>132</v>
      </c>
      <c r="C132" s="8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6">
        <f>ROUND((E132/D132)*(100),0)</f>
        <v>0</v>
      </c>
      <c r="P132" s="9">
        <f>IF(L132 = 0,0,E132/L132)</f>
        <v>0</v>
      </c>
      <c r="Q132" s="1" t="str">
        <f>LEFT(N132,SEARCH("/",N132)-1)</f>
        <v>film &amp; video</v>
      </c>
      <c r="R132" s="1" t="str">
        <f>RIGHT(N132,LEN(N132) - FIND("/",N132))</f>
        <v>science fiction</v>
      </c>
      <c r="S132" s="12">
        <f>(J132/86400)+DATE(1970,1,1)</f>
        <v>41778.91541666667</v>
      </c>
      <c r="T132" s="12">
        <f>(I132/86400)+DATE(1970,1,1)</f>
        <v>41806.844444444447</v>
      </c>
    </row>
    <row r="133" spans="1:20" x14ac:dyDescent="0.25">
      <c r="A133" s="1">
        <v>131</v>
      </c>
      <c r="B133" s="8" t="s">
        <v>133</v>
      </c>
      <c r="C133" s="8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6">
        <f>ROUND((E133/D133)*(100),0)</f>
        <v>0</v>
      </c>
      <c r="P133" s="9">
        <f>IF(L133 = 0,0,E133/L133)</f>
        <v>0</v>
      </c>
      <c r="Q133" s="1" t="str">
        <f>LEFT(N133,SEARCH("/",N133)-1)</f>
        <v>film &amp; video</v>
      </c>
      <c r="R133" s="1" t="str">
        <f>RIGHT(N133,LEN(N133) - FIND("/",N133))</f>
        <v>science fiction</v>
      </c>
      <c r="S133" s="12">
        <f>(J133/86400)+DATE(1970,1,1)</f>
        <v>42541.837511574078</v>
      </c>
      <c r="T133" s="12">
        <f>(I133/86400)+DATE(1970,1,1)</f>
        <v>42557</v>
      </c>
    </row>
    <row r="134" spans="1:20" ht="60" x14ac:dyDescent="0.25">
      <c r="A134" s="1">
        <v>132</v>
      </c>
      <c r="B134" s="8" t="s">
        <v>134</v>
      </c>
      <c r="C134" s="8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6">
        <f>ROUND((E134/D134)*(100),0)</f>
        <v>10</v>
      </c>
      <c r="P134" s="9">
        <f>IF(L134 = 0,0,E134/L134)</f>
        <v>94.506172839506178</v>
      </c>
      <c r="Q134" s="1" t="str">
        <f>LEFT(N134,SEARCH("/",N134)-1)</f>
        <v>film &amp; video</v>
      </c>
      <c r="R134" s="1" t="str">
        <f>RIGHT(N134,LEN(N134) - FIND("/",N134))</f>
        <v>science fiction</v>
      </c>
      <c r="S134" s="12">
        <f>(J134/86400)+DATE(1970,1,1)</f>
        <v>41905.812581018516</v>
      </c>
      <c r="T134" s="12">
        <f>(I134/86400)+DATE(1970,1,1)</f>
        <v>41950.854247685187</v>
      </c>
    </row>
    <row r="135" spans="1:20" ht="45" x14ac:dyDescent="0.25">
      <c r="A135" s="1">
        <v>133</v>
      </c>
      <c r="B135" s="8" t="s">
        <v>135</v>
      </c>
      <c r="C135" s="8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6">
        <f>ROUND((E135/D135)*(100),0)</f>
        <v>0</v>
      </c>
      <c r="P135" s="9">
        <f>IF(L135 = 0,0,E135/L135)</f>
        <v>0</v>
      </c>
      <c r="Q135" s="1" t="str">
        <f>LEFT(N135,SEARCH("/",N135)-1)</f>
        <v>film &amp; video</v>
      </c>
      <c r="R135" s="1" t="str">
        <f>RIGHT(N135,LEN(N135) - FIND("/",N135))</f>
        <v>science fiction</v>
      </c>
      <c r="S135" s="12">
        <f>(J135/86400)+DATE(1970,1,1)</f>
        <v>42491.80768518518</v>
      </c>
      <c r="T135" s="12">
        <f>(I135/86400)+DATE(1970,1,1)</f>
        <v>42521.729861111111</v>
      </c>
    </row>
    <row r="136" spans="1:20" ht="30" x14ac:dyDescent="0.25">
      <c r="A136" s="1">
        <v>134</v>
      </c>
      <c r="B136" s="8" t="s">
        <v>136</v>
      </c>
      <c r="C136" s="8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6">
        <f>ROUND((E136/D136)*(100),0)</f>
        <v>0</v>
      </c>
      <c r="P136" s="9">
        <f>IF(L136 = 0,0,E136/L136)</f>
        <v>0</v>
      </c>
      <c r="Q136" s="1" t="str">
        <f>LEFT(N136,SEARCH("/",N136)-1)</f>
        <v>film &amp; video</v>
      </c>
      <c r="R136" s="1" t="str">
        <f>RIGHT(N136,LEN(N136) - FIND("/",N136))</f>
        <v>science fiction</v>
      </c>
      <c r="S136" s="12">
        <f>(J136/86400)+DATE(1970,1,1)</f>
        <v>42221.909930555557</v>
      </c>
      <c r="T136" s="12">
        <f>(I136/86400)+DATE(1970,1,1)</f>
        <v>42251.708333333328</v>
      </c>
    </row>
    <row r="137" spans="1:20" ht="45" x14ac:dyDescent="0.25">
      <c r="A137" s="1">
        <v>135</v>
      </c>
      <c r="B137" s="8" t="s">
        <v>137</v>
      </c>
      <c r="C137" s="8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6">
        <f>ROUND((E137/D137)*(100),0)</f>
        <v>13</v>
      </c>
      <c r="P137" s="9">
        <f>IF(L137 = 0,0,E137/L137)</f>
        <v>80.599999999999994</v>
      </c>
      <c r="Q137" s="1" t="str">
        <f>LEFT(N137,SEARCH("/",N137)-1)</f>
        <v>film &amp; video</v>
      </c>
      <c r="R137" s="1" t="str">
        <f>RIGHT(N137,LEN(N137) - FIND("/",N137))</f>
        <v>science fiction</v>
      </c>
      <c r="S137" s="12">
        <f>(J137/86400)+DATE(1970,1,1)</f>
        <v>41788.381909722222</v>
      </c>
      <c r="T137" s="12">
        <f>(I137/86400)+DATE(1970,1,1)</f>
        <v>41821.791666666664</v>
      </c>
    </row>
    <row r="138" spans="1:20" ht="60" x14ac:dyDescent="0.25">
      <c r="A138" s="1">
        <v>136</v>
      </c>
      <c r="B138" s="8" t="s">
        <v>138</v>
      </c>
      <c r="C138" s="8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6">
        <f>ROUND((E138/D138)*(100),0)</f>
        <v>0</v>
      </c>
      <c r="P138" s="9">
        <f>IF(L138 = 0,0,E138/L138)</f>
        <v>0</v>
      </c>
      <c r="Q138" s="1" t="str">
        <f>LEFT(N138,SEARCH("/",N138)-1)</f>
        <v>film &amp; video</v>
      </c>
      <c r="R138" s="1" t="str">
        <f>RIGHT(N138,LEN(N138) - FIND("/",N138))</f>
        <v>science fiction</v>
      </c>
      <c r="S138" s="12">
        <f>(J138/86400)+DATE(1970,1,1)</f>
        <v>42096.410115740742</v>
      </c>
      <c r="T138" s="12">
        <f>(I138/86400)+DATE(1970,1,1)</f>
        <v>42140.427777777775</v>
      </c>
    </row>
    <row r="139" spans="1:20" ht="60" x14ac:dyDescent="0.25">
      <c r="A139" s="1">
        <v>137</v>
      </c>
      <c r="B139" s="8" t="s">
        <v>139</v>
      </c>
      <c r="C139" s="8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6">
        <f>ROUND((E139/D139)*(100),0)</f>
        <v>0</v>
      </c>
      <c r="P139" s="9">
        <f>IF(L139 = 0,0,E139/L139)</f>
        <v>0</v>
      </c>
      <c r="Q139" s="1" t="str">
        <f>LEFT(N139,SEARCH("/",N139)-1)</f>
        <v>film &amp; video</v>
      </c>
      <c r="R139" s="1" t="str">
        <f>RIGHT(N139,LEN(N139) - FIND("/",N139))</f>
        <v>science fiction</v>
      </c>
      <c r="S139" s="12">
        <f>(J139/86400)+DATE(1970,1,1)</f>
        <v>42239.573993055557</v>
      </c>
      <c r="T139" s="12">
        <f>(I139/86400)+DATE(1970,1,1)</f>
        <v>42289.573993055557</v>
      </c>
    </row>
    <row r="140" spans="1:20" ht="60" x14ac:dyDescent="0.25">
      <c r="A140" s="1">
        <v>138</v>
      </c>
      <c r="B140" s="8" t="s">
        <v>140</v>
      </c>
      <c r="C140" s="8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6">
        <f>ROUND((E140/D140)*(100),0)</f>
        <v>3</v>
      </c>
      <c r="P140" s="9">
        <f>IF(L140 = 0,0,E140/L140)</f>
        <v>81.241379310344826</v>
      </c>
      <c r="Q140" s="1" t="str">
        <f>LEFT(N140,SEARCH("/",N140)-1)</f>
        <v>film &amp; video</v>
      </c>
      <c r="R140" s="1" t="str">
        <f>RIGHT(N140,LEN(N140) - FIND("/",N140))</f>
        <v>science fiction</v>
      </c>
      <c r="S140" s="12">
        <f>(J140/86400)+DATE(1970,1,1)</f>
        <v>42186.257418981477</v>
      </c>
      <c r="T140" s="12">
        <f>(I140/86400)+DATE(1970,1,1)</f>
        <v>42217.207638888889</v>
      </c>
    </row>
    <row r="141" spans="1:20" ht="45" x14ac:dyDescent="0.25">
      <c r="A141" s="1">
        <v>139</v>
      </c>
      <c r="B141" s="8" t="s">
        <v>141</v>
      </c>
      <c r="C141" s="8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6">
        <f>ROUND((E141/D141)*(100),0)</f>
        <v>100</v>
      </c>
      <c r="P141" s="9">
        <f>IF(L141 = 0,0,E141/L141)</f>
        <v>500</v>
      </c>
      <c r="Q141" s="1" t="str">
        <f>LEFT(N141,SEARCH("/",N141)-1)</f>
        <v>film &amp; video</v>
      </c>
      <c r="R141" s="1" t="str">
        <f>RIGHT(N141,LEN(N141) - FIND("/",N141))</f>
        <v>science fiction</v>
      </c>
      <c r="S141" s="12">
        <f>(J141/86400)+DATE(1970,1,1)</f>
        <v>42187.920972222222</v>
      </c>
      <c r="T141" s="12">
        <f>(I141/86400)+DATE(1970,1,1)</f>
        <v>42197.920972222222</v>
      </c>
    </row>
    <row r="142" spans="1:20" ht="60" x14ac:dyDescent="0.25">
      <c r="A142" s="1">
        <v>140</v>
      </c>
      <c r="B142" s="8" t="s">
        <v>142</v>
      </c>
      <c r="C142" s="8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6">
        <f>ROUND((E142/D142)*(100),0)</f>
        <v>0</v>
      </c>
      <c r="P142" s="9">
        <f>IF(L142 = 0,0,E142/L142)</f>
        <v>0</v>
      </c>
      <c r="Q142" s="1" t="str">
        <f>LEFT(N142,SEARCH("/",N142)-1)</f>
        <v>film &amp; video</v>
      </c>
      <c r="R142" s="1" t="str">
        <f>RIGHT(N142,LEN(N142) - FIND("/",N142))</f>
        <v>science fiction</v>
      </c>
      <c r="S142" s="12">
        <f>(J142/86400)+DATE(1970,1,1)</f>
        <v>42053.198287037041</v>
      </c>
      <c r="T142" s="12">
        <f>(I142/86400)+DATE(1970,1,1)</f>
        <v>42083.15662037037</v>
      </c>
    </row>
    <row r="143" spans="1:20" ht="45" x14ac:dyDescent="0.25">
      <c r="A143" s="1">
        <v>141</v>
      </c>
      <c r="B143" s="8" t="s">
        <v>143</v>
      </c>
      <c r="C143" s="8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6">
        <f>ROUND((E143/D143)*(100),0)</f>
        <v>11</v>
      </c>
      <c r="P143" s="9">
        <f>IF(L143 = 0,0,E143/L143)</f>
        <v>46.178571428571431</v>
      </c>
      <c r="Q143" s="1" t="str">
        <f>LEFT(N143,SEARCH("/",N143)-1)</f>
        <v>film &amp; video</v>
      </c>
      <c r="R143" s="1" t="str">
        <f>RIGHT(N143,LEN(N143) - FIND("/",N143))</f>
        <v>science fiction</v>
      </c>
      <c r="S143" s="12">
        <f>(J143/86400)+DATE(1970,1,1)</f>
        <v>42110.153043981481</v>
      </c>
      <c r="T143" s="12">
        <f>(I143/86400)+DATE(1970,1,1)</f>
        <v>42155.153043981481</v>
      </c>
    </row>
    <row r="144" spans="1:20" ht="60" x14ac:dyDescent="0.25">
      <c r="A144" s="1">
        <v>142</v>
      </c>
      <c r="B144" s="8" t="s">
        <v>144</v>
      </c>
      <c r="C144" s="8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6">
        <f>ROUND((E144/D144)*(100),0)</f>
        <v>0</v>
      </c>
      <c r="P144" s="9">
        <f>IF(L144 = 0,0,E144/L144)</f>
        <v>10</v>
      </c>
      <c r="Q144" s="1" t="str">
        <f>LEFT(N144,SEARCH("/",N144)-1)</f>
        <v>film &amp; video</v>
      </c>
      <c r="R144" s="1" t="str">
        <f>RIGHT(N144,LEN(N144) - FIND("/",N144))</f>
        <v>science fiction</v>
      </c>
      <c r="S144" s="12">
        <f>(J144/86400)+DATE(1970,1,1)</f>
        <v>41938.893263888887</v>
      </c>
      <c r="T144" s="12">
        <f>(I144/86400)+DATE(1970,1,1)</f>
        <v>41959.934930555552</v>
      </c>
    </row>
    <row r="145" spans="1:20" ht="60" x14ac:dyDescent="0.25">
      <c r="A145" s="1">
        <v>143</v>
      </c>
      <c r="B145" s="8" t="s">
        <v>145</v>
      </c>
      <c r="C145" s="8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6">
        <f>ROUND((E145/D145)*(100),0)</f>
        <v>0</v>
      </c>
      <c r="P145" s="9">
        <f>IF(L145 = 0,0,E145/L145)</f>
        <v>0</v>
      </c>
      <c r="Q145" s="1" t="str">
        <f>LEFT(N145,SEARCH("/",N145)-1)</f>
        <v>film &amp; video</v>
      </c>
      <c r="R145" s="1" t="str">
        <f>RIGHT(N145,LEN(N145) - FIND("/",N145))</f>
        <v>science fiction</v>
      </c>
      <c r="S145" s="12">
        <f>(J145/86400)+DATE(1970,1,1)</f>
        <v>42559.064143518517</v>
      </c>
      <c r="T145" s="12">
        <f>(I145/86400)+DATE(1970,1,1)</f>
        <v>42616.246527777781</v>
      </c>
    </row>
    <row r="146" spans="1:20" ht="45" x14ac:dyDescent="0.25">
      <c r="A146" s="1">
        <v>144</v>
      </c>
      <c r="B146" s="8" t="s">
        <v>146</v>
      </c>
      <c r="C146" s="8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6">
        <f>ROUND((E146/D146)*(100),0)</f>
        <v>28</v>
      </c>
      <c r="P146" s="9">
        <f>IF(L146 = 0,0,E146/L146)</f>
        <v>55.945945945945944</v>
      </c>
      <c r="Q146" s="1" t="str">
        <f>LEFT(N146,SEARCH("/",N146)-1)</f>
        <v>film &amp; video</v>
      </c>
      <c r="R146" s="1" t="str">
        <f>RIGHT(N146,LEN(N146) - FIND("/",N146))</f>
        <v>science fiction</v>
      </c>
      <c r="S146" s="12">
        <f>(J146/86400)+DATE(1970,1,1)</f>
        <v>42047.762407407412</v>
      </c>
      <c r="T146" s="12">
        <f>(I146/86400)+DATE(1970,1,1)</f>
        <v>42107.72074074074</v>
      </c>
    </row>
    <row r="147" spans="1:20" ht="60" x14ac:dyDescent="0.25">
      <c r="A147" s="1">
        <v>145</v>
      </c>
      <c r="B147" s="8" t="s">
        <v>147</v>
      </c>
      <c r="C147" s="8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6">
        <f>ROUND((E147/D147)*(100),0)</f>
        <v>8</v>
      </c>
      <c r="P147" s="9">
        <f>IF(L147 = 0,0,E147/L147)</f>
        <v>37.555555555555557</v>
      </c>
      <c r="Q147" s="1" t="str">
        <f>LEFT(N147,SEARCH("/",N147)-1)</f>
        <v>film &amp; video</v>
      </c>
      <c r="R147" s="1" t="str">
        <f>RIGHT(N147,LEN(N147) - FIND("/",N147))</f>
        <v>science fiction</v>
      </c>
      <c r="S147" s="12">
        <f>(J147/86400)+DATE(1970,1,1)</f>
        <v>42200.542268518519</v>
      </c>
      <c r="T147" s="12">
        <f>(I147/86400)+DATE(1970,1,1)</f>
        <v>42227.542268518519</v>
      </c>
    </row>
    <row r="148" spans="1:20" ht="60" x14ac:dyDescent="0.25">
      <c r="A148" s="1">
        <v>146</v>
      </c>
      <c r="B148" s="8" t="s">
        <v>148</v>
      </c>
      <c r="C148" s="8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6">
        <f>ROUND((E148/D148)*(100),0)</f>
        <v>1</v>
      </c>
      <c r="P148" s="9">
        <f>IF(L148 = 0,0,E148/L148)</f>
        <v>38.333333333333336</v>
      </c>
      <c r="Q148" s="1" t="str">
        <f>LEFT(N148,SEARCH("/",N148)-1)</f>
        <v>film &amp; video</v>
      </c>
      <c r="R148" s="1" t="str">
        <f>RIGHT(N148,LEN(N148) - FIND("/",N148))</f>
        <v>science fiction</v>
      </c>
      <c r="S148" s="12">
        <f>(J148/86400)+DATE(1970,1,1)</f>
        <v>42693.016180555554</v>
      </c>
      <c r="T148" s="12">
        <f>(I148/86400)+DATE(1970,1,1)</f>
        <v>42753.016180555554</v>
      </c>
    </row>
    <row r="149" spans="1:20" ht="30" x14ac:dyDescent="0.25">
      <c r="A149" s="1">
        <v>147</v>
      </c>
      <c r="B149" s="8" t="s">
        <v>149</v>
      </c>
      <c r="C149" s="8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6">
        <f>ROUND((E149/D149)*(100),0)</f>
        <v>0</v>
      </c>
      <c r="P149" s="9">
        <f>IF(L149 = 0,0,E149/L149)</f>
        <v>0</v>
      </c>
      <c r="Q149" s="1" t="str">
        <f>LEFT(N149,SEARCH("/",N149)-1)</f>
        <v>film &amp; video</v>
      </c>
      <c r="R149" s="1" t="str">
        <f>RIGHT(N149,LEN(N149) - FIND("/",N149))</f>
        <v>science fiction</v>
      </c>
      <c r="S149" s="12">
        <f>(J149/86400)+DATE(1970,1,1)</f>
        <v>41969.767824074079</v>
      </c>
      <c r="T149" s="12">
        <f>(I149/86400)+DATE(1970,1,1)</f>
        <v>42012.762499999997</v>
      </c>
    </row>
    <row r="150" spans="1:20" ht="60" x14ac:dyDescent="0.25">
      <c r="A150" s="1">
        <v>148</v>
      </c>
      <c r="B150" s="8" t="s">
        <v>150</v>
      </c>
      <c r="C150" s="8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6">
        <f>ROUND((E150/D150)*(100),0)</f>
        <v>0</v>
      </c>
      <c r="P150" s="9">
        <f>IF(L150 = 0,0,E150/L150)</f>
        <v>20</v>
      </c>
      <c r="Q150" s="1" t="str">
        <f>LEFT(N150,SEARCH("/",N150)-1)</f>
        <v>film &amp; video</v>
      </c>
      <c r="R150" s="1" t="str">
        <f>RIGHT(N150,LEN(N150) - FIND("/",N150))</f>
        <v>science fiction</v>
      </c>
      <c r="S150" s="12">
        <f>(J150/86400)+DATE(1970,1,1)</f>
        <v>42397.281666666662</v>
      </c>
      <c r="T150" s="12">
        <f>(I150/86400)+DATE(1970,1,1)</f>
        <v>42427.281666666662</v>
      </c>
    </row>
    <row r="151" spans="1:20" ht="60" x14ac:dyDescent="0.25">
      <c r="A151" s="1">
        <v>149</v>
      </c>
      <c r="B151" s="8" t="s">
        <v>151</v>
      </c>
      <c r="C151" s="8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6">
        <f>ROUND((E151/D151)*(100),0)</f>
        <v>1</v>
      </c>
      <c r="P151" s="9">
        <f>IF(L151 = 0,0,E151/L151)</f>
        <v>15.333333333333334</v>
      </c>
      <c r="Q151" s="1" t="str">
        <f>LEFT(N151,SEARCH("/",N151)-1)</f>
        <v>film &amp; video</v>
      </c>
      <c r="R151" s="1" t="str">
        <f>RIGHT(N151,LEN(N151) - FIND("/",N151))</f>
        <v>science fiction</v>
      </c>
      <c r="S151" s="12">
        <f>(J151/86400)+DATE(1970,1,1)</f>
        <v>41968.172106481477</v>
      </c>
      <c r="T151" s="12">
        <f>(I151/86400)+DATE(1970,1,1)</f>
        <v>41998.333333333328</v>
      </c>
    </row>
    <row r="152" spans="1:20" ht="45" x14ac:dyDescent="0.25">
      <c r="A152" s="1">
        <v>150</v>
      </c>
      <c r="B152" s="8" t="s">
        <v>152</v>
      </c>
      <c r="C152" s="8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6">
        <f>ROUND((E152/D152)*(100),0)</f>
        <v>23</v>
      </c>
      <c r="P152" s="9">
        <f>IF(L152 = 0,0,E152/L152)</f>
        <v>449.43283582089555</v>
      </c>
      <c r="Q152" s="1" t="str">
        <f>LEFT(N152,SEARCH("/",N152)-1)</f>
        <v>film &amp; video</v>
      </c>
      <c r="R152" s="1" t="str">
        <f>RIGHT(N152,LEN(N152) - FIND("/",N152))</f>
        <v>science fiction</v>
      </c>
      <c r="S152" s="12">
        <f>(J152/86400)+DATE(1970,1,1)</f>
        <v>42090.161828703705</v>
      </c>
      <c r="T152" s="12">
        <f>(I152/86400)+DATE(1970,1,1)</f>
        <v>42150.161828703705</v>
      </c>
    </row>
    <row r="153" spans="1:20" ht="60" x14ac:dyDescent="0.25">
      <c r="A153" s="1">
        <v>151</v>
      </c>
      <c r="B153" s="8" t="s">
        <v>153</v>
      </c>
      <c r="C153" s="8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6">
        <f>ROUND((E153/D153)*(100),0)</f>
        <v>0</v>
      </c>
      <c r="P153" s="9">
        <f>IF(L153 = 0,0,E153/L153)</f>
        <v>28</v>
      </c>
      <c r="Q153" s="1" t="str">
        <f>LEFT(N153,SEARCH("/",N153)-1)</f>
        <v>film &amp; video</v>
      </c>
      <c r="R153" s="1" t="str">
        <f>RIGHT(N153,LEN(N153) - FIND("/",N153))</f>
        <v>science fiction</v>
      </c>
      <c r="S153" s="12">
        <f>(J153/86400)+DATE(1970,1,1)</f>
        <v>42113.550821759258</v>
      </c>
      <c r="T153" s="12">
        <f>(I153/86400)+DATE(1970,1,1)</f>
        <v>42173.550821759258</v>
      </c>
    </row>
    <row r="154" spans="1:20" ht="30" x14ac:dyDescent="0.25">
      <c r="A154" s="1">
        <v>152</v>
      </c>
      <c r="B154" s="8" t="s">
        <v>154</v>
      </c>
      <c r="C154" s="8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6">
        <f>ROUND((E154/D154)*(100),0)</f>
        <v>0</v>
      </c>
      <c r="P154" s="9">
        <f>IF(L154 = 0,0,E154/L154)</f>
        <v>15</v>
      </c>
      <c r="Q154" s="1" t="str">
        <f>LEFT(N154,SEARCH("/",N154)-1)</f>
        <v>film &amp; video</v>
      </c>
      <c r="R154" s="1" t="str">
        <f>RIGHT(N154,LEN(N154) - FIND("/",N154))</f>
        <v>science fiction</v>
      </c>
      <c r="S154" s="12">
        <f>(J154/86400)+DATE(1970,1,1)</f>
        <v>41875.077546296292</v>
      </c>
      <c r="T154" s="12">
        <f>(I154/86400)+DATE(1970,1,1)</f>
        <v>41905.077546296292</v>
      </c>
    </row>
    <row r="155" spans="1:20" ht="45" x14ac:dyDescent="0.25">
      <c r="A155" s="1">
        <v>153</v>
      </c>
      <c r="B155" s="8" t="s">
        <v>155</v>
      </c>
      <c r="C155" s="8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6">
        <f>ROUND((E155/D155)*(100),0)</f>
        <v>1</v>
      </c>
      <c r="P155" s="9">
        <f>IF(L155 = 0,0,E155/L155)</f>
        <v>35.9</v>
      </c>
      <c r="Q155" s="1" t="str">
        <f>LEFT(N155,SEARCH("/",N155)-1)</f>
        <v>film &amp; video</v>
      </c>
      <c r="R155" s="1" t="str">
        <f>RIGHT(N155,LEN(N155) - FIND("/",N155))</f>
        <v>science fiction</v>
      </c>
      <c r="S155" s="12">
        <f>(J155/86400)+DATE(1970,1,1)</f>
        <v>41933.586157407408</v>
      </c>
      <c r="T155" s="12">
        <f>(I155/86400)+DATE(1970,1,1)</f>
        <v>41975.627824074079</v>
      </c>
    </row>
    <row r="156" spans="1:20" ht="45" x14ac:dyDescent="0.25">
      <c r="A156" s="1">
        <v>154</v>
      </c>
      <c r="B156" s="8" t="s">
        <v>156</v>
      </c>
      <c r="C156" s="8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6">
        <f>ROUND((E156/D156)*(100),0)</f>
        <v>3</v>
      </c>
      <c r="P156" s="9">
        <f>IF(L156 = 0,0,E156/L156)</f>
        <v>13.333333333333334</v>
      </c>
      <c r="Q156" s="1" t="str">
        <f>LEFT(N156,SEARCH("/",N156)-1)</f>
        <v>film &amp; video</v>
      </c>
      <c r="R156" s="1" t="str">
        <f>RIGHT(N156,LEN(N156) - FIND("/",N156))</f>
        <v>science fiction</v>
      </c>
      <c r="S156" s="12">
        <f>(J156/86400)+DATE(1970,1,1)</f>
        <v>42115.547395833331</v>
      </c>
      <c r="T156" s="12">
        <f>(I156/86400)+DATE(1970,1,1)</f>
        <v>42158.547395833331</v>
      </c>
    </row>
    <row r="157" spans="1:20" ht="60" x14ac:dyDescent="0.25">
      <c r="A157" s="1">
        <v>155</v>
      </c>
      <c r="B157" s="8" t="s">
        <v>157</v>
      </c>
      <c r="C157" s="8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6">
        <f>ROUND((E157/D157)*(100),0)</f>
        <v>0</v>
      </c>
      <c r="P157" s="9">
        <f>IF(L157 = 0,0,E157/L157)</f>
        <v>20.25</v>
      </c>
      <c r="Q157" s="1" t="str">
        <f>LEFT(N157,SEARCH("/",N157)-1)</f>
        <v>film &amp; video</v>
      </c>
      <c r="R157" s="1" t="str">
        <f>RIGHT(N157,LEN(N157) - FIND("/",N157))</f>
        <v>science fiction</v>
      </c>
      <c r="S157" s="12">
        <f>(J157/86400)+DATE(1970,1,1)</f>
        <v>42168.559432870374</v>
      </c>
      <c r="T157" s="12">
        <f>(I157/86400)+DATE(1970,1,1)</f>
        <v>42208.559432870374</v>
      </c>
    </row>
    <row r="158" spans="1:20" ht="60" x14ac:dyDescent="0.25">
      <c r="A158" s="1">
        <v>156</v>
      </c>
      <c r="B158" s="8" t="s">
        <v>158</v>
      </c>
      <c r="C158" s="8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6">
        <f>ROUND((E158/D158)*(100),0)</f>
        <v>5</v>
      </c>
      <c r="P158" s="9">
        <f>IF(L158 = 0,0,E158/L158)</f>
        <v>119</v>
      </c>
      <c r="Q158" s="1" t="str">
        <f>LEFT(N158,SEARCH("/",N158)-1)</f>
        <v>film &amp; video</v>
      </c>
      <c r="R158" s="1" t="str">
        <f>RIGHT(N158,LEN(N158) - FIND("/",N158))</f>
        <v>science fiction</v>
      </c>
      <c r="S158" s="12">
        <f>(J158/86400)+DATE(1970,1,1)</f>
        <v>41794.124953703707</v>
      </c>
      <c r="T158" s="12">
        <f>(I158/86400)+DATE(1970,1,1)</f>
        <v>41854.124953703707</v>
      </c>
    </row>
    <row r="159" spans="1:20" ht="45" x14ac:dyDescent="0.25">
      <c r="A159" s="1">
        <v>157</v>
      </c>
      <c r="B159" s="8" t="s">
        <v>159</v>
      </c>
      <c r="C159" s="8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6">
        <f>ROUND((E159/D159)*(100),0)</f>
        <v>0</v>
      </c>
      <c r="P159" s="9">
        <f>IF(L159 = 0,0,E159/L159)</f>
        <v>4</v>
      </c>
      <c r="Q159" s="1" t="str">
        <f>LEFT(N159,SEARCH("/",N159)-1)</f>
        <v>film &amp; video</v>
      </c>
      <c r="R159" s="1" t="str">
        <f>RIGHT(N159,LEN(N159) - FIND("/",N159))</f>
        <v>science fiction</v>
      </c>
      <c r="S159" s="12">
        <f>(J159/86400)+DATE(1970,1,1)</f>
        <v>42396.911712962959</v>
      </c>
      <c r="T159" s="12">
        <f>(I159/86400)+DATE(1970,1,1)</f>
        <v>42426.911712962959</v>
      </c>
    </row>
    <row r="160" spans="1:20" ht="60" x14ac:dyDescent="0.25">
      <c r="A160" s="1">
        <v>158</v>
      </c>
      <c r="B160" s="8" t="s">
        <v>160</v>
      </c>
      <c r="C160" s="8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6">
        <f>ROUND((E160/D160)*(100),0)</f>
        <v>0</v>
      </c>
      <c r="P160" s="9">
        <f>IF(L160 = 0,0,E160/L160)</f>
        <v>0</v>
      </c>
      <c r="Q160" s="1" t="str">
        <f>LEFT(N160,SEARCH("/",N160)-1)</f>
        <v>film &amp; video</v>
      </c>
      <c r="R160" s="1" t="str">
        <f>RIGHT(N160,LEN(N160) - FIND("/",N160))</f>
        <v>science fiction</v>
      </c>
      <c r="S160" s="12">
        <f>(J160/86400)+DATE(1970,1,1)</f>
        <v>41904.07671296296</v>
      </c>
      <c r="T160" s="12">
        <f>(I160/86400)+DATE(1970,1,1)</f>
        <v>41934.07671296296</v>
      </c>
    </row>
    <row r="161" spans="1:20" ht="60" x14ac:dyDescent="0.25">
      <c r="A161" s="1">
        <v>159</v>
      </c>
      <c r="B161" s="8" t="s">
        <v>161</v>
      </c>
      <c r="C161" s="8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6">
        <f>ROUND((E161/D161)*(100),0)</f>
        <v>0</v>
      </c>
      <c r="P161" s="9">
        <f>IF(L161 = 0,0,E161/L161)</f>
        <v>10</v>
      </c>
      <c r="Q161" s="1" t="str">
        <f>LEFT(N161,SEARCH("/",N161)-1)</f>
        <v>film &amp; video</v>
      </c>
      <c r="R161" s="1" t="str">
        <f>RIGHT(N161,LEN(N161) - FIND("/",N161))</f>
        <v>science fiction</v>
      </c>
      <c r="S161" s="12">
        <f>(J161/86400)+DATE(1970,1,1)</f>
        <v>42514.434548611112</v>
      </c>
      <c r="T161" s="12">
        <f>(I161/86400)+DATE(1970,1,1)</f>
        <v>42554.434548611112</v>
      </c>
    </row>
    <row r="162" spans="1:20" ht="60" x14ac:dyDescent="0.25">
      <c r="A162" s="1">
        <v>160</v>
      </c>
      <c r="B162" s="8" t="s">
        <v>162</v>
      </c>
      <c r="C162" s="8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6">
        <f>ROUND((E162/D162)*(100),0)</f>
        <v>0</v>
      </c>
      <c r="P162" s="9">
        <f>IF(L162 = 0,0,E162/L162)</f>
        <v>0</v>
      </c>
      <c r="Q162" s="1" t="str">
        <f>LEFT(N162,SEARCH("/",N162)-1)</f>
        <v>film &amp; video</v>
      </c>
      <c r="R162" s="1" t="str">
        <f>RIGHT(N162,LEN(N162) - FIND("/",N162))</f>
        <v>drama</v>
      </c>
      <c r="S162" s="12">
        <f>(J162/86400)+DATE(1970,1,1)</f>
        <v>42171.913090277776</v>
      </c>
      <c r="T162" s="12">
        <f>(I162/86400)+DATE(1970,1,1)</f>
        <v>42231.913090277776</v>
      </c>
    </row>
    <row r="163" spans="1:20" ht="60" x14ac:dyDescent="0.25">
      <c r="A163" s="1">
        <v>161</v>
      </c>
      <c r="B163" s="8" t="s">
        <v>163</v>
      </c>
      <c r="C163" s="8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6">
        <f>ROUND((E163/D163)*(100),0)</f>
        <v>0</v>
      </c>
      <c r="P163" s="9">
        <f>IF(L163 = 0,0,E163/L163)</f>
        <v>5</v>
      </c>
      <c r="Q163" s="1" t="str">
        <f>LEFT(N163,SEARCH("/",N163)-1)</f>
        <v>film &amp; video</v>
      </c>
      <c r="R163" s="1" t="str">
        <f>RIGHT(N163,LEN(N163) - FIND("/",N163))</f>
        <v>drama</v>
      </c>
      <c r="S163" s="12">
        <f>(J163/86400)+DATE(1970,1,1)</f>
        <v>41792.687442129631</v>
      </c>
      <c r="T163" s="12">
        <f>(I163/86400)+DATE(1970,1,1)</f>
        <v>41822.687442129631</v>
      </c>
    </row>
    <row r="164" spans="1:20" ht="45" x14ac:dyDescent="0.25">
      <c r="A164" s="1">
        <v>162</v>
      </c>
      <c r="B164" s="8" t="s">
        <v>164</v>
      </c>
      <c r="C164" s="8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6">
        <f>ROUND((E164/D164)*(100),0)</f>
        <v>16</v>
      </c>
      <c r="P164" s="9">
        <f>IF(L164 = 0,0,E164/L164)</f>
        <v>43.5</v>
      </c>
      <c r="Q164" s="1" t="str">
        <f>LEFT(N164,SEARCH("/",N164)-1)</f>
        <v>film &amp; video</v>
      </c>
      <c r="R164" s="1" t="str">
        <f>RIGHT(N164,LEN(N164) - FIND("/",N164))</f>
        <v>drama</v>
      </c>
      <c r="S164" s="12">
        <f>(J164/86400)+DATE(1970,1,1)</f>
        <v>41835.126805555556</v>
      </c>
      <c r="T164" s="12">
        <f>(I164/86400)+DATE(1970,1,1)</f>
        <v>41867.987500000003</v>
      </c>
    </row>
    <row r="165" spans="1:20" ht="60" x14ac:dyDescent="0.25">
      <c r="A165" s="1">
        <v>163</v>
      </c>
      <c r="B165" s="8" t="s">
        <v>165</v>
      </c>
      <c r="C165" s="8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6">
        <f>ROUND((E165/D165)*(100),0)</f>
        <v>0</v>
      </c>
      <c r="P165" s="9">
        <f>IF(L165 = 0,0,E165/L165)</f>
        <v>0</v>
      </c>
      <c r="Q165" s="1" t="str">
        <f>LEFT(N165,SEARCH("/",N165)-1)</f>
        <v>film &amp; video</v>
      </c>
      <c r="R165" s="1" t="str">
        <f>RIGHT(N165,LEN(N165) - FIND("/",N165))</f>
        <v>drama</v>
      </c>
      <c r="S165" s="12">
        <f>(J165/86400)+DATE(1970,1,1)</f>
        <v>42243.961273148147</v>
      </c>
      <c r="T165" s="12">
        <f>(I165/86400)+DATE(1970,1,1)</f>
        <v>42278</v>
      </c>
    </row>
    <row r="166" spans="1:20" ht="60" x14ac:dyDescent="0.25">
      <c r="A166" s="1">
        <v>164</v>
      </c>
      <c r="B166" s="8" t="s">
        <v>166</v>
      </c>
      <c r="C166" s="8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6">
        <f>ROUND((E166/D166)*(100),0)</f>
        <v>1</v>
      </c>
      <c r="P166" s="9">
        <f>IF(L166 = 0,0,E166/L166)</f>
        <v>91.428571428571431</v>
      </c>
      <c r="Q166" s="1" t="str">
        <f>LEFT(N166,SEARCH("/",N166)-1)</f>
        <v>film &amp; video</v>
      </c>
      <c r="R166" s="1" t="str">
        <f>RIGHT(N166,LEN(N166) - FIND("/",N166))</f>
        <v>drama</v>
      </c>
      <c r="S166" s="12">
        <f>(J166/86400)+DATE(1970,1,1)</f>
        <v>41841.762743055559</v>
      </c>
      <c r="T166" s="12">
        <f>(I166/86400)+DATE(1970,1,1)</f>
        <v>41901.762743055559</v>
      </c>
    </row>
    <row r="167" spans="1:20" ht="30" x14ac:dyDescent="0.25">
      <c r="A167" s="1">
        <v>165</v>
      </c>
      <c r="B167" s="8" t="s">
        <v>167</v>
      </c>
      <c r="C167" s="8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6">
        <f>ROUND((E167/D167)*(100),0)</f>
        <v>0</v>
      </c>
      <c r="P167" s="9">
        <f>IF(L167 = 0,0,E167/L167)</f>
        <v>0</v>
      </c>
      <c r="Q167" s="1" t="str">
        <f>LEFT(N167,SEARCH("/",N167)-1)</f>
        <v>film &amp; video</v>
      </c>
      <c r="R167" s="1" t="str">
        <f>RIGHT(N167,LEN(N167) - FIND("/",N167))</f>
        <v>drama</v>
      </c>
      <c r="S167" s="12">
        <f>(J167/86400)+DATE(1970,1,1)</f>
        <v>42351.658842592587</v>
      </c>
      <c r="T167" s="12">
        <f>(I167/86400)+DATE(1970,1,1)</f>
        <v>42381.658842592587</v>
      </c>
    </row>
    <row r="168" spans="1:20" ht="45" x14ac:dyDescent="0.25">
      <c r="A168" s="1">
        <v>166</v>
      </c>
      <c r="B168" s="8" t="s">
        <v>168</v>
      </c>
      <c r="C168" s="8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6">
        <f>ROUND((E168/D168)*(100),0)</f>
        <v>60</v>
      </c>
      <c r="P168" s="9">
        <f>IF(L168 = 0,0,E168/L168)</f>
        <v>3000</v>
      </c>
      <c r="Q168" s="1" t="str">
        <f>LEFT(N168,SEARCH("/",N168)-1)</f>
        <v>film &amp; video</v>
      </c>
      <c r="R168" s="1" t="str">
        <f>RIGHT(N168,LEN(N168) - FIND("/",N168))</f>
        <v>drama</v>
      </c>
      <c r="S168" s="12">
        <f>(J168/86400)+DATE(1970,1,1)</f>
        <v>42721.075949074075</v>
      </c>
      <c r="T168" s="12">
        <f>(I168/86400)+DATE(1970,1,1)</f>
        <v>42751.075949074075</v>
      </c>
    </row>
    <row r="169" spans="1:20" ht="45" x14ac:dyDescent="0.25">
      <c r="A169" s="1">
        <v>167</v>
      </c>
      <c r="B169" s="8" t="s">
        <v>169</v>
      </c>
      <c r="C169" s="8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6">
        <f>ROUND((E169/D169)*(100),0)</f>
        <v>0</v>
      </c>
      <c r="P169" s="9">
        <f>IF(L169 = 0,0,E169/L169)</f>
        <v>5.5</v>
      </c>
      <c r="Q169" s="1" t="str">
        <f>LEFT(N169,SEARCH("/",N169)-1)</f>
        <v>film &amp; video</v>
      </c>
      <c r="R169" s="1" t="str">
        <f>RIGHT(N169,LEN(N169) - FIND("/",N169))</f>
        <v>drama</v>
      </c>
      <c r="S169" s="12">
        <f>(J169/86400)+DATE(1970,1,1)</f>
        <v>42160.927488425921</v>
      </c>
      <c r="T169" s="12">
        <f>(I169/86400)+DATE(1970,1,1)</f>
        <v>42220.927488425921</v>
      </c>
    </row>
    <row r="170" spans="1:20" ht="60" x14ac:dyDescent="0.25">
      <c r="A170" s="1">
        <v>168</v>
      </c>
      <c r="B170" s="8" t="s">
        <v>170</v>
      </c>
      <c r="C170" s="8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6">
        <f>ROUND((E170/D170)*(100),0)</f>
        <v>4</v>
      </c>
      <c r="P170" s="9">
        <f>IF(L170 = 0,0,E170/L170)</f>
        <v>108.33333333333333</v>
      </c>
      <c r="Q170" s="1" t="str">
        <f>LEFT(N170,SEARCH("/",N170)-1)</f>
        <v>film &amp; video</v>
      </c>
      <c r="R170" s="1" t="str">
        <f>RIGHT(N170,LEN(N170) - FIND("/",N170))</f>
        <v>drama</v>
      </c>
      <c r="S170" s="12">
        <f>(J170/86400)+DATE(1970,1,1)</f>
        <v>42052.83530092593</v>
      </c>
      <c r="T170" s="12">
        <f>(I170/86400)+DATE(1970,1,1)</f>
        <v>42082.793634259258</v>
      </c>
    </row>
    <row r="171" spans="1:20" ht="60" x14ac:dyDescent="0.25">
      <c r="A171" s="1">
        <v>169</v>
      </c>
      <c r="B171" s="8" t="s">
        <v>171</v>
      </c>
      <c r="C171" s="8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6">
        <f>ROUND((E171/D171)*(100),0)</f>
        <v>22</v>
      </c>
      <c r="P171" s="9">
        <f>IF(L171 = 0,0,E171/L171)</f>
        <v>56</v>
      </c>
      <c r="Q171" s="1" t="str">
        <f>LEFT(N171,SEARCH("/",N171)-1)</f>
        <v>film &amp; video</v>
      </c>
      <c r="R171" s="1" t="str">
        <f>RIGHT(N171,LEN(N171) - FIND("/",N171))</f>
        <v>drama</v>
      </c>
      <c r="S171" s="12">
        <f>(J171/86400)+DATE(1970,1,1)</f>
        <v>41900.505312499998</v>
      </c>
      <c r="T171" s="12">
        <f>(I171/86400)+DATE(1970,1,1)</f>
        <v>41930.505312499998</v>
      </c>
    </row>
    <row r="172" spans="1:20" ht="60" x14ac:dyDescent="0.25">
      <c r="A172" s="1">
        <v>170</v>
      </c>
      <c r="B172" s="8" t="s">
        <v>172</v>
      </c>
      <c r="C172" s="8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6">
        <f>ROUND((E172/D172)*(100),0)</f>
        <v>3</v>
      </c>
      <c r="P172" s="9">
        <f>IF(L172 = 0,0,E172/L172)</f>
        <v>32.5</v>
      </c>
      <c r="Q172" s="1" t="str">
        <f>LEFT(N172,SEARCH("/",N172)-1)</f>
        <v>film &amp; video</v>
      </c>
      <c r="R172" s="1" t="str">
        <f>RIGHT(N172,LEN(N172) - FIND("/",N172))</f>
        <v>drama</v>
      </c>
      <c r="S172" s="12">
        <f>(J172/86400)+DATE(1970,1,1)</f>
        <v>42216.977812500001</v>
      </c>
      <c r="T172" s="12">
        <f>(I172/86400)+DATE(1970,1,1)</f>
        <v>42246.227777777778</v>
      </c>
    </row>
    <row r="173" spans="1:20" ht="45" x14ac:dyDescent="0.25">
      <c r="A173" s="1">
        <v>171</v>
      </c>
      <c r="B173" s="8" t="s">
        <v>173</v>
      </c>
      <c r="C173" s="8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6">
        <f>ROUND((E173/D173)*(100),0)</f>
        <v>0</v>
      </c>
      <c r="P173" s="9">
        <f>IF(L173 = 0,0,E173/L173)</f>
        <v>1</v>
      </c>
      <c r="Q173" s="1" t="str">
        <f>LEFT(N173,SEARCH("/",N173)-1)</f>
        <v>film &amp; video</v>
      </c>
      <c r="R173" s="1" t="str">
        <f>RIGHT(N173,LEN(N173) - FIND("/",N173))</f>
        <v>drama</v>
      </c>
      <c r="S173" s="12">
        <f>(J173/86400)+DATE(1970,1,1)</f>
        <v>42534.180717592593</v>
      </c>
      <c r="T173" s="12">
        <f>(I173/86400)+DATE(1970,1,1)</f>
        <v>42594.180717592593</v>
      </c>
    </row>
    <row r="174" spans="1:20" ht="45" x14ac:dyDescent="0.25">
      <c r="A174" s="1">
        <v>172</v>
      </c>
      <c r="B174" s="8" t="s">
        <v>174</v>
      </c>
      <c r="C174" s="8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6">
        <f>ROUND((E174/D174)*(100),0)</f>
        <v>0</v>
      </c>
      <c r="P174" s="9">
        <f>IF(L174 = 0,0,E174/L174)</f>
        <v>0</v>
      </c>
      <c r="Q174" s="1" t="str">
        <f>LEFT(N174,SEARCH("/",N174)-1)</f>
        <v>film &amp; video</v>
      </c>
      <c r="R174" s="1" t="str">
        <f>RIGHT(N174,LEN(N174) - FIND("/",N174))</f>
        <v>drama</v>
      </c>
      <c r="S174" s="12">
        <f>(J174/86400)+DATE(1970,1,1)</f>
        <v>42047.394942129627</v>
      </c>
      <c r="T174" s="12">
        <f>(I174/86400)+DATE(1970,1,1)</f>
        <v>42082.353275462963</v>
      </c>
    </row>
    <row r="175" spans="1:20" ht="45" x14ac:dyDescent="0.25">
      <c r="A175" s="1">
        <v>173</v>
      </c>
      <c r="B175" s="8" t="s">
        <v>175</v>
      </c>
      <c r="C175" s="8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6">
        <f>ROUND((E175/D175)*(100),0)</f>
        <v>0</v>
      </c>
      <c r="P175" s="9">
        <f>IF(L175 = 0,0,E175/L175)</f>
        <v>0</v>
      </c>
      <c r="Q175" s="1" t="str">
        <f>LEFT(N175,SEARCH("/",N175)-1)</f>
        <v>film &amp; video</v>
      </c>
      <c r="R175" s="1" t="str">
        <f>RIGHT(N175,LEN(N175) - FIND("/",N175))</f>
        <v>drama</v>
      </c>
      <c r="S175" s="12">
        <f>(J175/86400)+DATE(1970,1,1)</f>
        <v>42033.573009259257</v>
      </c>
      <c r="T175" s="12">
        <f>(I175/86400)+DATE(1970,1,1)</f>
        <v>42063.573009259257</v>
      </c>
    </row>
    <row r="176" spans="1:20" ht="60" x14ac:dyDescent="0.25">
      <c r="A176" s="1">
        <v>174</v>
      </c>
      <c r="B176" s="8" t="s">
        <v>176</v>
      </c>
      <c r="C176" s="8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6">
        <f>ROUND((E176/D176)*(100),0)</f>
        <v>0</v>
      </c>
      <c r="P176" s="9">
        <f>IF(L176 = 0,0,E176/L176)</f>
        <v>0</v>
      </c>
      <c r="Q176" s="1" t="str">
        <f>LEFT(N176,SEARCH("/",N176)-1)</f>
        <v>film &amp; video</v>
      </c>
      <c r="R176" s="1" t="str">
        <f>RIGHT(N176,LEN(N176) - FIND("/",N176))</f>
        <v>drama</v>
      </c>
      <c r="S176" s="12">
        <f>(J176/86400)+DATE(1970,1,1)</f>
        <v>42072.758981481486</v>
      </c>
      <c r="T176" s="12">
        <f>(I176/86400)+DATE(1970,1,1)</f>
        <v>42132.758981481486</v>
      </c>
    </row>
    <row r="177" spans="1:20" ht="60" x14ac:dyDescent="0.25">
      <c r="A177" s="1">
        <v>175</v>
      </c>
      <c r="B177" s="8" t="s">
        <v>177</v>
      </c>
      <c r="C177" s="8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6">
        <f>ROUND((E177/D177)*(100),0)</f>
        <v>6</v>
      </c>
      <c r="P177" s="9">
        <f>IF(L177 = 0,0,E177/L177)</f>
        <v>49.884615384615387</v>
      </c>
      <c r="Q177" s="1" t="str">
        <f>LEFT(N177,SEARCH("/",N177)-1)</f>
        <v>film &amp; video</v>
      </c>
      <c r="R177" s="1" t="str">
        <f>RIGHT(N177,LEN(N177) - FIND("/",N177))</f>
        <v>drama</v>
      </c>
      <c r="S177" s="12">
        <f>(J177/86400)+DATE(1970,1,1)</f>
        <v>41855.777905092589</v>
      </c>
      <c r="T177" s="12">
        <f>(I177/86400)+DATE(1970,1,1)</f>
        <v>41880.777905092589</v>
      </c>
    </row>
    <row r="178" spans="1:20" ht="60" x14ac:dyDescent="0.25">
      <c r="A178" s="1">
        <v>176</v>
      </c>
      <c r="B178" s="8" t="s">
        <v>178</v>
      </c>
      <c r="C178" s="8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6">
        <f>ROUND((E178/D178)*(100),0)</f>
        <v>0</v>
      </c>
      <c r="P178" s="9">
        <f>IF(L178 = 0,0,E178/L178)</f>
        <v>0</v>
      </c>
      <c r="Q178" s="1" t="str">
        <f>LEFT(N178,SEARCH("/",N178)-1)</f>
        <v>film &amp; video</v>
      </c>
      <c r="R178" s="1" t="str">
        <f>RIGHT(N178,LEN(N178) - FIND("/",N178))</f>
        <v>drama</v>
      </c>
      <c r="S178" s="12">
        <f>(J178/86400)+DATE(1970,1,1)</f>
        <v>42191.824062500003</v>
      </c>
      <c r="T178" s="12">
        <f>(I178/86400)+DATE(1970,1,1)</f>
        <v>42221.824062500003</v>
      </c>
    </row>
    <row r="179" spans="1:20" ht="30" x14ac:dyDescent="0.25">
      <c r="A179" s="1">
        <v>177</v>
      </c>
      <c r="B179" s="8" t="s">
        <v>179</v>
      </c>
      <c r="C179" s="8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6">
        <f>ROUND((E179/D179)*(100),0)</f>
        <v>40</v>
      </c>
      <c r="P179" s="9">
        <f>IF(L179 = 0,0,E179/L179)</f>
        <v>25.714285714285715</v>
      </c>
      <c r="Q179" s="1" t="str">
        <f>LEFT(N179,SEARCH("/",N179)-1)</f>
        <v>film &amp; video</v>
      </c>
      <c r="R179" s="1" t="str">
        <f>RIGHT(N179,LEN(N179) - FIND("/",N179))</f>
        <v>drama</v>
      </c>
      <c r="S179" s="12">
        <f>(J179/86400)+DATE(1970,1,1)</f>
        <v>42070.047754629632</v>
      </c>
      <c r="T179" s="12">
        <f>(I179/86400)+DATE(1970,1,1)</f>
        <v>42087.00608796296</v>
      </c>
    </row>
    <row r="180" spans="1:20" ht="45" x14ac:dyDescent="0.25">
      <c r="A180" s="1">
        <v>178</v>
      </c>
      <c r="B180" s="8" t="s">
        <v>180</v>
      </c>
      <c r="C180" s="8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6">
        <f>ROUND((E180/D180)*(100),0)</f>
        <v>0</v>
      </c>
      <c r="P180" s="9">
        <f>IF(L180 = 0,0,E180/L180)</f>
        <v>0</v>
      </c>
      <c r="Q180" s="1" t="str">
        <f>LEFT(N180,SEARCH("/",N180)-1)</f>
        <v>film &amp; video</v>
      </c>
      <c r="R180" s="1" t="str">
        <f>RIGHT(N180,LEN(N180) - FIND("/",N180))</f>
        <v>drama</v>
      </c>
      <c r="S180" s="12">
        <f>(J180/86400)+DATE(1970,1,1)</f>
        <v>42304.955381944441</v>
      </c>
      <c r="T180" s="12">
        <f>(I180/86400)+DATE(1970,1,1)</f>
        <v>42334.997048611112</v>
      </c>
    </row>
    <row r="181" spans="1:20" ht="30" x14ac:dyDescent="0.25">
      <c r="A181" s="1">
        <v>179</v>
      </c>
      <c r="B181" s="8" t="s">
        <v>181</v>
      </c>
      <c r="C181" s="8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6">
        <f>ROUND((E181/D181)*(100),0)</f>
        <v>20</v>
      </c>
      <c r="P181" s="9">
        <f>IF(L181 = 0,0,E181/L181)</f>
        <v>100</v>
      </c>
      <c r="Q181" s="1" t="str">
        <f>LEFT(N181,SEARCH("/",N181)-1)</f>
        <v>film &amp; video</v>
      </c>
      <c r="R181" s="1" t="str">
        <f>RIGHT(N181,LEN(N181) - FIND("/",N181))</f>
        <v>drama</v>
      </c>
      <c r="S181" s="12">
        <f>(J181/86400)+DATE(1970,1,1)</f>
        <v>42403.080497685187</v>
      </c>
      <c r="T181" s="12">
        <f>(I181/86400)+DATE(1970,1,1)</f>
        <v>42433.080497685187</v>
      </c>
    </row>
    <row r="182" spans="1:20" ht="45" x14ac:dyDescent="0.25">
      <c r="A182" s="1">
        <v>180</v>
      </c>
      <c r="B182" s="8" t="s">
        <v>182</v>
      </c>
      <c r="C182" s="8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6">
        <f>ROUND((E182/D182)*(100),0)</f>
        <v>33</v>
      </c>
      <c r="P182" s="9">
        <f>IF(L182 = 0,0,E182/L182)</f>
        <v>30.846153846153847</v>
      </c>
      <c r="Q182" s="1" t="str">
        <f>LEFT(N182,SEARCH("/",N182)-1)</f>
        <v>film &amp; video</v>
      </c>
      <c r="R182" s="1" t="str">
        <f>RIGHT(N182,LEN(N182) - FIND("/",N182))</f>
        <v>drama</v>
      </c>
      <c r="S182" s="12">
        <f>(J182/86400)+DATE(1970,1,1)</f>
        <v>42067.991238425922</v>
      </c>
      <c r="T182" s="12">
        <f>(I182/86400)+DATE(1970,1,1)</f>
        <v>42107.791666666672</v>
      </c>
    </row>
    <row r="183" spans="1:20" ht="60" x14ac:dyDescent="0.25">
      <c r="A183" s="1">
        <v>181</v>
      </c>
      <c r="B183" s="8" t="s">
        <v>183</v>
      </c>
      <c r="C183" s="8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6">
        <f>ROUND((E183/D183)*(100),0)</f>
        <v>21</v>
      </c>
      <c r="P183" s="9">
        <f>IF(L183 = 0,0,E183/L183)</f>
        <v>180.5</v>
      </c>
      <c r="Q183" s="1" t="str">
        <f>LEFT(N183,SEARCH("/",N183)-1)</f>
        <v>film &amp; video</v>
      </c>
      <c r="R183" s="1" t="str">
        <f>RIGHT(N183,LEN(N183) - FIND("/",N183))</f>
        <v>drama</v>
      </c>
      <c r="S183" s="12">
        <f>(J183/86400)+DATE(1970,1,1)</f>
        <v>42147.741840277777</v>
      </c>
      <c r="T183" s="12">
        <f>(I183/86400)+DATE(1970,1,1)</f>
        <v>42177.741840277777</v>
      </c>
    </row>
    <row r="184" spans="1:20" ht="60" x14ac:dyDescent="0.25">
      <c r="A184" s="1">
        <v>182</v>
      </c>
      <c r="B184" s="8" t="s">
        <v>184</v>
      </c>
      <c r="C184" s="8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6">
        <f>ROUND((E184/D184)*(100),0)</f>
        <v>0</v>
      </c>
      <c r="P184" s="9">
        <f>IF(L184 = 0,0,E184/L184)</f>
        <v>0</v>
      </c>
      <c r="Q184" s="1" t="str">
        <f>LEFT(N184,SEARCH("/",N184)-1)</f>
        <v>film &amp; video</v>
      </c>
      <c r="R184" s="1" t="str">
        <f>RIGHT(N184,LEN(N184) - FIND("/",N184))</f>
        <v>drama</v>
      </c>
      <c r="S184" s="12">
        <f>(J184/86400)+DATE(1970,1,1)</f>
        <v>42712.011944444443</v>
      </c>
      <c r="T184" s="12">
        <f>(I184/86400)+DATE(1970,1,1)</f>
        <v>42742.011944444443</v>
      </c>
    </row>
    <row r="185" spans="1:20" x14ac:dyDescent="0.25">
      <c r="A185" s="1">
        <v>183</v>
      </c>
      <c r="B185" s="8" t="s">
        <v>185</v>
      </c>
      <c r="C185" s="8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6">
        <f>ROUND((E185/D185)*(100),0)</f>
        <v>36</v>
      </c>
      <c r="P185" s="9">
        <f>IF(L185 = 0,0,E185/L185)</f>
        <v>373.5</v>
      </c>
      <c r="Q185" s="1" t="str">
        <f>LEFT(N185,SEARCH("/",N185)-1)</f>
        <v>film &amp; video</v>
      </c>
      <c r="R185" s="1" t="str">
        <f>RIGHT(N185,LEN(N185) - FIND("/",N185))</f>
        <v>drama</v>
      </c>
      <c r="S185" s="12">
        <f>(J185/86400)+DATE(1970,1,1)</f>
        <v>41939.810300925928</v>
      </c>
      <c r="T185" s="12">
        <f>(I185/86400)+DATE(1970,1,1)</f>
        <v>41969.851967592593</v>
      </c>
    </row>
    <row r="186" spans="1:20" ht="60" x14ac:dyDescent="0.25">
      <c r="A186" s="1">
        <v>184</v>
      </c>
      <c r="B186" s="8" t="s">
        <v>186</v>
      </c>
      <c r="C186" s="8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6">
        <f>ROUND((E186/D186)*(100),0)</f>
        <v>3</v>
      </c>
      <c r="P186" s="9">
        <f>IF(L186 = 0,0,E186/L186)</f>
        <v>25.5</v>
      </c>
      <c r="Q186" s="1" t="str">
        <f>LEFT(N186,SEARCH("/",N186)-1)</f>
        <v>film &amp; video</v>
      </c>
      <c r="R186" s="1" t="str">
        <f>RIGHT(N186,LEN(N186) - FIND("/",N186))</f>
        <v>drama</v>
      </c>
      <c r="S186" s="12">
        <f>(J186/86400)+DATE(1970,1,1)</f>
        <v>41825.791226851856</v>
      </c>
      <c r="T186" s="12">
        <f>(I186/86400)+DATE(1970,1,1)</f>
        <v>41883.165972222225</v>
      </c>
    </row>
    <row r="187" spans="1:20" x14ac:dyDescent="0.25">
      <c r="A187" s="1">
        <v>185</v>
      </c>
      <c r="B187" s="8" t="s">
        <v>187</v>
      </c>
      <c r="C187" s="8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6">
        <f>ROUND((E187/D187)*(100),0)</f>
        <v>6</v>
      </c>
      <c r="P187" s="9">
        <f>IF(L187 = 0,0,E187/L187)</f>
        <v>220</v>
      </c>
      <c r="Q187" s="1" t="str">
        <f>LEFT(N187,SEARCH("/",N187)-1)</f>
        <v>film &amp; video</v>
      </c>
      <c r="R187" s="1" t="str">
        <f>RIGHT(N187,LEN(N187) - FIND("/",N187))</f>
        <v>drama</v>
      </c>
      <c r="S187" s="12">
        <f>(J187/86400)+DATE(1970,1,1)</f>
        <v>42570.91133101852</v>
      </c>
      <c r="T187" s="12">
        <f>(I187/86400)+DATE(1970,1,1)</f>
        <v>42600.91133101852</v>
      </c>
    </row>
    <row r="188" spans="1:20" ht="60" x14ac:dyDescent="0.25">
      <c r="A188" s="1">
        <v>186</v>
      </c>
      <c r="B188" s="8" t="s">
        <v>188</v>
      </c>
      <c r="C188" s="8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6">
        <f>ROUND((E188/D188)*(100),0)</f>
        <v>0</v>
      </c>
      <c r="P188" s="9">
        <f>IF(L188 = 0,0,E188/L188)</f>
        <v>0</v>
      </c>
      <c r="Q188" s="1" t="str">
        <f>LEFT(N188,SEARCH("/",N188)-1)</f>
        <v>film &amp; video</v>
      </c>
      <c r="R188" s="1" t="str">
        <f>RIGHT(N188,LEN(N188) - FIND("/",N188))</f>
        <v>drama</v>
      </c>
      <c r="S188" s="12">
        <f>(J188/86400)+DATE(1970,1,1)</f>
        <v>42767.812893518523</v>
      </c>
      <c r="T188" s="12">
        <f>(I188/86400)+DATE(1970,1,1)</f>
        <v>42797.833333333328</v>
      </c>
    </row>
    <row r="189" spans="1:20" ht="45" x14ac:dyDescent="0.25">
      <c r="A189" s="1">
        <v>187</v>
      </c>
      <c r="B189" s="8" t="s">
        <v>189</v>
      </c>
      <c r="C189" s="8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6">
        <f>ROUND((E189/D189)*(100),0)</f>
        <v>16</v>
      </c>
      <c r="P189" s="9">
        <f>IF(L189 = 0,0,E189/L189)</f>
        <v>160</v>
      </c>
      <c r="Q189" s="1" t="str">
        <f>LEFT(N189,SEARCH("/",N189)-1)</f>
        <v>film &amp; video</v>
      </c>
      <c r="R189" s="1" t="str">
        <f>RIGHT(N189,LEN(N189) - FIND("/",N189))</f>
        <v>drama</v>
      </c>
      <c r="S189" s="12">
        <f>(J189/86400)+DATE(1970,1,1)</f>
        <v>42182.234456018516</v>
      </c>
      <c r="T189" s="12">
        <f>(I189/86400)+DATE(1970,1,1)</f>
        <v>42206.290972222225</v>
      </c>
    </row>
    <row r="190" spans="1:20" ht="60" x14ac:dyDescent="0.25">
      <c r="A190" s="1">
        <v>188</v>
      </c>
      <c r="B190" s="8" t="s">
        <v>190</v>
      </c>
      <c r="C190" s="8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6">
        <f>ROUND((E190/D190)*(100),0)</f>
        <v>0</v>
      </c>
      <c r="P190" s="9">
        <f>IF(L190 = 0,0,E190/L190)</f>
        <v>0</v>
      </c>
      <c r="Q190" s="1" t="str">
        <f>LEFT(N190,SEARCH("/",N190)-1)</f>
        <v>film &amp; video</v>
      </c>
      <c r="R190" s="1" t="str">
        <f>RIGHT(N190,LEN(N190) - FIND("/",N190))</f>
        <v>drama</v>
      </c>
      <c r="S190" s="12">
        <f>(J190/86400)+DATE(1970,1,1)</f>
        <v>41857.18304398148</v>
      </c>
      <c r="T190" s="12">
        <f>(I190/86400)+DATE(1970,1,1)</f>
        <v>41887.18304398148</v>
      </c>
    </row>
    <row r="191" spans="1:20" ht="60" x14ac:dyDescent="0.25">
      <c r="A191" s="1">
        <v>189</v>
      </c>
      <c r="B191" s="8" t="s">
        <v>191</v>
      </c>
      <c r="C191" s="8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6">
        <f>ROUND((E191/D191)*(100),0)</f>
        <v>0</v>
      </c>
      <c r="P191" s="9">
        <f>IF(L191 = 0,0,E191/L191)</f>
        <v>69</v>
      </c>
      <c r="Q191" s="1" t="str">
        <f>LEFT(N191,SEARCH("/",N191)-1)</f>
        <v>film &amp; video</v>
      </c>
      <c r="R191" s="1" t="str">
        <f>RIGHT(N191,LEN(N191) - FIND("/",N191))</f>
        <v>drama</v>
      </c>
      <c r="S191" s="12">
        <f>(J191/86400)+DATE(1970,1,1)</f>
        <v>42556.690706018519</v>
      </c>
      <c r="T191" s="12">
        <f>(I191/86400)+DATE(1970,1,1)</f>
        <v>42616.690706018519</v>
      </c>
    </row>
    <row r="192" spans="1:20" x14ac:dyDescent="0.25">
      <c r="A192" s="1">
        <v>190</v>
      </c>
      <c r="B192" s="8" t="s">
        <v>192</v>
      </c>
      <c r="C192" s="8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6">
        <f>ROUND((E192/D192)*(100),0)</f>
        <v>0</v>
      </c>
      <c r="P192" s="9">
        <f>IF(L192 = 0,0,E192/L192)</f>
        <v>50</v>
      </c>
      <c r="Q192" s="1" t="str">
        <f>LEFT(N192,SEARCH("/",N192)-1)</f>
        <v>film &amp; video</v>
      </c>
      <c r="R192" s="1" t="str">
        <f>RIGHT(N192,LEN(N192) - FIND("/",N192))</f>
        <v>drama</v>
      </c>
      <c r="S192" s="12">
        <f>(J192/86400)+DATE(1970,1,1)</f>
        <v>42527.650995370372</v>
      </c>
      <c r="T192" s="12">
        <f>(I192/86400)+DATE(1970,1,1)</f>
        <v>42537.650995370372</v>
      </c>
    </row>
    <row r="193" spans="1:20" ht="45" x14ac:dyDescent="0.25">
      <c r="A193" s="1">
        <v>191</v>
      </c>
      <c r="B193" s="8" t="s">
        <v>193</v>
      </c>
      <c r="C193" s="8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6">
        <f>ROUND((E193/D193)*(100),0)</f>
        <v>5</v>
      </c>
      <c r="P193" s="9">
        <f>IF(L193 = 0,0,E193/L193)</f>
        <v>83.333333333333329</v>
      </c>
      <c r="Q193" s="1" t="str">
        <f>LEFT(N193,SEARCH("/",N193)-1)</f>
        <v>film &amp; video</v>
      </c>
      <c r="R193" s="1" t="str">
        <f>RIGHT(N193,LEN(N193) - FIND("/",N193))</f>
        <v>drama</v>
      </c>
      <c r="S193" s="12">
        <f>(J193/86400)+DATE(1970,1,1)</f>
        <v>42239.441412037035</v>
      </c>
      <c r="T193" s="12">
        <f>(I193/86400)+DATE(1970,1,1)</f>
        <v>42279.441412037035</v>
      </c>
    </row>
    <row r="194" spans="1:20" ht="60" x14ac:dyDescent="0.25">
      <c r="A194" s="1">
        <v>192</v>
      </c>
      <c r="B194" s="8" t="s">
        <v>194</v>
      </c>
      <c r="C194" s="8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6">
        <f>ROUND((E194/D194)*(100),0)</f>
        <v>0</v>
      </c>
      <c r="P194" s="9">
        <f>IF(L194 = 0,0,E194/L194)</f>
        <v>5.666666666666667</v>
      </c>
      <c r="Q194" s="1" t="str">
        <f>LEFT(N194,SEARCH("/",N194)-1)</f>
        <v>film &amp; video</v>
      </c>
      <c r="R194" s="1" t="str">
        <f>RIGHT(N194,LEN(N194) - FIND("/",N194))</f>
        <v>drama</v>
      </c>
      <c r="S194" s="12">
        <f>(J194/86400)+DATE(1970,1,1)</f>
        <v>41899.792037037041</v>
      </c>
      <c r="T194" s="12">
        <f>(I194/86400)+DATE(1970,1,1)</f>
        <v>41929.792037037041</v>
      </c>
    </row>
    <row r="195" spans="1:20" ht="60" x14ac:dyDescent="0.25">
      <c r="A195" s="1">
        <v>193</v>
      </c>
      <c r="B195" s="8" t="s">
        <v>195</v>
      </c>
      <c r="C195" s="8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6">
        <f>ROUND((E195/D195)*(100),0)</f>
        <v>0</v>
      </c>
      <c r="P195" s="9">
        <f>IF(L195 = 0,0,E195/L195)</f>
        <v>0</v>
      </c>
      <c r="Q195" s="1" t="str">
        <f>LEFT(N195,SEARCH("/",N195)-1)</f>
        <v>film &amp; video</v>
      </c>
      <c r="R195" s="1" t="str">
        <f>RIGHT(N195,LEN(N195) - FIND("/",N195))</f>
        <v>drama</v>
      </c>
      <c r="S195" s="12">
        <f>(J195/86400)+DATE(1970,1,1)</f>
        <v>41911.934791666667</v>
      </c>
      <c r="T195" s="12">
        <f>(I195/86400)+DATE(1970,1,1)</f>
        <v>41971.976458333331</v>
      </c>
    </row>
    <row r="196" spans="1:20" ht="45" x14ac:dyDescent="0.25">
      <c r="A196" s="1">
        <v>194</v>
      </c>
      <c r="B196" s="8" t="s">
        <v>196</v>
      </c>
      <c r="C196" s="8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6">
        <f>ROUND((E196/D196)*(100),0)</f>
        <v>0</v>
      </c>
      <c r="P196" s="9">
        <f>IF(L196 = 0,0,E196/L196)</f>
        <v>1</v>
      </c>
      <c r="Q196" s="1" t="str">
        <f>LEFT(N196,SEARCH("/",N196)-1)</f>
        <v>film &amp; video</v>
      </c>
      <c r="R196" s="1" t="str">
        <f>RIGHT(N196,LEN(N196) - FIND("/",N196))</f>
        <v>drama</v>
      </c>
      <c r="S196" s="12">
        <f>(J196/86400)+DATE(1970,1,1)</f>
        <v>42375.996886574074</v>
      </c>
      <c r="T196" s="12">
        <f>(I196/86400)+DATE(1970,1,1)</f>
        <v>42435.996886574074</v>
      </c>
    </row>
    <row r="197" spans="1:20" ht="45" x14ac:dyDescent="0.25">
      <c r="A197" s="1">
        <v>195</v>
      </c>
      <c r="B197" s="8" t="s">
        <v>197</v>
      </c>
      <c r="C197" s="8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6">
        <f>ROUND((E197/D197)*(100),0)</f>
        <v>0</v>
      </c>
      <c r="P197" s="9">
        <f>IF(L197 = 0,0,E197/L197)</f>
        <v>0</v>
      </c>
      <c r="Q197" s="1" t="str">
        <f>LEFT(N197,SEARCH("/",N197)-1)</f>
        <v>film &amp; video</v>
      </c>
      <c r="R197" s="1" t="str">
        <f>RIGHT(N197,LEN(N197) - FIND("/",N197))</f>
        <v>drama</v>
      </c>
      <c r="S197" s="12">
        <f>(J197/86400)+DATE(1970,1,1)</f>
        <v>42135.67050925926</v>
      </c>
      <c r="T197" s="12">
        <f>(I197/86400)+DATE(1970,1,1)</f>
        <v>42195.67050925926</v>
      </c>
    </row>
    <row r="198" spans="1:20" ht="45" x14ac:dyDescent="0.25">
      <c r="A198" s="1">
        <v>196</v>
      </c>
      <c r="B198" s="8" t="s">
        <v>198</v>
      </c>
      <c r="C198" s="8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6">
        <f>ROUND((E198/D198)*(100),0)</f>
        <v>42</v>
      </c>
      <c r="P198" s="9">
        <f>IF(L198 = 0,0,E198/L198)</f>
        <v>77.10526315789474</v>
      </c>
      <c r="Q198" s="1" t="str">
        <f>LEFT(N198,SEARCH("/",N198)-1)</f>
        <v>film &amp; video</v>
      </c>
      <c r="R198" s="1" t="str">
        <f>RIGHT(N198,LEN(N198) - FIND("/",N198))</f>
        <v>drama</v>
      </c>
      <c r="S198" s="12">
        <f>(J198/86400)+DATE(1970,1,1)</f>
        <v>42259.542800925927</v>
      </c>
      <c r="T198" s="12">
        <f>(I198/86400)+DATE(1970,1,1)</f>
        <v>42287.875</v>
      </c>
    </row>
    <row r="199" spans="1:20" ht="60" x14ac:dyDescent="0.25">
      <c r="A199" s="1">
        <v>197</v>
      </c>
      <c r="B199" s="8" t="s">
        <v>199</v>
      </c>
      <c r="C199" s="8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6">
        <f>ROUND((E199/D199)*(100),0)</f>
        <v>10</v>
      </c>
      <c r="P199" s="9">
        <f>IF(L199 = 0,0,E199/L199)</f>
        <v>32.75</v>
      </c>
      <c r="Q199" s="1" t="str">
        <f>LEFT(N199,SEARCH("/",N199)-1)</f>
        <v>film &amp; video</v>
      </c>
      <c r="R199" s="1" t="str">
        <f>RIGHT(N199,LEN(N199) - FIND("/",N199))</f>
        <v>drama</v>
      </c>
      <c r="S199" s="12">
        <f>(J199/86400)+DATE(1970,1,1)</f>
        <v>42741.848379629635</v>
      </c>
      <c r="T199" s="12">
        <f>(I199/86400)+DATE(1970,1,1)</f>
        <v>42783.875</v>
      </c>
    </row>
    <row r="200" spans="1:20" ht="60" x14ac:dyDescent="0.25">
      <c r="A200" s="1">
        <v>198</v>
      </c>
      <c r="B200" s="8" t="s">
        <v>200</v>
      </c>
      <c r="C200" s="8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6">
        <f>ROUND((E200/D200)*(100),0)</f>
        <v>1</v>
      </c>
      <c r="P200" s="9">
        <f>IF(L200 = 0,0,E200/L200)</f>
        <v>46.5</v>
      </c>
      <c r="Q200" s="1" t="str">
        <f>LEFT(N200,SEARCH("/",N200)-1)</f>
        <v>film &amp; video</v>
      </c>
      <c r="R200" s="1" t="str">
        <f>RIGHT(N200,LEN(N200) - FIND("/",N200))</f>
        <v>drama</v>
      </c>
      <c r="S200" s="12">
        <f>(J200/86400)+DATE(1970,1,1)</f>
        <v>41887.383356481485</v>
      </c>
      <c r="T200" s="12">
        <f>(I200/86400)+DATE(1970,1,1)</f>
        <v>41917.383356481485</v>
      </c>
    </row>
    <row r="201" spans="1:20" ht="60" x14ac:dyDescent="0.25">
      <c r="A201" s="1">
        <v>199</v>
      </c>
      <c r="B201" s="8" t="s">
        <v>201</v>
      </c>
      <c r="C201" s="8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6">
        <f>ROUND((E201/D201)*(100),0)</f>
        <v>0</v>
      </c>
      <c r="P201" s="9">
        <f>IF(L201 = 0,0,E201/L201)</f>
        <v>0</v>
      </c>
      <c r="Q201" s="1" t="str">
        <f>LEFT(N201,SEARCH("/",N201)-1)</f>
        <v>film &amp; video</v>
      </c>
      <c r="R201" s="1" t="str">
        <f>RIGHT(N201,LEN(N201) - FIND("/",N201))</f>
        <v>drama</v>
      </c>
      <c r="S201" s="12">
        <f>(J201/86400)+DATE(1970,1,1)</f>
        <v>42584.123865740738</v>
      </c>
      <c r="T201" s="12">
        <f>(I201/86400)+DATE(1970,1,1)</f>
        <v>42614.123865740738</v>
      </c>
    </row>
    <row r="202" spans="1:20" ht="45" x14ac:dyDescent="0.25">
      <c r="A202" s="1">
        <v>200</v>
      </c>
      <c r="B202" s="8" t="s">
        <v>202</v>
      </c>
      <c r="C202" s="8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6">
        <f>ROUND((E202/D202)*(100),0)</f>
        <v>26</v>
      </c>
      <c r="P202" s="9">
        <f>IF(L202 = 0,0,E202/L202)</f>
        <v>87.308333333333337</v>
      </c>
      <c r="Q202" s="1" t="str">
        <f>LEFT(N202,SEARCH("/",N202)-1)</f>
        <v>film &amp; video</v>
      </c>
      <c r="R202" s="1" t="str">
        <f>RIGHT(N202,LEN(N202) - FIND("/",N202))</f>
        <v>drama</v>
      </c>
      <c r="S202" s="12">
        <f>(J202/86400)+DATE(1970,1,1)</f>
        <v>41867.083368055552</v>
      </c>
      <c r="T202" s="12">
        <f>(I202/86400)+DATE(1970,1,1)</f>
        <v>41897.083368055552</v>
      </c>
    </row>
    <row r="203" spans="1:20" ht="60" x14ac:dyDescent="0.25">
      <c r="A203" s="1">
        <v>201</v>
      </c>
      <c r="B203" s="8" t="s">
        <v>203</v>
      </c>
      <c r="C203" s="8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6">
        <f>ROUND((E203/D203)*(100),0)</f>
        <v>58</v>
      </c>
      <c r="P203" s="9">
        <f>IF(L203 = 0,0,E203/L203)</f>
        <v>54.285714285714285</v>
      </c>
      <c r="Q203" s="1" t="str">
        <f>LEFT(N203,SEARCH("/",N203)-1)</f>
        <v>film &amp; video</v>
      </c>
      <c r="R203" s="1" t="str">
        <f>RIGHT(N203,LEN(N203) - FIND("/",N203))</f>
        <v>drama</v>
      </c>
      <c r="S203" s="12">
        <f>(J203/86400)+DATE(1970,1,1)</f>
        <v>42023.818622685183</v>
      </c>
      <c r="T203" s="12">
        <f>(I203/86400)+DATE(1970,1,1)</f>
        <v>42043.818622685183</v>
      </c>
    </row>
    <row r="204" spans="1:20" x14ac:dyDescent="0.25">
      <c r="A204" s="1">
        <v>202</v>
      </c>
      <c r="B204" s="8" t="s">
        <v>204</v>
      </c>
      <c r="C204" s="8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6">
        <f>ROUND((E204/D204)*(100),0)</f>
        <v>0</v>
      </c>
      <c r="P204" s="9">
        <f>IF(L204 = 0,0,E204/L204)</f>
        <v>0</v>
      </c>
      <c r="Q204" s="1" t="str">
        <f>LEFT(N204,SEARCH("/",N204)-1)</f>
        <v>film &amp; video</v>
      </c>
      <c r="R204" s="1" t="str">
        <f>RIGHT(N204,LEN(N204) - FIND("/",N204))</f>
        <v>drama</v>
      </c>
      <c r="S204" s="12">
        <f>(J204/86400)+DATE(1970,1,1)</f>
        <v>42255.927824074075</v>
      </c>
      <c r="T204" s="12">
        <f>(I204/86400)+DATE(1970,1,1)</f>
        <v>42285.874305555553</v>
      </c>
    </row>
    <row r="205" spans="1:20" ht="60" x14ac:dyDescent="0.25">
      <c r="A205" s="1">
        <v>203</v>
      </c>
      <c r="B205" s="8" t="s">
        <v>205</v>
      </c>
      <c r="C205" s="8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6">
        <f>ROUND((E205/D205)*(100),0)</f>
        <v>30</v>
      </c>
      <c r="P205" s="9">
        <f>IF(L205 = 0,0,E205/L205)</f>
        <v>93.25</v>
      </c>
      <c r="Q205" s="1" t="str">
        <f>LEFT(N205,SEARCH("/",N205)-1)</f>
        <v>film &amp; video</v>
      </c>
      <c r="R205" s="1" t="str">
        <f>RIGHT(N205,LEN(N205) - FIND("/",N205))</f>
        <v>drama</v>
      </c>
      <c r="S205" s="12">
        <f>(J205/86400)+DATE(1970,1,1)</f>
        <v>41973.847962962958</v>
      </c>
      <c r="T205" s="12">
        <f>(I205/86400)+DATE(1970,1,1)</f>
        <v>42033.847962962958</v>
      </c>
    </row>
    <row r="206" spans="1:20" ht="60" x14ac:dyDescent="0.25">
      <c r="A206" s="1">
        <v>204</v>
      </c>
      <c r="B206" s="8" t="s">
        <v>206</v>
      </c>
      <c r="C206" s="8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6">
        <f>ROUND((E206/D206)*(100),0)</f>
        <v>51</v>
      </c>
      <c r="P206" s="9">
        <f>IF(L206 = 0,0,E206/L206)</f>
        <v>117.68368136117556</v>
      </c>
      <c r="Q206" s="1" t="str">
        <f>LEFT(N206,SEARCH("/",N206)-1)</f>
        <v>film &amp; video</v>
      </c>
      <c r="R206" s="1" t="str">
        <f>RIGHT(N206,LEN(N206) - FIND("/",N206))</f>
        <v>drama</v>
      </c>
      <c r="S206" s="12">
        <f>(J206/86400)+DATE(1970,1,1)</f>
        <v>42556.583368055552</v>
      </c>
      <c r="T206" s="12">
        <f>(I206/86400)+DATE(1970,1,1)</f>
        <v>42586.583368055552</v>
      </c>
    </row>
    <row r="207" spans="1:20" ht="45" x14ac:dyDescent="0.25">
      <c r="A207" s="1">
        <v>205</v>
      </c>
      <c r="B207" s="8" t="s">
        <v>207</v>
      </c>
      <c r="C207" s="8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6">
        <f>ROUND((E207/D207)*(100),0)</f>
        <v>16</v>
      </c>
      <c r="P207" s="9">
        <f>IF(L207 = 0,0,E207/L207)</f>
        <v>76.470588235294116</v>
      </c>
      <c r="Q207" s="1" t="str">
        <f>LEFT(N207,SEARCH("/",N207)-1)</f>
        <v>film &amp; video</v>
      </c>
      <c r="R207" s="1" t="str">
        <f>RIGHT(N207,LEN(N207) - FIND("/",N207))</f>
        <v>drama</v>
      </c>
      <c r="S207" s="12">
        <f>(J207/86400)+DATE(1970,1,1)</f>
        <v>42248.632199074069</v>
      </c>
      <c r="T207" s="12">
        <f>(I207/86400)+DATE(1970,1,1)</f>
        <v>42283.632199074069</v>
      </c>
    </row>
    <row r="208" spans="1:20" ht="45" x14ac:dyDescent="0.25">
      <c r="A208" s="1">
        <v>206</v>
      </c>
      <c r="B208" s="8" t="s">
        <v>208</v>
      </c>
      <c r="C208" s="8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6">
        <f>ROUND((E208/D208)*(100),0)</f>
        <v>0</v>
      </c>
      <c r="P208" s="9">
        <f>IF(L208 = 0,0,E208/L208)</f>
        <v>0</v>
      </c>
      <c r="Q208" s="1" t="str">
        <f>LEFT(N208,SEARCH("/",N208)-1)</f>
        <v>film &amp; video</v>
      </c>
      <c r="R208" s="1" t="str">
        <f>RIGHT(N208,LEN(N208) - FIND("/",N208))</f>
        <v>drama</v>
      </c>
      <c r="S208" s="12">
        <f>(J208/86400)+DATE(1970,1,1)</f>
        <v>42567.004432870366</v>
      </c>
      <c r="T208" s="12">
        <f>(I208/86400)+DATE(1970,1,1)</f>
        <v>42588.004432870366</v>
      </c>
    </row>
    <row r="209" spans="1:20" ht="45" x14ac:dyDescent="0.25">
      <c r="A209" s="1">
        <v>207</v>
      </c>
      <c r="B209" s="8" t="s">
        <v>209</v>
      </c>
      <c r="C209" s="8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6">
        <f>ROUND((E209/D209)*(100),0)</f>
        <v>15</v>
      </c>
      <c r="P209" s="9">
        <f>IF(L209 = 0,0,E209/L209)</f>
        <v>163.84615384615384</v>
      </c>
      <c r="Q209" s="1" t="str">
        <f>LEFT(N209,SEARCH("/",N209)-1)</f>
        <v>film &amp; video</v>
      </c>
      <c r="R209" s="1" t="str">
        <f>RIGHT(N209,LEN(N209) - FIND("/",N209))</f>
        <v>drama</v>
      </c>
      <c r="S209" s="12">
        <f>(J209/86400)+DATE(1970,1,1)</f>
        <v>41978.197199074071</v>
      </c>
      <c r="T209" s="12">
        <f>(I209/86400)+DATE(1970,1,1)</f>
        <v>42008.197199074071</v>
      </c>
    </row>
    <row r="210" spans="1:20" ht="60" x14ac:dyDescent="0.25">
      <c r="A210" s="1">
        <v>208</v>
      </c>
      <c r="B210" s="8" t="s">
        <v>210</v>
      </c>
      <c r="C210" s="8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6">
        <f>ROUND((E210/D210)*(100),0)</f>
        <v>0</v>
      </c>
      <c r="P210" s="9">
        <f>IF(L210 = 0,0,E210/L210)</f>
        <v>0</v>
      </c>
      <c r="Q210" s="1" t="str">
        <f>LEFT(N210,SEARCH("/",N210)-1)</f>
        <v>film &amp; video</v>
      </c>
      <c r="R210" s="1" t="str">
        <f>RIGHT(N210,LEN(N210) - FIND("/",N210))</f>
        <v>drama</v>
      </c>
      <c r="S210" s="12">
        <f>(J210/86400)+DATE(1970,1,1)</f>
        <v>41959.369988425926</v>
      </c>
      <c r="T210" s="12">
        <f>(I210/86400)+DATE(1970,1,1)</f>
        <v>41989.369988425926</v>
      </c>
    </row>
    <row r="211" spans="1:20" ht="60" x14ac:dyDescent="0.25">
      <c r="A211" s="1">
        <v>209</v>
      </c>
      <c r="B211" s="8" t="s">
        <v>211</v>
      </c>
      <c r="C211" s="8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6">
        <f>ROUND((E211/D211)*(100),0)</f>
        <v>0</v>
      </c>
      <c r="P211" s="9">
        <f>IF(L211 = 0,0,E211/L211)</f>
        <v>0</v>
      </c>
      <c r="Q211" s="1" t="str">
        <f>LEFT(N211,SEARCH("/",N211)-1)</f>
        <v>film &amp; video</v>
      </c>
      <c r="R211" s="1" t="str">
        <f>RIGHT(N211,LEN(N211) - FIND("/",N211))</f>
        <v>drama</v>
      </c>
      <c r="S211" s="12">
        <f>(J211/86400)+DATE(1970,1,1)</f>
        <v>42165.922858796301</v>
      </c>
      <c r="T211" s="12">
        <f>(I211/86400)+DATE(1970,1,1)</f>
        <v>42195.922858796301</v>
      </c>
    </row>
    <row r="212" spans="1:20" ht="60" x14ac:dyDescent="0.25">
      <c r="A212" s="1">
        <v>210</v>
      </c>
      <c r="B212" s="8" t="s">
        <v>212</v>
      </c>
      <c r="C212" s="8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6">
        <f>ROUND((E212/D212)*(100),0)</f>
        <v>25</v>
      </c>
      <c r="P212" s="9">
        <f>IF(L212 = 0,0,E212/L212)</f>
        <v>91.818181818181813</v>
      </c>
      <c r="Q212" s="1" t="str">
        <f>LEFT(N212,SEARCH("/",N212)-1)</f>
        <v>film &amp; video</v>
      </c>
      <c r="R212" s="1" t="str">
        <f>RIGHT(N212,LEN(N212) - FIND("/",N212))</f>
        <v>drama</v>
      </c>
      <c r="S212" s="12">
        <f>(J212/86400)+DATE(1970,1,1)</f>
        <v>42249.064722222218</v>
      </c>
      <c r="T212" s="12">
        <f>(I212/86400)+DATE(1970,1,1)</f>
        <v>42278.208333333328</v>
      </c>
    </row>
    <row r="213" spans="1:20" ht="60" x14ac:dyDescent="0.25">
      <c r="A213" s="1">
        <v>211</v>
      </c>
      <c r="B213" s="8" t="s">
        <v>213</v>
      </c>
      <c r="C213" s="8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6">
        <f>ROUND((E213/D213)*(100),0)</f>
        <v>45</v>
      </c>
      <c r="P213" s="9">
        <f>IF(L213 = 0,0,E213/L213)</f>
        <v>185.83333333333334</v>
      </c>
      <c r="Q213" s="1" t="str">
        <f>LEFT(N213,SEARCH("/",N213)-1)</f>
        <v>film &amp; video</v>
      </c>
      <c r="R213" s="1" t="str">
        <f>RIGHT(N213,LEN(N213) - FIND("/",N213))</f>
        <v>drama</v>
      </c>
      <c r="S213" s="12">
        <f>(J213/86400)+DATE(1970,1,1)</f>
        <v>42236.159918981481</v>
      </c>
      <c r="T213" s="12">
        <f>(I213/86400)+DATE(1970,1,1)</f>
        <v>42266.159918981481</v>
      </c>
    </row>
    <row r="214" spans="1:20" ht="45" x14ac:dyDescent="0.25">
      <c r="A214" s="1">
        <v>212</v>
      </c>
      <c r="B214" s="8" t="s">
        <v>214</v>
      </c>
      <c r="C214" s="8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6">
        <f>ROUND((E214/D214)*(100),0)</f>
        <v>0</v>
      </c>
      <c r="P214" s="9">
        <f>IF(L214 = 0,0,E214/L214)</f>
        <v>1</v>
      </c>
      <c r="Q214" s="1" t="str">
        <f>LEFT(N214,SEARCH("/",N214)-1)</f>
        <v>film &amp; video</v>
      </c>
      <c r="R214" s="1" t="str">
        <f>RIGHT(N214,LEN(N214) - FIND("/",N214))</f>
        <v>drama</v>
      </c>
      <c r="S214" s="12">
        <f>(J214/86400)+DATE(1970,1,1)</f>
        <v>42416.881018518514</v>
      </c>
      <c r="T214" s="12">
        <f>(I214/86400)+DATE(1970,1,1)</f>
        <v>42476.839351851857</v>
      </c>
    </row>
    <row r="215" spans="1:20" ht="45" x14ac:dyDescent="0.25">
      <c r="A215" s="1">
        <v>213</v>
      </c>
      <c r="B215" s="8" t="s">
        <v>215</v>
      </c>
      <c r="C215" s="8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6">
        <f>ROUND((E215/D215)*(100),0)</f>
        <v>0</v>
      </c>
      <c r="P215" s="9">
        <f>IF(L215 = 0,0,E215/L215)</f>
        <v>20</v>
      </c>
      <c r="Q215" s="1" t="str">
        <f>LEFT(N215,SEARCH("/",N215)-1)</f>
        <v>film &amp; video</v>
      </c>
      <c r="R215" s="1" t="str">
        <f>RIGHT(N215,LEN(N215) - FIND("/",N215))</f>
        <v>drama</v>
      </c>
      <c r="S215" s="12">
        <f>(J215/86400)+DATE(1970,1,1)</f>
        <v>42202.594293981485</v>
      </c>
      <c r="T215" s="12">
        <f>(I215/86400)+DATE(1970,1,1)</f>
        <v>42232.587974537033</v>
      </c>
    </row>
    <row r="216" spans="1:20" ht="60" x14ac:dyDescent="0.25">
      <c r="A216" s="1">
        <v>214</v>
      </c>
      <c r="B216" s="8" t="s">
        <v>216</v>
      </c>
      <c r="C216" s="8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6">
        <f>ROUND((E216/D216)*(100),0)</f>
        <v>0</v>
      </c>
      <c r="P216" s="9">
        <f>IF(L216 = 0,0,E216/L216)</f>
        <v>1</v>
      </c>
      <c r="Q216" s="1" t="str">
        <f>LEFT(N216,SEARCH("/",N216)-1)</f>
        <v>film &amp; video</v>
      </c>
      <c r="R216" s="1" t="str">
        <f>RIGHT(N216,LEN(N216) - FIND("/",N216))</f>
        <v>drama</v>
      </c>
      <c r="S216" s="12">
        <f>(J216/86400)+DATE(1970,1,1)</f>
        <v>42009.64061342593</v>
      </c>
      <c r="T216" s="12">
        <f>(I216/86400)+DATE(1970,1,1)</f>
        <v>42069.64061342593</v>
      </c>
    </row>
    <row r="217" spans="1:20" ht="60" x14ac:dyDescent="0.25">
      <c r="A217" s="1">
        <v>215</v>
      </c>
      <c r="B217" s="8" t="s">
        <v>217</v>
      </c>
      <c r="C217" s="8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6">
        <f>ROUND((E217/D217)*(100),0)</f>
        <v>0</v>
      </c>
      <c r="P217" s="9">
        <f>IF(L217 = 0,0,E217/L217)</f>
        <v>10</v>
      </c>
      <c r="Q217" s="1" t="str">
        <f>LEFT(N217,SEARCH("/",N217)-1)</f>
        <v>film &amp; video</v>
      </c>
      <c r="R217" s="1" t="str">
        <f>RIGHT(N217,LEN(N217) - FIND("/",N217))</f>
        <v>drama</v>
      </c>
      <c r="S217" s="12">
        <f>(J217/86400)+DATE(1970,1,1)</f>
        <v>42375.230115740742</v>
      </c>
      <c r="T217" s="12">
        <f>(I217/86400)+DATE(1970,1,1)</f>
        <v>42417.999305555553</v>
      </c>
    </row>
    <row r="218" spans="1:20" ht="60" x14ac:dyDescent="0.25">
      <c r="A218" s="1">
        <v>216</v>
      </c>
      <c r="B218" s="8" t="s">
        <v>218</v>
      </c>
      <c r="C218" s="8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6">
        <f>ROUND((E218/D218)*(100),0)</f>
        <v>56</v>
      </c>
      <c r="P218" s="9">
        <f>IF(L218 = 0,0,E218/L218)</f>
        <v>331.53833333333336</v>
      </c>
      <c r="Q218" s="1" t="str">
        <f>LEFT(N218,SEARCH("/",N218)-1)</f>
        <v>film &amp; video</v>
      </c>
      <c r="R218" s="1" t="str">
        <f>RIGHT(N218,LEN(N218) - FIND("/",N218))</f>
        <v>drama</v>
      </c>
      <c r="S218" s="12">
        <f>(J218/86400)+DATE(1970,1,1)</f>
        <v>42066.958761574075</v>
      </c>
      <c r="T218" s="12">
        <f>(I218/86400)+DATE(1970,1,1)</f>
        <v>42116.917094907403</v>
      </c>
    </row>
    <row r="219" spans="1:20" x14ac:dyDescent="0.25">
      <c r="A219" s="1">
        <v>217</v>
      </c>
      <c r="B219" s="8" t="s">
        <v>219</v>
      </c>
      <c r="C219" s="8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6">
        <f>ROUND((E219/D219)*(100),0)</f>
        <v>12</v>
      </c>
      <c r="P219" s="9">
        <f>IF(L219 = 0,0,E219/L219)</f>
        <v>314.28947368421052</v>
      </c>
      <c r="Q219" s="1" t="str">
        <f>LEFT(N219,SEARCH("/",N219)-1)</f>
        <v>film &amp; video</v>
      </c>
      <c r="R219" s="1" t="str">
        <f>RIGHT(N219,LEN(N219) - FIND("/",N219))</f>
        <v>drama</v>
      </c>
      <c r="S219" s="12">
        <f>(J219/86400)+DATE(1970,1,1)</f>
        <v>41970.64061342593</v>
      </c>
      <c r="T219" s="12">
        <f>(I219/86400)+DATE(1970,1,1)</f>
        <v>42001.64061342593</v>
      </c>
    </row>
    <row r="220" spans="1:20" ht="60" x14ac:dyDescent="0.25">
      <c r="A220" s="1">
        <v>218</v>
      </c>
      <c r="B220" s="8" t="s">
        <v>220</v>
      </c>
      <c r="C220" s="8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6">
        <f>ROUND((E220/D220)*(100),0)</f>
        <v>2</v>
      </c>
      <c r="P220" s="9">
        <f>IF(L220 = 0,0,E220/L220)</f>
        <v>100</v>
      </c>
      <c r="Q220" s="1" t="str">
        <f>LEFT(N220,SEARCH("/",N220)-1)</f>
        <v>film &amp; video</v>
      </c>
      <c r="R220" s="1" t="str">
        <f>RIGHT(N220,LEN(N220) - FIND("/",N220))</f>
        <v>drama</v>
      </c>
      <c r="S220" s="12">
        <f>(J220/86400)+DATE(1970,1,1)</f>
        <v>42079.628344907411</v>
      </c>
      <c r="T220" s="12">
        <f>(I220/86400)+DATE(1970,1,1)</f>
        <v>42139.628344907411</v>
      </c>
    </row>
    <row r="221" spans="1:20" ht="45" x14ac:dyDescent="0.25">
      <c r="A221" s="1">
        <v>219</v>
      </c>
      <c r="B221" s="8" t="s">
        <v>221</v>
      </c>
      <c r="C221" s="8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6">
        <f>ROUND((E221/D221)*(100),0)</f>
        <v>18</v>
      </c>
      <c r="P221" s="9">
        <f>IF(L221 = 0,0,E221/L221)</f>
        <v>115.98684210526316</v>
      </c>
      <c r="Q221" s="1" t="str">
        <f>LEFT(N221,SEARCH("/",N221)-1)</f>
        <v>film &amp; video</v>
      </c>
      <c r="R221" s="1" t="str">
        <f>RIGHT(N221,LEN(N221) - FIND("/",N221))</f>
        <v>drama</v>
      </c>
      <c r="S221" s="12">
        <f>(J221/86400)+DATE(1970,1,1)</f>
        <v>42429.326678240745</v>
      </c>
      <c r="T221" s="12">
        <f>(I221/86400)+DATE(1970,1,1)</f>
        <v>42461.290972222225</v>
      </c>
    </row>
    <row r="222" spans="1:20" ht="45" x14ac:dyDescent="0.25">
      <c r="A222" s="1">
        <v>220</v>
      </c>
      <c r="B222" s="8" t="s">
        <v>222</v>
      </c>
      <c r="C222" s="8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6">
        <f>ROUND((E222/D222)*(100),0)</f>
        <v>1</v>
      </c>
      <c r="P222" s="9">
        <f>IF(L222 = 0,0,E222/L222)</f>
        <v>120</v>
      </c>
      <c r="Q222" s="1" t="str">
        <f>LEFT(N222,SEARCH("/",N222)-1)</f>
        <v>film &amp; video</v>
      </c>
      <c r="R222" s="1" t="str">
        <f>RIGHT(N222,LEN(N222) - FIND("/",N222))</f>
        <v>drama</v>
      </c>
      <c r="S222" s="12">
        <f>(J222/86400)+DATE(1970,1,1)</f>
        <v>42195.643865740742</v>
      </c>
      <c r="T222" s="12">
        <f>(I222/86400)+DATE(1970,1,1)</f>
        <v>42236.837500000001</v>
      </c>
    </row>
    <row r="223" spans="1:20" ht="30" x14ac:dyDescent="0.25">
      <c r="A223" s="1">
        <v>221</v>
      </c>
      <c r="B223" s="8" t="s">
        <v>223</v>
      </c>
      <c r="C223" s="8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6">
        <f>ROUND((E223/D223)*(100),0)</f>
        <v>0</v>
      </c>
      <c r="P223" s="9">
        <f>IF(L223 = 0,0,E223/L223)</f>
        <v>0</v>
      </c>
      <c r="Q223" s="1" t="str">
        <f>LEFT(N223,SEARCH("/",N223)-1)</f>
        <v>film &amp; video</v>
      </c>
      <c r="R223" s="1" t="str">
        <f>RIGHT(N223,LEN(N223) - FIND("/",N223))</f>
        <v>drama</v>
      </c>
      <c r="S223" s="12">
        <f>(J223/86400)+DATE(1970,1,1)</f>
        <v>42031.837546296301</v>
      </c>
      <c r="T223" s="12">
        <f>(I223/86400)+DATE(1970,1,1)</f>
        <v>42091.79587962963</v>
      </c>
    </row>
    <row r="224" spans="1:20" ht="60" x14ac:dyDescent="0.25">
      <c r="A224" s="1">
        <v>222</v>
      </c>
      <c r="B224" s="8" t="s">
        <v>224</v>
      </c>
      <c r="C224" s="8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6">
        <f>ROUND((E224/D224)*(100),0)</f>
        <v>13</v>
      </c>
      <c r="P224" s="9">
        <f>IF(L224 = 0,0,E224/L224)</f>
        <v>65</v>
      </c>
      <c r="Q224" s="1" t="str">
        <f>LEFT(N224,SEARCH("/",N224)-1)</f>
        <v>film &amp; video</v>
      </c>
      <c r="R224" s="1" t="str">
        <f>RIGHT(N224,LEN(N224) - FIND("/",N224))</f>
        <v>drama</v>
      </c>
      <c r="S224" s="12">
        <f>(J224/86400)+DATE(1970,1,1)</f>
        <v>42031.769884259258</v>
      </c>
      <c r="T224" s="12">
        <f>(I224/86400)+DATE(1970,1,1)</f>
        <v>42090.110416666663</v>
      </c>
    </row>
    <row r="225" spans="1:20" ht="60" x14ac:dyDescent="0.25">
      <c r="A225" s="1">
        <v>223</v>
      </c>
      <c r="B225" s="8" t="s">
        <v>225</v>
      </c>
      <c r="C225" s="8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6">
        <f>ROUND((E225/D225)*(100),0)</f>
        <v>0</v>
      </c>
      <c r="P225" s="9">
        <f>IF(L225 = 0,0,E225/L225)</f>
        <v>0</v>
      </c>
      <c r="Q225" s="1" t="str">
        <f>LEFT(N225,SEARCH("/",N225)-1)</f>
        <v>film &amp; video</v>
      </c>
      <c r="R225" s="1" t="str">
        <f>RIGHT(N225,LEN(N225) - FIND("/",N225))</f>
        <v>drama</v>
      </c>
      <c r="S225" s="12">
        <f>(J225/86400)+DATE(1970,1,1)</f>
        <v>42482.048032407409</v>
      </c>
      <c r="T225" s="12">
        <f>(I225/86400)+DATE(1970,1,1)</f>
        <v>42512.045138888891</v>
      </c>
    </row>
    <row r="226" spans="1:20" ht="60" x14ac:dyDescent="0.25">
      <c r="A226" s="1">
        <v>224</v>
      </c>
      <c r="B226" s="8" t="s">
        <v>226</v>
      </c>
      <c r="C226" s="8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6">
        <f>ROUND((E226/D226)*(100),0)</f>
        <v>0</v>
      </c>
      <c r="P226" s="9">
        <f>IF(L226 = 0,0,E226/L226)</f>
        <v>0</v>
      </c>
      <c r="Q226" s="1" t="str">
        <f>LEFT(N226,SEARCH("/",N226)-1)</f>
        <v>film &amp; video</v>
      </c>
      <c r="R226" s="1" t="str">
        <f>RIGHT(N226,LEN(N226) - FIND("/",N226))</f>
        <v>drama</v>
      </c>
      <c r="S226" s="12">
        <f>(J226/86400)+DATE(1970,1,1)</f>
        <v>42135.235254629632</v>
      </c>
      <c r="T226" s="12">
        <f>(I226/86400)+DATE(1970,1,1)</f>
        <v>42195.235254629632</v>
      </c>
    </row>
    <row r="227" spans="1:20" ht="45" x14ac:dyDescent="0.25">
      <c r="A227" s="1">
        <v>225</v>
      </c>
      <c r="B227" s="8" t="s">
        <v>227</v>
      </c>
      <c r="C227" s="8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6">
        <f>ROUND((E227/D227)*(100),0)</f>
        <v>0</v>
      </c>
      <c r="P227" s="9">
        <f>IF(L227 = 0,0,E227/L227)</f>
        <v>0</v>
      </c>
      <c r="Q227" s="1" t="str">
        <f>LEFT(N227,SEARCH("/",N227)-1)</f>
        <v>film &amp; video</v>
      </c>
      <c r="R227" s="1" t="str">
        <f>RIGHT(N227,LEN(N227) - FIND("/",N227))</f>
        <v>drama</v>
      </c>
      <c r="S227" s="12">
        <f>(J227/86400)+DATE(1970,1,1)</f>
        <v>42438.961273148147</v>
      </c>
      <c r="T227" s="12">
        <f>(I227/86400)+DATE(1970,1,1)</f>
        <v>42468.919606481482</v>
      </c>
    </row>
    <row r="228" spans="1:20" ht="45" x14ac:dyDescent="0.25">
      <c r="A228" s="1">
        <v>226</v>
      </c>
      <c r="B228" s="8" t="s">
        <v>228</v>
      </c>
      <c r="C228" s="8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6">
        <f>ROUND((E228/D228)*(100),0)</f>
        <v>1</v>
      </c>
      <c r="P228" s="9">
        <f>IF(L228 = 0,0,E228/L228)</f>
        <v>125</v>
      </c>
      <c r="Q228" s="1" t="str">
        <f>LEFT(N228,SEARCH("/",N228)-1)</f>
        <v>film &amp; video</v>
      </c>
      <c r="R228" s="1" t="str">
        <f>RIGHT(N228,LEN(N228) - FIND("/",N228))</f>
        <v>drama</v>
      </c>
      <c r="S228" s="12">
        <f>(J228/86400)+DATE(1970,1,1)</f>
        <v>42106.666018518517</v>
      </c>
      <c r="T228" s="12">
        <f>(I228/86400)+DATE(1970,1,1)</f>
        <v>42155.395138888889</v>
      </c>
    </row>
    <row r="229" spans="1:20" ht="45" x14ac:dyDescent="0.25">
      <c r="A229" s="1">
        <v>227</v>
      </c>
      <c r="B229" s="8" t="s">
        <v>229</v>
      </c>
      <c r="C229" s="8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6">
        <f>ROUND((E229/D229)*(100),0)</f>
        <v>0</v>
      </c>
      <c r="P229" s="9">
        <f>IF(L229 = 0,0,E229/L229)</f>
        <v>0</v>
      </c>
      <c r="Q229" s="1" t="str">
        <f>LEFT(N229,SEARCH("/",N229)-1)</f>
        <v>film &amp; video</v>
      </c>
      <c r="R229" s="1" t="str">
        <f>RIGHT(N229,LEN(N229) - FIND("/",N229))</f>
        <v>drama</v>
      </c>
      <c r="S229" s="12">
        <f>(J229/86400)+DATE(1970,1,1)</f>
        <v>42164.893993055557</v>
      </c>
      <c r="T229" s="12">
        <f>(I229/86400)+DATE(1970,1,1)</f>
        <v>42194.893993055557</v>
      </c>
    </row>
    <row r="230" spans="1:20" ht="30" x14ac:dyDescent="0.25">
      <c r="A230" s="1">
        <v>228</v>
      </c>
      <c r="B230" s="8" t="s">
        <v>230</v>
      </c>
      <c r="C230" s="8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6">
        <f>ROUND((E230/D230)*(100),0)</f>
        <v>0</v>
      </c>
      <c r="P230" s="9">
        <f>IF(L230 = 0,0,E230/L230)</f>
        <v>0</v>
      </c>
      <c r="Q230" s="1" t="str">
        <f>LEFT(N230,SEARCH("/",N230)-1)</f>
        <v>film &amp; video</v>
      </c>
      <c r="R230" s="1" t="str">
        <f>RIGHT(N230,LEN(N230) - FIND("/",N230))</f>
        <v>drama</v>
      </c>
      <c r="S230" s="12">
        <f>(J230/86400)+DATE(1970,1,1)</f>
        <v>42096.686400462961</v>
      </c>
      <c r="T230" s="12">
        <f>(I230/86400)+DATE(1970,1,1)</f>
        <v>42156.686400462961</v>
      </c>
    </row>
    <row r="231" spans="1:20" ht="60" x14ac:dyDescent="0.25">
      <c r="A231" s="1">
        <v>229</v>
      </c>
      <c r="B231" s="8" t="s">
        <v>231</v>
      </c>
      <c r="C231" s="8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6">
        <f>ROUND((E231/D231)*(100),0)</f>
        <v>0</v>
      </c>
      <c r="P231" s="9">
        <f>IF(L231 = 0,0,E231/L231)</f>
        <v>0</v>
      </c>
      <c r="Q231" s="1" t="str">
        <f>LEFT(N231,SEARCH("/",N231)-1)</f>
        <v>film &amp; video</v>
      </c>
      <c r="R231" s="1" t="str">
        <f>RIGHT(N231,LEN(N231) - FIND("/",N231))</f>
        <v>drama</v>
      </c>
      <c r="S231" s="12">
        <f>(J231/86400)+DATE(1970,1,1)</f>
        <v>42383.933993055558</v>
      </c>
      <c r="T231" s="12">
        <f>(I231/86400)+DATE(1970,1,1)</f>
        <v>42413.933993055558</v>
      </c>
    </row>
    <row r="232" spans="1:20" ht="60" x14ac:dyDescent="0.25">
      <c r="A232" s="1">
        <v>230</v>
      </c>
      <c r="B232" s="8" t="s">
        <v>232</v>
      </c>
      <c r="C232" s="8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6">
        <f>ROUND((E232/D232)*(100),0)</f>
        <v>0</v>
      </c>
      <c r="P232" s="9">
        <f>IF(L232 = 0,0,E232/L232)</f>
        <v>30</v>
      </c>
      <c r="Q232" s="1" t="str">
        <f>LEFT(N232,SEARCH("/",N232)-1)</f>
        <v>film &amp; video</v>
      </c>
      <c r="R232" s="1" t="str">
        <f>RIGHT(N232,LEN(N232) - FIND("/",N232))</f>
        <v>drama</v>
      </c>
      <c r="S232" s="12">
        <f>(J232/86400)+DATE(1970,1,1)</f>
        <v>42129.77721064815</v>
      </c>
      <c r="T232" s="12">
        <f>(I232/86400)+DATE(1970,1,1)</f>
        <v>42159.77721064815</v>
      </c>
    </row>
    <row r="233" spans="1:20" ht="60" x14ac:dyDescent="0.25">
      <c r="A233" s="1">
        <v>231</v>
      </c>
      <c r="B233" s="8" t="s">
        <v>233</v>
      </c>
      <c r="C233" s="8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6">
        <f>ROUND((E233/D233)*(100),0)</f>
        <v>0</v>
      </c>
      <c r="P233" s="9">
        <f>IF(L233 = 0,0,E233/L233)</f>
        <v>0</v>
      </c>
      <c r="Q233" s="1" t="str">
        <f>LEFT(N233,SEARCH("/",N233)-1)</f>
        <v>film &amp; video</v>
      </c>
      <c r="R233" s="1" t="str">
        <f>RIGHT(N233,LEN(N233) - FIND("/",N233))</f>
        <v>drama</v>
      </c>
      <c r="S233" s="12">
        <f>(J233/86400)+DATE(1970,1,1)</f>
        <v>42341.958923611106</v>
      </c>
      <c r="T233" s="12">
        <f>(I233/86400)+DATE(1970,1,1)</f>
        <v>42371.958923611106</v>
      </c>
    </row>
    <row r="234" spans="1:20" ht="60" x14ac:dyDescent="0.25">
      <c r="A234" s="1">
        <v>232</v>
      </c>
      <c r="B234" s="8" t="s">
        <v>234</v>
      </c>
      <c r="C234" s="8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6">
        <f>ROUND((E234/D234)*(100),0)</f>
        <v>3</v>
      </c>
      <c r="P234" s="9">
        <f>IF(L234 = 0,0,E234/L234)</f>
        <v>15.714285714285714</v>
      </c>
      <c r="Q234" s="1" t="str">
        <f>LEFT(N234,SEARCH("/",N234)-1)</f>
        <v>film &amp; video</v>
      </c>
      <c r="R234" s="1" t="str">
        <f>RIGHT(N234,LEN(N234) - FIND("/",N234))</f>
        <v>drama</v>
      </c>
      <c r="S234" s="12">
        <f>(J234/86400)+DATE(1970,1,1)</f>
        <v>42032.82576388889</v>
      </c>
      <c r="T234" s="12">
        <f>(I234/86400)+DATE(1970,1,1)</f>
        <v>42062.82576388889</v>
      </c>
    </row>
    <row r="235" spans="1:20" ht="45" x14ac:dyDescent="0.25">
      <c r="A235" s="1">
        <v>233</v>
      </c>
      <c r="B235" s="8" t="s">
        <v>235</v>
      </c>
      <c r="C235" s="8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6">
        <f>ROUND((E235/D235)*(100),0)</f>
        <v>0</v>
      </c>
      <c r="P235" s="9">
        <f>IF(L235 = 0,0,E235/L235)</f>
        <v>0</v>
      </c>
      <c r="Q235" s="1" t="str">
        <f>LEFT(N235,SEARCH("/",N235)-1)</f>
        <v>film &amp; video</v>
      </c>
      <c r="R235" s="1" t="str">
        <f>RIGHT(N235,LEN(N235) - FIND("/",N235))</f>
        <v>drama</v>
      </c>
      <c r="S235" s="12">
        <f>(J235/86400)+DATE(1970,1,1)</f>
        <v>42612.911712962959</v>
      </c>
      <c r="T235" s="12">
        <f>(I235/86400)+DATE(1970,1,1)</f>
        <v>42642.911712962959</v>
      </c>
    </row>
    <row r="236" spans="1:20" ht="60" x14ac:dyDescent="0.25">
      <c r="A236" s="1">
        <v>234</v>
      </c>
      <c r="B236" s="8" t="s">
        <v>236</v>
      </c>
      <c r="C236" s="8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6">
        <f>ROUND((E236/D236)*(100),0)</f>
        <v>40</v>
      </c>
      <c r="P236" s="9">
        <f>IF(L236 = 0,0,E236/L236)</f>
        <v>80.2</v>
      </c>
      <c r="Q236" s="1" t="str">
        <f>LEFT(N236,SEARCH("/",N236)-1)</f>
        <v>film &amp; video</v>
      </c>
      <c r="R236" s="1" t="str">
        <f>RIGHT(N236,LEN(N236) - FIND("/",N236))</f>
        <v>drama</v>
      </c>
      <c r="S236" s="12">
        <f>(J236/86400)+DATE(1970,1,1)</f>
        <v>42136.035405092596</v>
      </c>
      <c r="T236" s="12">
        <f>(I236/86400)+DATE(1970,1,1)</f>
        <v>42176.035405092596</v>
      </c>
    </row>
    <row r="237" spans="1:20" ht="45" x14ac:dyDescent="0.25">
      <c r="A237" s="1">
        <v>235</v>
      </c>
      <c r="B237" s="8" t="s">
        <v>237</v>
      </c>
      <c r="C237" s="8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6">
        <f>ROUND((E237/D237)*(100),0)</f>
        <v>0</v>
      </c>
      <c r="P237" s="9">
        <f>IF(L237 = 0,0,E237/L237)</f>
        <v>0</v>
      </c>
      <c r="Q237" s="1" t="str">
        <f>LEFT(N237,SEARCH("/",N237)-1)</f>
        <v>film &amp; video</v>
      </c>
      <c r="R237" s="1" t="str">
        <f>RIGHT(N237,LEN(N237) - FIND("/",N237))</f>
        <v>drama</v>
      </c>
      <c r="S237" s="12">
        <f>(J237/86400)+DATE(1970,1,1)</f>
        <v>42164.908530092594</v>
      </c>
      <c r="T237" s="12">
        <f>(I237/86400)+DATE(1970,1,1)</f>
        <v>42194.908530092594</v>
      </c>
    </row>
    <row r="238" spans="1:20" ht="60" x14ac:dyDescent="0.25">
      <c r="A238" s="1">
        <v>236</v>
      </c>
      <c r="B238" s="8" t="s">
        <v>238</v>
      </c>
      <c r="C238" s="8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6">
        <f>ROUND((E238/D238)*(100),0)</f>
        <v>0</v>
      </c>
      <c r="P238" s="9">
        <f>IF(L238 = 0,0,E238/L238)</f>
        <v>0</v>
      </c>
      <c r="Q238" s="1" t="str">
        <f>LEFT(N238,SEARCH("/",N238)-1)</f>
        <v>film &amp; video</v>
      </c>
      <c r="R238" s="1" t="str">
        <f>RIGHT(N238,LEN(N238) - FIND("/",N238))</f>
        <v>drama</v>
      </c>
      <c r="S238" s="12">
        <f>(J238/86400)+DATE(1970,1,1)</f>
        <v>42321.084479166668</v>
      </c>
      <c r="T238" s="12">
        <f>(I238/86400)+DATE(1970,1,1)</f>
        <v>42374</v>
      </c>
    </row>
    <row r="239" spans="1:20" ht="30" x14ac:dyDescent="0.25">
      <c r="A239" s="1">
        <v>237</v>
      </c>
      <c r="B239" s="8" t="s">
        <v>239</v>
      </c>
      <c r="C239" s="8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6">
        <f>ROUND((E239/D239)*(100),0)</f>
        <v>0</v>
      </c>
      <c r="P239" s="9">
        <f>IF(L239 = 0,0,E239/L239)</f>
        <v>50</v>
      </c>
      <c r="Q239" s="1" t="str">
        <f>LEFT(N239,SEARCH("/",N239)-1)</f>
        <v>film &amp; video</v>
      </c>
      <c r="R239" s="1" t="str">
        <f>RIGHT(N239,LEN(N239) - FIND("/",N239))</f>
        <v>drama</v>
      </c>
      <c r="S239" s="12">
        <f>(J239/86400)+DATE(1970,1,1)</f>
        <v>42377.577187499999</v>
      </c>
      <c r="T239" s="12">
        <f>(I239/86400)+DATE(1970,1,1)</f>
        <v>42437.577187499999</v>
      </c>
    </row>
    <row r="240" spans="1:20" ht="60" x14ac:dyDescent="0.25">
      <c r="A240" s="1">
        <v>238</v>
      </c>
      <c r="B240" s="8" t="s">
        <v>240</v>
      </c>
      <c r="C240" s="8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6">
        <f>ROUND((E240/D240)*(100),0)</f>
        <v>0</v>
      </c>
      <c r="P240" s="9">
        <f>IF(L240 = 0,0,E240/L240)</f>
        <v>0</v>
      </c>
      <c r="Q240" s="1" t="str">
        <f>LEFT(N240,SEARCH("/",N240)-1)</f>
        <v>film &amp; video</v>
      </c>
      <c r="R240" s="1" t="str">
        <f>RIGHT(N240,LEN(N240) - FIND("/",N240))</f>
        <v>drama</v>
      </c>
      <c r="S240" s="12">
        <f>(J240/86400)+DATE(1970,1,1)</f>
        <v>42713.962500000001</v>
      </c>
      <c r="T240" s="12">
        <f>(I240/86400)+DATE(1970,1,1)</f>
        <v>42734.375</v>
      </c>
    </row>
    <row r="241" spans="1:20" ht="45" x14ac:dyDescent="0.25">
      <c r="A241" s="1">
        <v>239</v>
      </c>
      <c r="B241" s="8" t="s">
        <v>241</v>
      </c>
      <c r="C241" s="8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6">
        <f>ROUND((E241/D241)*(100),0)</f>
        <v>25</v>
      </c>
      <c r="P241" s="9">
        <f>IF(L241 = 0,0,E241/L241)</f>
        <v>50</v>
      </c>
      <c r="Q241" s="1" t="str">
        <f>LEFT(N241,SEARCH("/",N241)-1)</f>
        <v>film &amp; video</v>
      </c>
      <c r="R241" s="1" t="str">
        <f>RIGHT(N241,LEN(N241) - FIND("/",N241))</f>
        <v>drama</v>
      </c>
      <c r="S241" s="12">
        <f>(J241/86400)+DATE(1970,1,1)</f>
        <v>42297.110300925924</v>
      </c>
      <c r="T241" s="12">
        <f>(I241/86400)+DATE(1970,1,1)</f>
        <v>42316.5</v>
      </c>
    </row>
    <row r="242" spans="1:20" ht="60" x14ac:dyDescent="0.25">
      <c r="A242" s="1">
        <v>240</v>
      </c>
      <c r="B242" s="8" t="s">
        <v>242</v>
      </c>
      <c r="C242" s="8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16">
        <f>ROUND((E242/D242)*(100),0)</f>
        <v>108</v>
      </c>
      <c r="P242" s="9">
        <f>IF(L242 = 0,0,E242/L242)</f>
        <v>117.84759124087591</v>
      </c>
      <c r="Q242" s="1" t="str">
        <f>LEFT(N242,SEARCH("/",N242)-1)</f>
        <v>film &amp; video</v>
      </c>
      <c r="R242" s="1" t="str">
        <f>RIGHT(N242,LEN(N242) - FIND("/",N242))</f>
        <v>documentary</v>
      </c>
      <c r="S242" s="12">
        <f>(J242/86400)+DATE(1970,1,1)</f>
        <v>41354.708460648151</v>
      </c>
      <c r="T242" s="12">
        <f>(I242/86400)+DATE(1970,1,1)</f>
        <v>41399.708460648151</v>
      </c>
    </row>
    <row r="243" spans="1:20" ht="60" x14ac:dyDescent="0.25">
      <c r="A243" s="1">
        <v>241</v>
      </c>
      <c r="B243" s="8" t="s">
        <v>243</v>
      </c>
      <c r="C243" s="8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16">
        <f>ROUND((E243/D243)*(100),0)</f>
        <v>113</v>
      </c>
      <c r="P243" s="9">
        <f>IF(L243 = 0,0,E243/L243)</f>
        <v>109.04255319148936</v>
      </c>
      <c r="Q243" s="1" t="str">
        <f>LEFT(N243,SEARCH("/",N243)-1)</f>
        <v>film &amp; video</v>
      </c>
      <c r="R243" s="1" t="str">
        <f>RIGHT(N243,LEN(N243) - FIND("/",N243))</f>
        <v>documentary</v>
      </c>
      <c r="S243" s="12">
        <f>(J243/86400)+DATE(1970,1,1)</f>
        <v>41949.697962962964</v>
      </c>
      <c r="T243" s="12">
        <f>(I243/86400)+DATE(1970,1,1)</f>
        <v>41994.697962962964</v>
      </c>
    </row>
    <row r="244" spans="1:20" ht="45" x14ac:dyDescent="0.25">
      <c r="A244" s="1">
        <v>242</v>
      </c>
      <c r="B244" s="8" t="s">
        <v>244</v>
      </c>
      <c r="C244" s="8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16">
        <f>ROUND((E244/D244)*(100),0)</f>
        <v>113</v>
      </c>
      <c r="P244" s="9">
        <f>IF(L244 = 0,0,E244/L244)</f>
        <v>73.019801980198025</v>
      </c>
      <c r="Q244" s="1" t="str">
        <f>LEFT(N244,SEARCH("/",N244)-1)</f>
        <v>film &amp; video</v>
      </c>
      <c r="R244" s="1" t="str">
        <f>RIGHT(N244,LEN(N244) - FIND("/",N244))</f>
        <v>documentary</v>
      </c>
      <c r="S244" s="12">
        <f>(J244/86400)+DATE(1970,1,1)</f>
        <v>40862.492939814816</v>
      </c>
      <c r="T244" s="12">
        <f>(I244/86400)+DATE(1970,1,1)</f>
        <v>40897.492939814816</v>
      </c>
    </row>
    <row r="245" spans="1:20" ht="45" x14ac:dyDescent="0.25">
      <c r="A245" s="1">
        <v>243</v>
      </c>
      <c r="B245" s="8" t="s">
        <v>245</v>
      </c>
      <c r="C245" s="8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16">
        <f>ROUND((E245/D245)*(100),0)</f>
        <v>103</v>
      </c>
      <c r="P245" s="9">
        <f>IF(L245 = 0,0,E245/L245)</f>
        <v>78.195121951219505</v>
      </c>
      <c r="Q245" s="1" t="str">
        <f>LEFT(N245,SEARCH("/",N245)-1)</f>
        <v>film &amp; video</v>
      </c>
      <c r="R245" s="1" t="str">
        <f>RIGHT(N245,LEN(N245) - FIND("/",N245))</f>
        <v>documentary</v>
      </c>
      <c r="S245" s="12">
        <f>(J245/86400)+DATE(1970,1,1)</f>
        <v>41662.047500000001</v>
      </c>
      <c r="T245" s="12">
        <f>(I245/86400)+DATE(1970,1,1)</f>
        <v>41692.047500000001</v>
      </c>
    </row>
    <row r="246" spans="1:20" ht="60" x14ac:dyDescent="0.25">
      <c r="A246" s="1">
        <v>244</v>
      </c>
      <c r="B246" s="10">
        <v>39756</v>
      </c>
      <c r="C246" s="8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16">
        <f>ROUND((E246/D246)*(100),0)</f>
        <v>114</v>
      </c>
      <c r="P246" s="9">
        <f>IF(L246 = 0,0,E246/L246)</f>
        <v>47.398809523809526</v>
      </c>
      <c r="Q246" s="1" t="str">
        <f>LEFT(N246,SEARCH("/",N246)-1)</f>
        <v>film &amp; video</v>
      </c>
      <c r="R246" s="1" t="str">
        <f>RIGHT(N246,LEN(N246) - FIND("/",N246))</f>
        <v>documentary</v>
      </c>
      <c r="S246" s="12">
        <f>(J246/86400)+DATE(1970,1,1)</f>
        <v>40213.323599537034</v>
      </c>
      <c r="T246" s="12">
        <f>(I246/86400)+DATE(1970,1,1)</f>
        <v>40253.295833333337</v>
      </c>
    </row>
    <row r="247" spans="1:20" ht="60" x14ac:dyDescent="0.25">
      <c r="A247" s="1">
        <v>245</v>
      </c>
      <c r="B247" s="8" t="s">
        <v>246</v>
      </c>
      <c r="C247" s="8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16">
        <f>ROUND((E247/D247)*(100),0)</f>
        <v>104</v>
      </c>
      <c r="P247" s="9">
        <f>IF(L247 = 0,0,E247/L247)</f>
        <v>54.020833333333336</v>
      </c>
      <c r="Q247" s="1" t="str">
        <f>LEFT(N247,SEARCH("/",N247)-1)</f>
        <v>film &amp; video</v>
      </c>
      <c r="R247" s="1" t="str">
        <f>RIGHT(N247,LEN(N247) - FIND("/",N247))</f>
        <v>documentary</v>
      </c>
      <c r="S247" s="12">
        <f>(J247/86400)+DATE(1970,1,1)</f>
        <v>41107.053067129629</v>
      </c>
      <c r="T247" s="12">
        <f>(I247/86400)+DATE(1970,1,1)</f>
        <v>41137.053067129629</v>
      </c>
    </row>
    <row r="248" spans="1:20" ht="45" x14ac:dyDescent="0.25">
      <c r="A248" s="1">
        <v>246</v>
      </c>
      <c r="B248" s="8" t="s">
        <v>247</v>
      </c>
      <c r="C248" s="8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16">
        <f>ROUND((E248/D248)*(100),0)</f>
        <v>305</v>
      </c>
      <c r="P248" s="9">
        <f>IF(L248 = 0,0,E248/L248)</f>
        <v>68.488789237668158</v>
      </c>
      <c r="Q248" s="1" t="str">
        <f>LEFT(N248,SEARCH("/",N248)-1)</f>
        <v>film &amp; video</v>
      </c>
      <c r="R248" s="1" t="str">
        <f>RIGHT(N248,LEN(N248) - FIND("/",N248))</f>
        <v>documentary</v>
      </c>
      <c r="S248" s="12">
        <f>(J248/86400)+DATE(1970,1,1)</f>
        <v>40480.363483796296</v>
      </c>
      <c r="T248" s="12">
        <f>(I248/86400)+DATE(1970,1,1)</f>
        <v>40530.405150462961</v>
      </c>
    </row>
    <row r="249" spans="1:20" ht="60" x14ac:dyDescent="0.25">
      <c r="A249" s="1">
        <v>247</v>
      </c>
      <c r="B249" s="8" t="s">
        <v>248</v>
      </c>
      <c r="C249" s="8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16">
        <f>ROUND((E249/D249)*(100),0)</f>
        <v>134</v>
      </c>
      <c r="P249" s="9">
        <f>IF(L249 = 0,0,E249/L249)</f>
        <v>108.14516129032258</v>
      </c>
      <c r="Q249" s="1" t="str">
        <f>LEFT(N249,SEARCH("/",N249)-1)</f>
        <v>film &amp; video</v>
      </c>
      <c r="R249" s="1" t="str">
        <f>RIGHT(N249,LEN(N249) - FIND("/",N249))</f>
        <v>documentary</v>
      </c>
      <c r="S249" s="12">
        <f>(J249/86400)+DATE(1970,1,1)</f>
        <v>40430.604328703703</v>
      </c>
      <c r="T249" s="12">
        <f>(I249/86400)+DATE(1970,1,1)</f>
        <v>40467.152083333334</v>
      </c>
    </row>
    <row r="250" spans="1:20" ht="60" x14ac:dyDescent="0.25">
      <c r="A250" s="1">
        <v>248</v>
      </c>
      <c r="B250" s="8" t="s">
        <v>249</v>
      </c>
      <c r="C250" s="8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16">
        <f>ROUND((E250/D250)*(100),0)</f>
        <v>101</v>
      </c>
      <c r="P250" s="9">
        <f>IF(L250 = 0,0,E250/L250)</f>
        <v>589.95205479452056</v>
      </c>
      <c r="Q250" s="1" t="str">
        <f>LEFT(N250,SEARCH("/",N250)-1)</f>
        <v>film &amp; video</v>
      </c>
      <c r="R250" s="1" t="str">
        <f>RIGHT(N250,LEN(N250) - FIND("/",N250))</f>
        <v>documentary</v>
      </c>
      <c r="S250" s="12">
        <f>(J250/86400)+DATE(1970,1,1)</f>
        <v>40870.774409722224</v>
      </c>
      <c r="T250" s="12">
        <f>(I250/86400)+DATE(1970,1,1)</f>
        <v>40915.774409722224</v>
      </c>
    </row>
    <row r="251" spans="1:20" ht="60" x14ac:dyDescent="0.25">
      <c r="A251" s="1">
        <v>249</v>
      </c>
      <c r="B251" s="8" t="s">
        <v>250</v>
      </c>
      <c r="C251" s="8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16">
        <f>ROUND((E251/D251)*(100),0)</f>
        <v>113</v>
      </c>
      <c r="P251" s="9">
        <f>IF(L251 = 0,0,E251/L251)</f>
        <v>48.051063829787232</v>
      </c>
      <c r="Q251" s="1" t="str">
        <f>LEFT(N251,SEARCH("/",N251)-1)</f>
        <v>film &amp; video</v>
      </c>
      <c r="R251" s="1" t="str">
        <f>RIGHT(N251,LEN(N251) - FIND("/",N251))</f>
        <v>documentary</v>
      </c>
      <c r="S251" s="12">
        <f>(J251/86400)+DATE(1970,1,1)</f>
        <v>40332.923842592594</v>
      </c>
      <c r="T251" s="12">
        <f>(I251/86400)+DATE(1970,1,1)</f>
        <v>40412.736111111109</v>
      </c>
    </row>
    <row r="252" spans="1:20" ht="60" x14ac:dyDescent="0.25">
      <c r="A252" s="1">
        <v>250</v>
      </c>
      <c r="B252" s="8" t="s">
        <v>251</v>
      </c>
      <c r="C252" s="8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16">
        <f>ROUND((E252/D252)*(100),0)</f>
        <v>106</v>
      </c>
      <c r="P252" s="9">
        <f>IF(L252 = 0,0,E252/L252)</f>
        <v>72.482837528604122</v>
      </c>
      <c r="Q252" s="1" t="str">
        <f>LEFT(N252,SEARCH("/",N252)-1)</f>
        <v>film &amp; video</v>
      </c>
      <c r="R252" s="1" t="str">
        <f>RIGHT(N252,LEN(N252) - FIND("/",N252))</f>
        <v>documentary</v>
      </c>
      <c r="S252" s="12">
        <f>(J252/86400)+DATE(1970,1,1)</f>
        <v>41401.565868055557</v>
      </c>
      <c r="T252" s="12">
        <f>(I252/86400)+DATE(1970,1,1)</f>
        <v>41431.565868055557</v>
      </c>
    </row>
    <row r="253" spans="1:20" ht="45" x14ac:dyDescent="0.25">
      <c r="A253" s="1">
        <v>251</v>
      </c>
      <c r="B253" s="8" t="s">
        <v>252</v>
      </c>
      <c r="C253" s="8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16">
        <f>ROUND((E253/D253)*(100),0)</f>
        <v>126</v>
      </c>
      <c r="P253" s="9">
        <f>IF(L253 = 0,0,E253/L253)</f>
        <v>57.077922077922075</v>
      </c>
      <c r="Q253" s="1" t="str">
        <f>LEFT(N253,SEARCH("/",N253)-1)</f>
        <v>film &amp; video</v>
      </c>
      <c r="R253" s="1" t="str">
        <f>RIGHT(N253,LEN(N253) - FIND("/",N253))</f>
        <v>documentary</v>
      </c>
      <c r="S253" s="12">
        <f>(J253/86400)+DATE(1970,1,1)</f>
        <v>41013.787569444445</v>
      </c>
      <c r="T253" s="12">
        <f>(I253/86400)+DATE(1970,1,1)</f>
        <v>41045.791666666664</v>
      </c>
    </row>
    <row r="254" spans="1:20" ht="45" x14ac:dyDescent="0.25">
      <c r="A254" s="1">
        <v>252</v>
      </c>
      <c r="B254" s="8" t="s">
        <v>253</v>
      </c>
      <c r="C254" s="8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16">
        <f>ROUND((E254/D254)*(100),0)</f>
        <v>185</v>
      </c>
      <c r="P254" s="9">
        <f>IF(L254 = 0,0,E254/L254)</f>
        <v>85.444444444444443</v>
      </c>
      <c r="Q254" s="1" t="str">
        <f>LEFT(N254,SEARCH("/",N254)-1)</f>
        <v>film &amp; video</v>
      </c>
      <c r="R254" s="1" t="str">
        <f>RIGHT(N254,LEN(N254) - FIND("/",N254))</f>
        <v>documentary</v>
      </c>
      <c r="S254" s="12">
        <f>(J254/86400)+DATE(1970,1,1)</f>
        <v>40266.66270833333</v>
      </c>
      <c r="T254" s="12">
        <f>(I254/86400)+DATE(1970,1,1)</f>
        <v>40330.165972222225</v>
      </c>
    </row>
    <row r="255" spans="1:20" ht="60" x14ac:dyDescent="0.25">
      <c r="A255" s="1">
        <v>253</v>
      </c>
      <c r="B255" s="8" t="s">
        <v>254</v>
      </c>
      <c r="C255" s="8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16">
        <f>ROUND((E255/D255)*(100),0)</f>
        <v>101</v>
      </c>
      <c r="P255" s="9">
        <f>IF(L255 = 0,0,E255/L255)</f>
        <v>215.85714285714286</v>
      </c>
      <c r="Q255" s="1" t="str">
        <f>LEFT(N255,SEARCH("/",N255)-1)</f>
        <v>film &amp; video</v>
      </c>
      <c r="R255" s="1" t="str">
        <f>RIGHT(N255,LEN(N255) - FIND("/",N255))</f>
        <v>documentary</v>
      </c>
      <c r="S255" s="12">
        <f>(J255/86400)+DATE(1970,1,1)</f>
        <v>40924.650868055556</v>
      </c>
      <c r="T255" s="12">
        <f>(I255/86400)+DATE(1970,1,1)</f>
        <v>40954.650868055556</v>
      </c>
    </row>
    <row r="256" spans="1:20" ht="45" x14ac:dyDescent="0.25">
      <c r="A256" s="1">
        <v>254</v>
      </c>
      <c r="B256" s="8" t="s">
        <v>255</v>
      </c>
      <c r="C256" s="8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16">
        <f>ROUND((E256/D256)*(100),0)</f>
        <v>117</v>
      </c>
      <c r="P256" s="9">
        <f>IF(L256 = 0,0,E256/L256)</f>
        <v>89.38643312101911</v>
      </c>
      <c r="Q256" s="1" t="str">
        <f>LEFT(N256,SEARCH("/",N256)-1)</f>
        <v>film &amp; video</v>
      </c>
      <c r="R256" s="1" t="str">
        <f>RIGHT(N256,LEN(N256) - FIND("/",N256))</f>
        <v>documentary</v>
      </c>
      <c r="S256" s="12">
        <f>(J256/86400)+DATE(1970,1,1)</f>
        <v>42263.952662037038</v>
      </c>
      <c r="T256" s="12">
        <f>(I256/86400)+DATE(1970,1,1)</f>
        <v>42294.083333333328</v>
      </c>
    </row>
    <row r="257" spans="1:20" ht="30" x14ac:dyDescent="0.25">
      <c r="A257" s="1">
        <v>255</v>
      </c>
      <c r="B257" s="8" t="s">
        <v>256</v>
      </c>
      <c r="C257" s="8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16">
        <f>ROUND((E257/D257)*(100),0)</f>
        <v>107</v>
      </c>
      <c r="P257" s="9">
        <f>IF(L257 = 0,0,E257/L257)</f>
        <v>45.418404255319146</v>
      </c>
      <c r="Q257" s="1" t="str">
        <f>LEFT(N257,SEARCH("/",N257)-1)</f>
        <v>film &amp; video</v>
      </c>
      <c r="R257" s="1" t="str">
        <f>RIGHT(N257,LEN(N257) - FIND("/",N257))</f>
        <v>documentary</v>
      </c>
      <c r="S257" s="12">
        <f>(J257/86400)+DATE(1970,1,1)</f>
        <v>40588.526412037041</v>
      </c>
      <c r="T257" s="12">
        <f>(I257/86400)+DATE(1970,1,1)</f>
        <v>40618.48474537037</v>
      </c>
    </row>
    <row r="258" spans="1:20" ht="60" x14ac:dyDescent="0.25">
      <c r="A258" s="1">
        <v>256</v>
      </c>
      <c r="B258" s="8" t="s">
        <v>257</v>
      </c>
      <c r="C258" s="8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16">
        <f>ROUND((E258/D258)*(100),0)</f>
        <v>139</v>
      </c>
      <c r="P258" s="9">
        <f>IF(L258 = 0,0,E258/L258)</f>
        <v>65.756363636363631</v>
      </c>
      <c r="Q258" s="1" t="str">
        <f>LEFT(N258,SEARCH("/",N258)-1)</f>
        <v>film &amp; video</v>
      </c>
      <c r="R258" s="1" t="str">
        <f>RIGHT(N258,LEN(N258) - FIND("/",N258))</f>
        <v>documentary</v>
      </c>
      <c r="S258" s="12">
        <f>(J258/86400)+DATE(1970,1,1)</f>
        <v>41319.769293981481</v>
      </c>
      <c r="T258" s="12">
        <f>(I258/86400)+DATE(1970,1,1)</f>
        <v>41349.769293981481</v>
      </c>
    </row>
    <row r="259" spans="1:20" ht="60" x14ac:dyDescent="0.25">
      <c r="A259" s="1">
        <v>257</v>
      </c>
      <c r="B259" s="8" t="s">
        <v>258</v>
      </c>
      <c r="C259" s="8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16">
        <f>ROUND((E259/D259)*(100),0)</f>
        <v>107</v>
      </c>
      <c r="P259" s="9">
        <f>IF(L259 = 0,0,E259/L259)</f>
        <v>66.70405357142856</v>
      </c>
      <c r="Q259" s="1" t="str">
        <f>LEFT(N259,SEARCH("/",N259)-1)</f>
        <v>film &amp; video</v>
      </c>
      <c r="R259" s="1" t="str">
        <f>RIGHT(N259,LEN(N259) - FIND("/",N259))</f>
        <v>documentary</v>
      </c>
      <c r="S259" s="12">
        <f>(J259/86400)+DATE(1970,1,1)</f>
        <v>42479.626875000002</v>
      </c>
      <c r="T259" s="12">
        <f>(I259/86400)+DATE(1970,1,1)</f>
        <v>42509.626875000002</v>
      </c>
    </row>
    <row r="260" spans="1:20" ht="60" x14ac:dyDescent="0.25">
      <c r="A260" s="1">
        <v>258</v>
      </c>
      <c r="B260" s="8" t="s">
        <v>259</v>
      </c>
      <c r="C260" s="8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16">
        <f>ROUND((E260/D260)*(100),0)</f>
        <v>191</v>
      </c>
      <c r="P260" s="9">
        <f>IF(L260 = 0,0,E260/L260)</f>
        <v>83.345930232558146</v>
      </c>
      <c r="Q260" s="1" t="str">
        <f>LEFT(N260,SEARCH("/",N260)-1)</f>
        <v>film &amp; video</v>
      </c>
      <c r="R260" s="1" t="str">
        <f>RIGHT(N260,LEN(N260) - FIND("/",N260))</f>
        <v>documentary</v>
      </c>
      <c r="S260" s="12">
        <f>(J260/86400)+DATE(1970,1,1)</f>
        <v>40682.051689814813</v>
      </c>
      <c r="T260" s="12">
        <f>(I260/86400)+DATE(1970,1,1)</f>
        <v>40712.051689814813</v>
      </c>
    </row>
    <row r="261" spans="1:20" ht="60" x14ac:dyDescent="0.25">
      <c r="A261" s="1">
        <v>259</v>
      </c>
      <c r="B261" s="8" t="s">
        <v>260</v>
      </c>
      <c r="C261" s="8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16">
        <f>ROUND((E261/D261)*(100),0)</f>
        <v>132</v>
      </c>
      <c r="P261" s="9">
        <f>IF(L261 = 0,0,E261/L261)</f>
        <v>105.04609341825902</v>
      </c>
      <c r="Q261" s="1" t="str">
        <f>LEFT(N261,SEARCH("/",N261)-1)</f>
        <v>film &amp; video</v>
      </c>
      <c r="R261" s="1" t="str">
        <f>RIGHT(N261,LEN(N261) - FIND("/",N261))</f>
        <v>documentary</v>
      </c>
      <c r="S261" s="12">
        <f>(J261/86400)+DATE(1970,1,1)</f>
        <v>42072.738067129627</v>
      </c>
      <c r="T261" s="12">
        <f>(I261/86400)+DATE(1970,1,1)</f>
        <v>42102.738067129627</v>
      </c>
    </row>
    <row r="262" spans="1:20" ht="45" x14ac:dyDescent="0.25">
      <c r="A262" s="1">
        <v>260</v>
      </c>
      <c r="B262" s="8" t="s">
        <v>261</v>
      </c>
      <c r="C262" s="8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16">
        <f>ROUND((E262/D262)*(100),0)</f>
        <v>106</v>
      </c>
      <c r="P262" s="9">
        <f>IF(L262 = 0,0,E262/L262)</f>
        <v>120.90909090909091</v>
      </c>
      <c r="Q262" s="1" t="str">
        <f>LEFT(N262,SEARCH("/",N262)-1)</f>
        <v>film &amp; video</v>
      </c>
      <c r="R262" s="1" t="str">
        <f>RIGHT(N262,LEN(N262) - FIND("/",N262))</f>
        <v>documentary</v>
      </c>
      <c r="S262" s="12">
        <f>(J262/86400)+DATE(1970,1,1)</f>
        <v>40330.755543981482</v>
      </c>
      <c r="T262" s="12">
        <f>(I262/86400)+DATE(1970,1,1)</f>
        <v>40376.415972222225</v>
      </c>
    </row>
    <row r="263" spans="1:20" ht="45" x14ac:dyDescent="0.25">
      <c r="A263" s="1">
        <v>261</v>
      </c>
      <c r="B263" s="8" t="s">
        <v>262</v>
      </c>
      <c r="C263" s="8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16">
        <f>ROUND((E263/D263)*(100),0)</f>
        <v>107</v>
      </c>
      <c r="P263" s="9">
        <f>IF(L263 = 0,0,E263/L263)</f>
        <v>97.63636363636364</v>
      </c>
      <c r="Q263" s="1" t="str">
        <f>LEFT(N263,SEARCH("/",N263)-1)</f>
        <v>film &amp; video</v>
      </c>
      <c r="R263" s="1" t="str">
        <f>RIGHT(N263,LEN(N263) - FIND("/",N263))</f>
        <v>documentary</v>
      </c>
      <c r="S263" s="12">
        <f>(J263/86400)+DATE(1970,1,1)</f>
        <v>41017.885462962964</v>
      </c>
      <c r="T263" s="12">
        <f>(I263/86400)+DATE(1970,1,1)</f>
        <v>41067.621527777781</v>
      </c>
    </row>
    <row r="264" spans="1:20" ht="30" x14ac:dyDescent="0.25">
      <c r="A264" s="1">
        <v>262</v>
      </c>
      <c r="B264" s="8" t="s">
        <v>263</v>
      </c>
      <c r="C264" s="8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16">
        <f>ROUND((E264/D264)*(100),0)</f>
        <v>240</v>
      </c>
      <c r="P264" s="9">
        <f>IF(L264 = 0,0,E264/L264)</f>
        <v>41.379310344827587</v>
      </c>
      <c r="Q264" s="1" t="str">
        <f>LEFT(N264,SEARCH("/",N264)-1)</f>
        <v>film &amp; video</v>
      </c>
      <c r="R264" s="1" t="str">
        <f>RIGHT(N264,LEN(N264) - FIND("/",N264))</f>
        <v>documentary</v>
      </c>
      <c r="S264" s="12">
        <f>(J264/86400)+DATE(1970,1,1)</f>
        <v>40555.24800925926</v>
      </c>
      <c r="T264" s="12">
        <f>(I264/86400)+DATE(1970,1,1)</f>
        <v>40600.24800925926</v>
      </c>
    </row>
    <row r="265" spans="1:20" ht="60" x14ac:dyDescent="0.25">
      <c r="A265" s="1">
        <v>263</v>
      </c>
      <c r="B265" s="8" t="s">
        <v>264</v>
      </c>
      <c r="C265" s="8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16">
        <f>ROUND((E265/D265)*(100),0)</f>
        <v>118</v>
      </c>
      <c r="P265" s="9">
        <f>IF(L265 = 0,0,E265/L265)</f>
        <v>30.654485981308412</v>
      </c>
      <c r="Q265" s="1" t="str">
        <f>LEFT(N265,SEARCH("/",N265)-1)</f>
        <v>film &amp; video</v>
      </c>
      <c r="R265" s="1" t="str">
        <f>RIGHT(N265,LEN(N265) - FIND("/",N265))</f>
        <v>documentary</v>
      </c>
      <c r="S265" s="12">
        <f>(J265/86400)+DATE(1970,1,1)</f>
        <v>41149.954791666663</v>
      </c>
      <c r="T265" s="12">
        <f>(I265/86400)+DATE(1970,1,1)</f>
        <v>41179.954791666663</v>
      </c>
    </row>
    <row r="266" spans="1:20" ht="60" x14ac:dyDescent="0.25">
      <c r="A266" s="1">
        <v>264</v>
      </c>
      <c r="B266" s="8" t="s">
        <v>265</v>
      </c>
      <c r="C266" s="8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16">
        <f>ROUND((E266/D266)*(100),0)</f>
        <v>118</v>
      </c>
      <c r="P266" s="9">
        <f>IF(L266 = 0,0,E266/L266)</f>
        <v>64.945054945054949</v>
      </c>
      <c r="Q266" s="1" t="str">
        <f>LEFT(N266,SEARCH("/",N266)-1)</f>
        <v>film &amp; video</v>
      </c>
      <c r="R266" s="1" t="str">
        <f>RIGHT(N266,LEN(N266) - FIND("/",N266))</f>
        <v>documentary</v>
      </c>
      <c r="S266" s="12">
        <f>(J266/86400)+DATE(1970,1,1)</f>
        <v>41010.620312500003</v>
      </c>
      <c r="T266" s="12">
        <f>(I266/86400)+DATE(1970,1,1)</f>
        <v>41040.620312500003</v>
      </c>
    </row>
    <row r="267" spans="1:20" ht="60" x14ac:dyDescent="0.25">
      <c r="A267" s="1">
        <v>265</v>
      </c>
      <c r="B267" s="8" t="s">
        <v>266</v>
      </c>
      <c r="C267" s="8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16">
        <f>ROUND((E267/D267)*(100),0)</f>
        <v>111</v>
      </c>
      <c r="P267" s="9">
        <f>IF(L267 = 0,0,E267/L267)</f>
        <v>95.775862068965523</v>
      </c>
      <c r="Q267" s="1" t="str">
        <f>LEFT(N267,SEARCH("/",N267)-1)</f>
        <v>film &amp; video</v>
      </c>
      <c r="R267" s="1" t="str">
        <f>RIGHT(N267,LEN(N267) - FIND("/",N267))</f>
        <v>documentary</v>
      </c>
      <c r="S267" s="12">
        <f>(J267/86400)+DATE(1970,1,1)</f>
        <v>40267.245717592596</v>
      </c>
      <c r="T267" s="12">
        <f>(I267/86400)+DATE(1970,1,1)</f>
        <v>40308.844444444447</v>
      </c>
    </row>
    <row r="268" spans="1:20" ht="60" x14ac:dyDescent="0.25">
      <c r="A268" s="1">
        <v>266</v>
      </c>
      <c r="B268" s="8" t="s">
        <v>267</v>
      </c>
      <c r="C268" s="8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16">
        <f>ROUND((E268/D268)*(100),0)</f>
        <v>146</v>
      </c>
      <c r="P268" s="9">
        <f>IF(L268 = 0,0,E268/L268)</f>
        <v>40.416666666666664</v>
      </c>
      <c r="Q268" s="1" t="str">
        <f>LEFT(N268,SEARCH("/",N268)-1)</f>
        <v>film &amp; video</v>
      </c>
      <c r="R268" s="1" t="str">
        <f>RIGHT(N268,LEN(N268) - FIND("/",N268))</f>
        <v>documentary</v>
      </c>
      <c r="S268" s="12">
        <f>(J268/86400)+DATE(1970,1,1)</f>
        <v>40205.174849537041</v>
      </c>
      <c r="T268" s="12">
        <f>(I268/86400)+DATE(1970,1,1)</f>
        <v>40291.160416666666</v>
      </c>
    </row>
    <row r="269" spans="1:20" ht="45" x14ac:dyDescent="0.25">
      <c r="A269" s="1">
        <v>267</v>
      </c>
      <c r="B269" s="8" t="s">
        <v>268</v>
      </c>
      <c r="C269" s="8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16">
        <f>ROUND((E269/D269)*(100),0)</f>
        <v>132</v>
      </c>
      <c r="P269" s="9">
        <f>IF(L269 = 0,0,E269/L269)</f>
        <v>78.578424242424248</v>
      </c>
      <c r="Q269" s="1" t="str">
        <f>LEFT(N269,SEARCH("/",N269)-1)</f>
        <v>film &amp; video</v>
      </c>
      <c r="R269" s="1" t="str">
        <f>RIGHT(N269,LEN(N269) - FIND("/",N269))</f>
        <v>documentary</v>
      </c>
      <c r="S269" s="12">
        <f>(J269/86400)+DATE(1970,1,1)</f>
        <v>41785.452534722222</v>
      </c>
      <c r="T269" s="12">
        <f>(I269/86400)+DATE(1970,1,1)</f>
        <v>41815.452534722222</v>
      </c>
    </row>
    <row r="270" spans="1:20" ht="60" x14ac:dyDescent="0.25">
      <c r="A270" s="1">
        <v>268</v>
      </c>
      <c r="B270" s="8" t="s">
        <v>269</v>
      </c>
      <c r="C270" s="8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16">
        <f>ROUND((E270/D270)*(100),0)</f>
        <v>111</v>
      </c>
      <c r="P270" s="9">
        <f>IF(L270 = 0,0,E270/L270)</f>
        <v>50.18018018018018</v>
      </c>
      <c r="Q270" s="1" t="str">
        <f>LEFT(N270,SEARCH("/",N270)-1)</f>
        <v>film &amp; video</v>
      </c>
      <c r="R270" s="1" t="str">
        <f>RIGHT(N270,LEN(N270) - FIND("/",N270))</f>
        <v>documentary</v>
      </c>
      <c r="S270" s="12">
        <f>(J270/86400)+DATE(1970,1,1)</f>
        <v>40809.15252314815</v>
      </c>
      <c r="T270" s="12">
        <f>(I270/86400)+DATE(1970,1,1)</f>
        <v>40854.194189814814</v>
      </c>
    </row>
    <row r="271" spans="1:20" ht="60" x14ac:dyDescent="0.25">
      <c r="A271" s="1">
        <v>269</v>
      </c>
      <c r="B271" s="8" t="s">
        <v>270</v>
      </c>
      <c r="C271" s="8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16">
        <f>ROUND((E271/D271)*(100),0)</f>
        <v>147</v>
      </c>
      <c r="P271" s="9">
        <f>IF(L271 = 0,0,E271/L271)</f>
        <v>92.251735588972423</v>
      </c>
      <c r="Q271" s="1" t="str">
        <f>LEFT(N271,SEARCH("/",N271)-1)</f>
        <v>film &amp; video</v>
      </c>
      <c r="R271" s="1" t="str">
        <f>RIGHT(N271,LEN(N271) - FIND("/",N271))</f>
        <v>documentary</v>
      </c>
      <c r="S271" s="12">
        <f>(J271/86400)+DATE(1970,1,1)</f>
        <v>42758.197013888886</v>
      </c>
      <c r="T271" s="12">
        <f>(I271/86400)+DATE(1970,1,1)</f>
        <v>42788.197013888886</v>
      </c>
    </row>
    <row r="272" spans="1:20" ht="45" x14ac:dyDescent="0.25">
      <c r="A272" s="1">
        <v>270</v>
      </c>
      <c r="B272" s="8" t="s">
        <v>271</v>
      </c>
      <c r="C272" s="8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16">
        <f>ROUND((E272/D272)*(100),0)</f>
        <v>153</v>
      </c>
      <c r="P272" s="9">
        <f>IF(L272 = 0,0,E272/L272)</f>
        <v>57.540983606557376</v>
      </c>
      <c r="Q272" s="1" t="str">
        <f>LEFT(N272,SEARCH("/",N272)-1)</f>
        <v>film &amp; video</v>
      </c>
      <c r="R272" s="1" t="str">
        <f>RIGHT(N272,LEN(N272) - FIND("/",N272))</f>
        <v>documentary</v>
      </c>
      <c r="S272" s="12">
        <f>(J272/86400)+DATE(1970,1,1)</f>
        <v>40637.86655092593</v>
      </c>
      <c r="T272" s="12">
        <f>(I272/86400)+DATE(1970,1,1)</f>
        <v>40688.166666666664</v>
      </c>
    </row>
    <row r="273" spans="1:20" ht="60" x14ac:dyDescent="0.25">
      <c r="A273" s="1">
        <v>271</v>
      </c>
      <c r="B273" s="8" t="s">
        <v>272</v>
      </c>
      <c r="C273" s="8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16">
        <f>ROUND((E273/D273)*(100),0)</f>
        <v>105</v>
      </c>
      <c r="P273" s="9">
        <f>IF(L273 = 0,0,E273/L273)</f>
        <v>109.42160278745645</v>
      </c>
      <c r="Q273" s="1" t="str">
        <f>LEFT(N273,SEARCH("/",N273)-1)</f>
        <v>film &amp; video</v>
      </c>
      <c r="R273" s="1" t="str">
        <f>RIGHT(N273,LEN(N273) - FIND("/",N273))</f>
        <v>documentary</v>
      </c>
      <c r="S273" s="12">
        <f>(J273/86400)+DATE(1970,1,1)</f>
        <v>41612.100243055553</v>
      </c>
      <c r="T273" s="12">
        <f>(I273/86400)+DATE(1970,1,1)</f>
        <v>41641.333333333336</v>
      </c>
    </row>
    <row r="274" spans="1:20" ht="60" x14ac:dyDescent="0.25">
      <c r="A274" s="1">
        <v>272</v>
      </c>
      <c r="B274" s="8" t="s">
        <v>273</v>
      </c>
      <c r="C274" s="8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16">
        <f>ROUND((E274/D274)*(100),0)</f>
        <v>177</v>
      </c>
      <c r="P274" s="9">
        <f>IF(L274 = 0,0,E274/L274)</f>
        <v>81.892461538461546</v>
      </c>
      <c r="Q274" s="1" t="str">
        <f>LEFT(N274,SEARCH("/",N274)-1)</f>
        <v>film &amp; video</v>
      </c>
      <c r="R274" s="1" t="str">
        <f>RIGHT(N274,LEN(N274) - FIND("/",N274))</f>
        <v>documentary</v>
      </c>
      <c r="S274" s="12">
        <f>(J274/86400)+DATE(1970,1,1)</f>
        <v>40235.900358796294</v>
      </c>
      <c r="T274" s="12">
        <f>(I274/86400)+DATE(1970,1,1)</f>
        <v>40296.78402777778</v>
      </c>
    </row>
    <row r="275" spans="1:20" ht="60" x14ac:dyDescent="0.25">
      <c r="A275" s="1">
        <v>273</v>
      </c>
      <c r="B275" s="8" t="s">
        <v>274</v>
      </c>
      <c r="C275" s="8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16">
        <f>ROUND((E275/D275)*(100),0)</f>
        <v>108</v>
      </c>
      <c r="P275" s="9">
        <f>IF(L275 = 0,0,E275/L275)</f>
        <v>45.667711864406776</v>
      </c>
      <c r="Q275" s="1" t="str">
        <f>LEFT(N275,SEARCH("/",N275)-1)</f>
        <v>film &amp; video</v>
      </c>
      <c r="R275" s="1" t="str">
        <f>RIGHT(N275,LEN(N275) - FIND("/",N275))</f>
        <v>documentary</v>
      </c>
      <c r="S275" s="12">
        <f>(J275/86400)+DATE(1970,1,1)</f>
        <v>40697.498449074075</v>
      </c>
      <c r="T275" s="12">
        <f>(I275/86400)+DATE(1970,1,1)</f>
        <v>40727.498449074075</v>
      </c>
    </row>
    <row r="276" spans="1:20" ht="60" x14ac:dyDescent="0.25">
      <c r="A276" s="1">
        <v>274</v>
      </c>
      <c r="B276" s="8" t="s">
        <v>275</v>
      </c>
      <c r="C276" s="8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16">
        <f>ROUND((E276/D276)*(100),0)</f>
        <v>156</v>
      </c>
      <c r="P276" s="9">
        <f>IF(L276 = 0,0,E276/L276)</f>
        <v>55.221238938053098</v>
      </c>
      <c r="Q276" s="1" t="str">
        <f>LEFT(N276,SEARCH("/",N276)-1)</f>
        <v>film &amp; video</v>
      </c>
      <c r="R276" s="1" t="str">
        <f>RIGHT(N276,LEN(N276) - FIND("/",N276))</f>
        <v>documentary</v>
      </c>
      <c r="S276" s="12">
        <f>(J276/86400)+DATE(1970,1,1)</f>
        <v>40969.912372685183</v>
      </c>
      <c r="T276" s="12">
        <f>(I276/86400)+DATE(1970,1,1)</f>
        <v>41004.290972222225</v>
      </c>
    </row>
    <row r="277" spans="1:20" ht="45" x14ac:dyDescent="0.25">
      <c r="A277" s="1">
        <v>275</v>
      </c>
      <c r="B277" s="8" t="s">
        <v>276</v>
      </c>
      <c r="C277" s="8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16">
        <f>ROUND((E277/D277)*(100),0)</f>
        <v>108</v>
      </c>
      <c r="P277" s="9">
        <f>IF(L277 = 0,0,E277/L277)</f>
        <v>65.298192771084331</v>
      </c>
      <c r="Q277" s="1" t="str">
        <f>LEFT(N277,SEARCH("/",N277)-1)</f>
        <v>film &amp; video</v>
      </c>
      <c r="R277" s="1" t="str">
        <f>RIGHT(N277,LEN(N277) - FIND("/",N277))</f>
        <v>documentary</v>
      </c>
      <c r="S277" s="12">
        <f>(J277/86400)+DATE(1970,1,1)</f>
        <v>41193.032013888893</v>
      </c>
      <c r="T277" s="12">
        <f>(I277/86400)+DATE(1970,1,1)</f>
        <v>41223.073680555557</v>
      </c>
    </row>
    <row r="278" spans="1:20" ht="60" x14ac:dyDescent="0.25">
      <c r="A278" s="1">
        <v>276</v>
      </c>
      <c r="B278" s="8" t="s">
        <v>277</v>
      </c>
      <c r="C278" s="8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16">
        <f>ROUND((E278/D278)*(100),0)</f>
        <v>148</v>
      </c>
      <c r="P278" s="9">
        <f>IF(L278 = 0,0,E278/L278)</f>
        <v>95.225806451612897</v>
      </c>
      <c r="Q278" s="1" t="str">
        <f>LEFT(N278,SEARCH("/",N278)-1)</f>
        <v>film &amp; video</v>
      </c>
      <c r="R278" s="1" t="str">
        <f>RIGHT(N278,LEN(N278) - FIND("/",N278))</f>
        <v>documentary</v>
      </c>
      <c r="S278" s="12">
        <f>(J278/86400)+DATE(1970,1,1)</f>
        <v>40967.081875000003</v>
      </c>
      <c r="T278" s="12">
        <f>(I278/86400)+DATE(1970,1,1)</f>
        <v>41027.040208333332</v>
      </c>
    </row>
    <row r="279" spans="1:20" ht="60" x14ac:dyDescent="0.25">
      <c r="A279" s="1">
        <v>277</v>
      </c>
      <c r="B279" s="8" t="s">
        <v>278</v>
      </c>
      <c r="C279" s="8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16">
        <f>ROUND((E279/D279)*(100),0)</f>
        <v>110</v>
      </c>
      <c r="P279" s="9">
        <f>IF(L279 = 0,0,E279/L279)</f>
        <v>75.444794952681391</v>
      </c>
      <c r="Q279" s="1" t="str">
        <f>LEFT(N279,SEARCH("/",N279)-1)</f>
        <v>film &amp; video</v>
      </c>
      <c r="R279" s="1" t="str">
        <f>RIGHT(N279,LEN(N279) - FIND("/",N279))</f>
        <v>documentary</v>
      </c>
      <c r="S279" s="12">
        <f>(J279/86400)+DATE(1970,1,1)</f>
        <v>42117.891423611116</v>
      </c>
      <c r="T279" s="12">
        <f>(I279/86400)+DATE(1970,1,1)</f>
        <v>42147.891423611116</v>
      </c>
    </row>
    <row r="280" spans="1:20" ht="45" x14ac:dyDescent="0.25">
      <c r="A280" s="1">
        <v>278</v>
      </c>
      <c r="B280" s="8" t="s">
        <v>279</v>
      </c>
      <c r="C280" s="8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16">
        <f>ROUND((E280/D280)*(100),0)</f>
        <v>150</v>
      </c>
      <c r="P280" s="9">
        <f>IF(L280 = 0,0,E280/L280)</f>
        <v>97.816867469879512</v>
      </c>
      <c r="Q280" s="1" t="str">
        <f>LEFT(N280,SEARCH("/",N280)-1)</f>
        <v>film &amp; video</v>
      </c>
      <c r="R280" s="1" t="str">
        <f>RIGHT(N280,LEN(N280) - FIND("/",N280))</f>
        <v>documentary</v>
      </c>
      <c r="S280" s="12">
        <f>(J280/86400)+DATE(1970,1,1)</f>
        <v>41164.040960648148</v>
      </c>
      <c r="T280" s="12">
        <f>(I280/86400)+DATE(1970,1,1)</f>
        <v>41194.040960648148</v>
      </c>
    </row>
    <row r="281" spans="1:20" ht="60" x14ac:dyDescent="0.25">
      <c r="A281" s="1">
        <v>279</v>
      </c>
      <c r="B281" s="8" t="s">
        <v>280</v>
      </c>
      <c r="C281" s="8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16">
        <f>ROUND((E281/D281)*(100),0)</f>
        <v>157</v>
      </c>
      <c r="P281" s="9">
        <f>IF(L281 = 0,0,E281/L281)</f>
        <v>87.685606557377056</v>
      </c>
      <c r="Q281" s="1" t="str">
        <f>LEFT(N281,SEARCH("/",N281)-1)</f>
        <v>film &amp; video</v>
      </c>
      <c r="R281" s="1" t="str">
        <f>RIGHT(N281,LEN(N281) - FIND("/",N281))</f>
        <v>documentary</v>
      </c>
      <c r="S281" s="12">
        <f>(J281/86400)+DATE(1970,1,1)</f>
        <v>42759.244166666671</v>
      </c>
      <c r="T281" s="12">
        <f>(I281/86400)+DATE(1970,1,1)</f>
        <v>42793.084027777775</v>
      </c>
    </row>
    <row r="282" spans="1:20" ht="60" x14ac:dyDescent="0.25">
      <c r="A282" s="1">
        <v>280</v>
      </c>
      <c r="B282" s="8" t="s">
        <v>281</v>
      </c>
      <c r="C282" s="8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16">
        <f>ROUND((E282/D282)*(100),0)</f>
        <v>156</v>
      </c>
      <c r="P282" s="9">
        <f>IF(L282 = 0,0,E282/L282)</f>
        <v>54.748948106591868</v>
      </c>
      <c r="Q282" s="1" t="str">
        <f>LEFT(N282,SEARCH("/",N282)-1)</f>
        <v>film &amp; video</v>
      </c>
      <c r="R282" s="1" t="str">
        <f>RIGHT(N282,LEN(N282) - FIND("/",N282))</f>
        <v>documentary</v>
      </c>
      <c r="S282" s="12">
        <f>(J282/86400)+DATE(1970,1,1)</f>
        <v>41744.590682870374</v>
      </c>
      <c r="T282" s="12">
        <f>(I282/86400)+DATE(1970,1,1)</f>
        <v>41789.590682870374</v>
      </c>
    </row>
    <row r="283" spans="1:20" ht="60" x14ac:dyDescent="0.25">
      <c r="A283" s="1">
        <v>281</v>
      </c>
      <c r="B283" s="8" t="s">
        <v>282</v>
      </c>
      <c r="C283" s="8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16">
        <f>ROUND((E283/D283)*(100),0)</f>
        <v>121</v>
      </c>
      <c r="P283" s="9">
        <f>IF(L283 = 0,0,E283/L283)</f>
        <v>83.953417721518989</v>
      </c>
      <c r="Q283" s="1" t="str">
        <f>LEFT(N283,SEARCH("/",N283)-1)</f>
        <v>film &amp; video</v>
      </c>
      <c r="R283" s="1" t="str">
        <f>RIGHT(N283,LEN(N283) - FIND("/",N283))</f>
        <v>documentary</v>
      </c>
      <c r="S283" s="12">
        <f>(J283/86400)+DATE(1970,1,1)</f>
        <v>39950.163344907407</v>
      </c>
      <c r="T283" s="12">
        <f>(I283/86400)+DATE(1970,1,1)</f>
        <v>40035.80972222222</v>
      </c>
    </row>
    <row r="284" spans="1:20" ht="45" x14ac:dyDescent="0.25">
      <c r="A284" s="1">
        <v>282</v>
      </c>
      <c r="B284" s="8" t="s">
        <v>283</v>
      </c>
      <c r="C284" s="8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16">
        <f>ROUND((E284/D284)*(100),0)</f>
        <v>101</v>
      </c>
      <c r="P284" s="9">
        <f>IF(L284 = 0,0,E284/L284)</f>
        <v>254.38547486033519</v>
      </c>
      <c r="Q284" s="1" t="str">
        <f>LEFT(N284,SEARCH("/",N284)-1)</f>
        <v>film &amp; video</v>
      </c>
      <c r="R284" s="1" t="str">
        <f>RIGHT(N284,LEN(N284) - FIND("/",N284))</f>
        <v>documentary</v>
      </c>
      <c r="S284" s="12">
        <f>(J284/86400)+DATE(1970,1,1)</f>
        <v>40194.920046296298</v>
      </c>
      <c r="T284" s="12">
        <f>(I284/86400)+DATE(1970,1,1)</f>
        <v>40231.916666666664</v>
      </c>
    </row>
    <row r="285" spans="1:20" ht="30" x14ac:dyDescent="0.25">
      <c r="A285" s="1">
        <v>283</v>
      </c>
      <c r="B285" s="8" t="s">
        <v>284</v>
      </c>
      <c r="C285" s="8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16">
        <f>ROUND((E285/D285)*(100),0)</f>
        <v>114</v>
      </c>
      <c r="P285" s="9">
        <f>IF(L285 = 0,0,E285/L285)</f>
        <v>101.8269801980198</v>
      </c>
      <c r="Q285" s="1" t="str">
        <f>LEFT(N285,SEARCH("/",N285)-1)</f>
        <v>film &amp; video</v>
      </c>
      <c r="R285" s="1" t="str">
        <f>RIGHT(N285,LEN(N285) - FIND("/",N285))</f>
        <v>documentary</v>
      </c>
      <c r="S285" s="12">
        <f>(J285/86400)+DATE(1970,1,1)</f>
        <v>40675.71</v>
      </c>
      <c r="T285" s="12">
        <f>(I285/86400)+DATE(1970,1,1)</f>
        <v>40695.207638888889</v>
      </c>
    </row>
    <row r="286" spans="1:20" ht="60" x14ac:dyDescent="0.25">
      <c r="A286" s="1">
        <v>284</v>
      </c>
      <c r="B286" s="8" t="s">
        <v>285</v>
      </c>
      <c r="C286" s="8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16">
        <f>ROUND((E286/D286)*(100),0)</f>
        <v>105</v>
      </c>
      <c r="P286" s="9">
        <f>IF(L286 = 0,0,E286/L286)</f>
        <v>55.066394736842106</v>
      </c>
      <c r="Q286" s="1" t="str">
        <f>LEFT(N286,SEARCH("/",N286)-1)</f>
        <v>film &amp; video</v>
      </c>
      <c r="R286" s="1" t="str">
        <f>RIGHT(N286,LEN(N286) - FIND("/",N286))</f>
        <v>documentary</v>
      </c>
      <c r="S286" s="12">
        <f>(J286/86400)+DATE(1970,1,1)</f>
        <v>40904.738194444442</v>
      </c>
      <c r="T286" s="12">
        <f>(I286/86400)+DATE(1970,1,1)</f>
        <v>40929.738194444442</v>
      </c>
    </row>
    <row r="287" spans="1:20" ht="45" x14ac:dyDescent="0.25">
      <c r="A287" s="1">
        <v>285</v>
      </c>
      <c r="B287" s="8" t="s">
        <v>286</v>
      </c>
      <c r="C287" s="8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16">
        <f>ROUND((E287/D287)*(100),0)</f>
        <v>229</v>
      </c>
      <c r="P287" s="9">
        <f>IF(L287 = 0,0,E287/L287)</f>
        <v>56.901438721136763</v>
      </c>
      <c r="Q287" s="1" t="str">
        <f>LEFT(N287,SEARCH("/",N287)-1)</f>
        <v>film &amp; video</v>
      </c>
      <c r="R287" s="1" t="str">
        <f>RIGHT(N287,LEN(N287) - FIND("/",N287))</f>
        <v>documentary</v>
      </c>
      <c r="S287" s="12">
        <f>(J287/86400)+DATE(1970,1,1)</f>
        <v>41506.756111111114</v>
      </c>
      <c r="T287" s="12">
        <f>(I287/86400)+DATE(1970,1,1)</f>
        <v>41536.756111111114</v>
      </c>
    </row>
    <row r="288" spans="1:20" ht="60" x14ac:dyDescent="0.25">
      <c r="A288" s="1">
        <v>286</v>
      </c>
      <c r="B288" s="8" t="s">
        <v>287</v>
      </c>
      <c r="C288" s="8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16">
        <f>ROUND((E288/D288)*(100),0)</f>
        <v>109</v>
      </c>
      <c r="P288" s="9">
        <f>IF(L288 = 0,0,E288/L288)</f>
        <v>121.28148148148148</v>
      </c>
      <c r="Q288" s="1" t="str">
        <f>LEFT(N288,SEARCH("/",N288)-1)</f>
        <v>film &amp; video</v>
      </c>
      <c r="R288" s="1" t="str">
        <f>RIGHT(N288,LEN(N288) - FIND("/",N288))</f>
        <v>documentary</v>
      </c>
      <c r="S288" s="12">
        <f>(J288/86400)+DATE(1970,1,1)</f>
        <v>41313.816250000003</v>
      </c>
      <c r="T288" s="12">
        <f>(I288/86400)+DATE(1970,1,1)</f>
        <v>41358.774583333332</v>
      </c>
    </row>
    <row r="289" spans="1:20" ht="30" x14ac:dyDescent="0.25">
      <c r="A289" s="1">
        <v>287</v>
      </c>
      <c r="B289" s="8" t="s">
        <v>288</v>
      </c>
      <c r="C289" s="8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16">
        <f>ROUND((E289/D289)*(100),0)</f>
        <v>176</v>
      </c>
      <c r="P289" s="9">
        <f>IF(L289 = 0,0,E289/L289)</f>
        <v>91.189655172413794</v>
      </c>
      <c r="Q289" s="1" t="str">
        <f>LEFT(N289,SEARCH("/",N289)-1)</f>
        <v>film &amp; video</v>
      </c>
      <c r="R289" s="1" t="str">
        <f>RIGHT(N289,LEN(N289) - FIND("/",N289))</f>
        <v>documentary</v>
      </c>
      <c r="S289" s="12">
        <f>(J289/86400)+DATE(1970,1,1)</f>
        <v>41184.277986111112</v>
      </c>
      <c r="T289" s="12">
        <f>(I289/86400)+DATE(1970,1,1)</f>
        <v>41215.166666666664</v>
      </c>
    </row>
    <row r="290" spans="1:20" ht="60" x14ac:dyDescent="0.25">
      <c r="A290" s="1">
        <v>288</v>
      </c>
      <c r="B290" s="8" t="s">
        <v>289</v>
      </c>
      <c r="C290" s="8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16">
        <f>ROUND((E290/D290)*(100),0)</f>
        <v>103</v>
      </c>
      <c r="P290" s="9">
        <f>IF(L290 = 0,0,E290/L290)</f>
        <v>115.44812080536913</v>
      </c>
      <c r="Q290" s="1" t="str">
        <f>LEFT(N290,SEARCH("/",N290)-1)</f>
        <v>film &amp; video</v>
      </c>
      <c r="R290" s="1" t="str">
        <f>RIGHT(N290,LEN(N290) - FIND("/",N290))</f>
        <v>documentary</v>
      </c>
      <c r="S290" s="12">
        <f>(J290/86400)+DATE(1970,1,1)</f>
        <v>41051.168900462959</v>
      </c>
      <c r="T290" s="12">
        <f>(I290/86400)+DATE(1970,1,1)</f>
        <v>41086.168900462959</v>
      </c>
    </row>
    <row r="291" spans="1:20" ht="60" x14ac:dyDescent="0.25">
      <c r="A291" s="1">
        <v>289</v>
      </c>
      <c r="B291" s="8" t="s">
        <v>290</v>
      </c>
      <c r="C291" s="8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16">
        <f>ROUND((E291/D291)*(100),0)</f>
        <v>105</v>
      </c>
      <c r="P291" s="9">
        <f>IF(L291 = 0,0,E291/L291)</f>
        <v>67.771551724137936</v>
      </c>
      <c r="Q291" s="1" t="str">
        <f>LEFT(N291,SEARCH("/",N291)-1)</f>
        <v>film &amp; video</v>
      </c>
      <c r="R291" s="1" t="str">
        <f>RIGHT(N291,LEN(N291) - FIND("/",N291))</f>
        <v>documentary</v>
      </c>
      <c r="S291" s="12">
        <f>(J291/86400)+DATE(1970,1,1)</f>
        <v>41550.456412037034</v>
      </c>
      <c r="T291" s="12">
        <f>(I291/86400)+DATE(1970,1,1)</f>
        <v>41580.456412037034</v>
      </c>
    </row>
    <row r="292" spans="1:20" ht="45" x14ac:dyDescent="0.25">
      <c r="A292" s="1">
        <v>290</v>
      </c>
      <c r="B292" s="8" t="s">
        <v>291</v>
      </c>
      <c r="C292" s="8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16">
        <f>ROUND((E292/D292)*(100),0)</f>
        <v>107</v>
      </c>
      <c r="P292" s="9">
        <f>IF(L292 = 0,0,E292/L292)</f>
        <v>28.576190476190476</v>
      </c>
      <c r="Q292" s="1" t="str">
        <f>LEFT(N292,SEARCH("/",N292)-1)</f>
        <v>film &amp; video</v>
      </c>
      <c r="R292" s="1" t="str">
        <f>RIGHT(N292,LEN(N292) - FIND("/",N292))</f>
        <v>documentary</v>
      </c>
      <c r="S292" s="12">
        <f>(J292/86400)+DATE(1970,1,1)</f>
        <v>40526.36917824074</v>
      </c>
      <c r="T292" s="12">
        <f>(I292/86400)+DATE(1970,1,1)</f>
        <v>40576.332638888889</v>
      </c>
    </row>
    <row r="293" spans="1:20" ht="45" x14ac:dyDescent="0.25">
      <c r="A293" s="1">
        <v>291</v>
      </c>
      <c r="B293" s="8" t="s">
        <v>292</v>
      </c>
      <c r="C293" s="8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16">
        <f>ROUND((E293/D293)*(100),0)</f>
        <v>120</v>
      </c>
      <c r="P293" s="9">
        <f>IF(L293 = 0,0,E293/L293)</f>
        <v>46.8828125</v>
      </c>
      <c r="Q293" s="1" t="str">
        <f>LEFT(N293,SEARCH("/",N293)-1)</f>
        <v>film &amp; video</v>
      </c>
      <c r="R293" s="1" t="str">
        <f>RIGHT(N293,LEN(N293) - FIND("/",N293))</f>
        <v>documentary</v>
      </c>
      <c r="S293" s="12">
        <f>(J293/86400)+DATE(1970,1,1)</f>
        <v>41376.769050925926</v>
      </c>
      <c r="T293" s="12">
        <f>(I293/86400)+DATE(1970,1,1)</f>
        <v>41395.000694444447</v>
      </c>
    </row>
    <row r="294" spans="1:20" ht="60" x14ac:dyDescent="0.25">
      <c r="A294" s="1">
        <v>292</v>
      </c>
      <c r="B294" s="8" t="s">
        <v>293</v>
      </c>
      <c r="C294" s="8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16">
        <f>ROUND((E294/D294)*(100),0)</f>
        <v>102</v>
      </c>
      <c r="P294" s="9">
        <f>IF(L294 = 0,0,E294/L294)</f>
        <v>154.42231237322514</v>
      </c>
      <c r="Q294" s="1" t="str">
        <f>LEFT(N294,SEARCH("/",N294)-1)</f>
        <v>film &amp; video</v>
      </c>
      <c r="R294" s="1" t="str">
        <f>RIGHT(N294,LEN(N294) - FIND("/",N294))</f>
        <v>documentary</v>
      </c>
      <c r="S294" s="12">
        <f>(J294/86400)+DATE(1970,1,1)</f>
        <v>40812.803229166668</v>
      </c>
      <c r="T294" s="12">
        <f>(I294/86400)+DATE(1970,1,1)</f>
        <v>40845.165972222225</v>
      </c>
    </row>
    <row r="295" spans="1:20" ht="60" x14ac:dyDescent="0.25">
      <c r="A295" s="1">
        <v>293</v>
      </c>
      <c r="B295" s="8" t="s">
        <v>294</v>
      </c>
      <c r="C295" s="8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16">
        <f>ROUND((E295/D295)*(100),0)</f>
        <v>101</v>
      </c>
      <c r="P295" s="9">
        <f>IF(L295 = 0,0,E295/L295)</f>
        <v>201.22137404580153</v>
      </c>
      <c r="Q295" s="1" t="str">
        <f>LEFT(N295,SEARCH("/",N295)-1)</f>
        <v>film &amp; video</v>
      </c>
      <c r="R295" s="1" t="str">
        <f>RIGHT(N295,LEN(N295) - FIND("/",N295))</f>
        <v>documentary</v>
      </c>
      <c r="S295" s="12">
        <f>(J295/86400)+DATE(1970,1,1)</f>
        <v>41719.667986111112</v>
      </c>
      <c r="T295" s="12">
        <f>(I295/86400)+DATE(1970,1,1)</f>
        <v>41749.667986111112</v>
      </c>
    </row>
    <row r="296" spans="1:20" ht="90" x14ac:dyDescent="0.25">
      <c r="A296" s="1">
        <v>294</v>
      </c>
      <c r="B296" s="8" t="s">
        <v>295</v>
      </c>
      <c r="C296" s="8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16">
        <f>ROUND((E296/D296)*(100),0)</f>
        <v>100</v>
      </c>
      <c r="P296" s="9">
        <f>IF(L296 = 0,0,E296/L296)</f>
        <v>100</v>
      </c>
      <c r="Q296" s="1" t="str">
        <f>LEFT(N296,SEARCH("/",N296)-1)</f>
        <v>film &amp; video</v>
      </c>
      <c r="R296" s="1" t="str">
        <f>RIGHT(N296,LEN(N296) - FIND("/",N296))</f>
        <v>documentary</v>
      </c>
      <c r="S296" s="12">
        <f>(J296/86400)+DATE(1970,1,1)</f>
        <v>40343.084421296298</v>
      </c>
      <c r="T296" s="12">
        <f>(I296/86400)+DATE(1970,1,1)</f>
        <v>40378.666666666664</v>
      </c>
    </row>
    <row r="297" spans="1:20" ht="60" x14ac:dyDescent="0.25">
      <c r="A297" s="1">
        <v>295</v>
      </c>
      <c r="B297" s="8" t="s">
        <v>296</v>
      </c>
      <c r="C297" s="8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16">
        <f>ROUND((E297/D297)*(100),0)</f>
        <v>133</v>
      </c>
      <c r="P297" s="9">
        <f>IF(L297 = 0,0,E297/L297)</f>
        <v>100.08204511278196</v>
      </c>
      <c r="Q297" s="1" t="str">
        <f>LEFT(N297,SEARCH("/",N297)-1)</f>
        <v>film &amp; video</v>
      </c>
      <c r="R297" s="1" t="str">
        <f>RIGHT(N297,LEN(N297) - FIND("/",N297))</f>
        <v>documentary</v>
      </c>
      <c r="S297" s="12">
        <f>(J297/86400)+DATE(1970,1,1)</f>
        <v>41519.004733796297</v>
      </c>
      <c r="T297" s="12">
        <f>(I297/86400)+DATE(1970,1,1)</f>
        <v>41579</v>
      </c>
    </row>
    <row r="298" spans="1:20" ht="45" x14ac:dyDescent="0.25">
      <c r="A298" s="1">
        <v>296</v>
      </c>
      <c r="B298" s="8" t="s">
        <v>297</v>
      </c>
      <c r="C298" s="8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16">
        <f>ROUND((E298/D298)*(100),0)</f>
        <v>119</v>
      </c>
      <c r="P298" s="9">
        <f>IF(L298 = 0,0,E298/L298)</f>
        <v>230.08953488372092</v>
      </c>
      <c r="Q298" s="1" t="str">
        <f>LEFT(N298,SEARCH("/",N298)-1)</f>
        <v>film &amp; video</v>
      </c>
      <c r="R298" s="1" t="str">
        <f>RIGHT(N298,LEN(N298) - FIND("/",N298))</f>
        <v>documentary</v>
      </c>
      <c r="S298" s="12">
        <f>(J298/86400)+DATE(1970,1,1)</f>
        <v>41134.475497685184</v>
      </c>
      <c r="T298" s="12">
        <f>(I298/86400)+DATE(1970,1,1)</f>
        <v>41159.475497685184</v>
      </c>
    </row>
    <row r="299" spans="1:20" ht="60" x14ac:dyDescent="0.25">
      <c r="A299" s="1">
        <v>297</v>
      </c>
      <c r="B299" s="8" t="s">
        <v>298</v>
      </c>
      <c r="C299" s="8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16">
        <f>ROUND((E299/D299)*(100),0)</f>
        <v>101</v>
      </c>
      <c r="P299" s="9">
        <f>IF(L299 = 0,0,E299/L299)</f>
        <v>141.74647887323943</v>
      </c>
      <c r="Q299" s="1" t="str">
        <f>LEFT(N299,SEARCH("/",N299)-1)</f>
        <v>film &amp; video</v>
      </c>
      <c r="R299" s="1" t="str">
        <f>RIGHT(N299,LEN(N299) - FIND("/",N299))</f>
        <v>documentary</v>
      </c>
      <c r="S299" s="12">
        <f>(J299/86400)+DATE(1970,1,1)</f>
        <v>42089.728020833332</v>
      </c>
      <c r="T299" s="12">
        <f>(I299/86400)+DATE(1970,1,1)</f>
        <v>42125.165972222225</v>
      </c>
    </row>
    <row r="300" spans="1:20" ht="30" x14ac:dyDescent="0.25">
      <c r="A300" s="1">
        <v>298</v>
      </c>
      <c r="B300" s="8" t="s">
        <v>299</v>
      </c>
      <c r="C300" s="8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16">
        <f>ROUND((E300/D300)*(100),0)</f>
        <v>109</v>
      </c>
      <c r="P300" s="9">
        <f>IF(L300 = 0,0,E300/L300)</f>
        <v>56.344351395730705</v>
      </c>
      <c r="Q300" s="1" t="str">
        <f>LEFT(N300,SEARCH("/",N300)-1)</f>
        <v>film &amp; video</v>
      </c>
      <c r="R300" s="1" t="str">
        <f>RIGHT(N300,LEN(N300) - FIND("/",N300))</f>
        <v>documentary</v>
      </c>
      <c r="S300" s="12">
        <f>(J300/86400)+DATE(1970,1,1)</f>
        <v>41709.463518518518</v>
      </c>
      <c r="T300" s="12">
        <f>(I300/86400)+DATE(1970,1,1)</f>
        <v>41768.875</v>
      </c>
    </row>
    <row r="301" spans="1:20" ht="60" x14ac:dyDescent="0.25">
      <c r="A301" s="1">
        <v>299</v>
      </c>
      <c r="B301" s="8" t="s">
        <v>300</v>
      </c>
      <c r="C301" s="8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16">
        <f>ROUND((E301/D301)*(100),0)</f>
        <v>179</v>
      </c>
      <c r="P301" s="9">
        <f>IF(L301 = 0,0,E301/L301)</f>
        <v>73.341188524590166</v>
      </c>
      <c r="Q301" s="1" t="str">
        <f>LEFT(N301,SEARCH("/",N301)-1)</f>
        <v>film &amp; video</v>
      </c>
      <c r="R301" s="1" t="str">
        <f>RIGHT(N301,LEN(N301) - FIND("/",N301))</f>
        <v>documentary</v>
      </c>
      <c r="S301" s="12">
        <f>(J301/86400)+DATE(1970,1,1)</f>
        <v>40469.225231481483</v>
      </c>
      <c r="T301" s="12">
        <f>(I301/86400)+DATE(1970,1,1)</f>
        <v>40499.266898148147</v>
      </c>
    </row>
    <row r="302" spans="1:20" ht="60" x14ac:dyDescent="0.25">
      <c r="A302" s="1">
        <v>300</v>
      </c>
      <c r="B302" s="8" t="s">
        <v>301</v>
      </c>
      <c r="C302" s="8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16">
        <f>ROUND((E302/D302)*(100),0)</f>
        <v>102</v>
      </c>
      <c r="P302" s="9">
        <f>IF(L302 = 0,0,E302/L302)</f>
        <v>85.337785234899329</v>
      </c>
      <c r="Q302" s="1" t="str">
        <f>LEFT(N302,SEARCH("/",N302)-1)</f>
        <v>film &amp; video</v>
      </c>
      <c r="R302" s="1" t="str">
        <f>RIGHT(N302,LEN(N302) - FIND("/",N302))</f>
        <v>documentary</v>
      </c>
      <c r="S302" s="12">
        <f>(J302/86400)+DATE(1970,1,1)</f>
        <v>40626.959930555553</v>
      </c>
      <c r="T302" s="12">
        <f>(I302/86400)+DATE(1970,1,1)</f>
        <v>40657.959930555553</v>
      </c>
    </row>
    <row r="303" spans="1:20" ht="45" x14ac:dyDescent="0.25">
      <c r="A303" s="1">
        <v>301</v>
      </c>
      <c r="B303" s="8" t="s">
        <v>302</v>
      </c>
      <c r="C303" s="8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16">
        <f>ROUND((E303/D303)*(100),0)</f>
        <v>119</v>
      </c>
      <c r="P303" s="9">
        <f>IF(L303 = 0,0,E303/L303)</f>
        <v>61.496215139442228</v>
      </c>
      <c r="Q303" s="1" t="str">
        <f>LEFT(N303,SEARCH("/",N303)-1)</f>
        <v>film &amp; video</v>
      </c>
      <c r="R303" s="1" t="str">
        <f>RIGHT(N303,LEN(N303) - FIND("/",N303))</f>
        <v>documentary</v>
      </c>
      <c r="S303" s="12">
        <f>(J303/86400)+DATE(1970,1,1)</f>
        <v>41312.737673611111</v>
      </c>
      <c r="T303" s="12">
        <f>(I303/86400)+DATE(1970,1,1)</f>
        <v>41352.696006944447</v>
      </c>
    </row>
    <row r="304" spans="1:20" ht="60" x14ac:dyDescent="0.25">
      <c r="A304" s="1">
        <v>302</v>
      </c>
      <c r="B304" s="8" t="s">
        <v>303</v>
      </c>
      <c r="C304" s="8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16">
        <f>ROUND((E304/D304)*(100),0)</f>
        <v>100</v>
      </c>
      <c r="P304" s="9">
        <f>IF(L304 = 0,0,E304/L304)</f>
        <v>93.018518518518519</v>
      </c>
      <c r="Q304" s="1" t="str">
        <f>LEFT(N304,SEARCH("/",N304)-1)</f>
        <v>film &amp; video</v>
      </c>
      <c r="R304" s="1" t="str">
        <f>RIGHT(N304,LEN(N304) - FIND("/",N304))</f>
        <v>documentary</v>
      </c>
      <c r="S304" s="12">
        <f>(J304/86400)+DATE(1970,1,1)</f>
        <v>40933.856921296298</v>
      </c>
      <c r="T304" s="12">
        <f>(I304/86400)+DATE(1970,1,1)</f>
        <v>40963.856921296298</v>
      </c>
    </row>
    <row r="305" spans="1:20" ht="45" x14ac:dyDescent="0.25">
      <c r="A305" s="1">
        <v>303</v>
      </c>
      <c r="B305" s="8" t="s">
        <v>304</v>
      </c>
      <c r="C305" s="8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16">
        <f>ROUND((E305/D305)*(100),0)</f>
        <v>137</v>
      </c>
      <c r="P305" s="9">
        <f>IF(L305 = 0,0,E305/L305)</f>
        <v>50.292682926829265</v>
      </c>
      <c r="Q305" s="1" t="str">
        <f>LEFT(N305,SEARCH("/",N305)-1)</f>
        <v>film &amp; video</v>
      </c>
      <c r="R305" s="1" t="str">
        <f>RIGHT(N305,LEN(N305) - FIND("/",N305))</f>
        <v>documentary</v>
      </c>
      <c r="S305" s="12">
        <f>(J305/86400)+DATE(1970,1,1)</f>
        <v>41032.071134259255</v>
      </c>
      <c r="T305" s="12">
        <f>(I305/86400)+DATE(1970,1,1)</f>
        <v>41062.071134259255</v>
      </c>
    </row>
    <row r="306" spans="1:20" ht="30" x14ac:dyDescent="0.25">
      <c r="A306" s="1">
        <v>304</v>
      </c>
      <c r="B306" s="8" t="s">
        <v>305</v>
      </c>
      <c r="C306" s="8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16">
        <f>ROUND((E306/D306)*(100),0)</f>
        <v>232</v>
      </c>
      <c r="P306" s="9">
        <f>IF(L306 = 0,0,E306/L306)</f>
        <v>106.43243243243244</v>
      </c>
      <c r="Q306" s="1" t="str">
        <f>LEFT(N306,SEARCH("/",N306)-1)</f>
        <v>film &amp; video</v>
      </c>
      <c r="R306" s="1" t="str">
        <f>RIGHT(N306,LEN(N306) - FIND("/",N306))</f>
        <v>documentary</v>
      </c>
      <c r="S306" s="12">
        <f>(J306/86400)+DATE(1970,1,1)</f>
        <v>41114.094872685186</v>
      </c>
      <c r="T306" s="12">
        <f>(I306/86400)+DATE(1970,1,1)</f>
        <v>41153.083333333336</v>
      </c>
    </row>
    <row r="307" spans="1:20" ht="45" x14ac:dyDescent="0.25">
      <c r="A307" s="1">
        <v>305</v>
      </c>
      <c r="B307" s="8" t="s">
        <v>306</v>
      </c>
      <c r="C307" s="8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16">
        <f>ROUND((E307/D307)*(100),0)</f>
        <v>130</v>
      </c>
      <c r="P307" s="9">
        <f>IF(L307 = 0,0,E307/L307)</f>
        <v>51.719576719576722</v>
      </c>
      <c r="Q307" s="1" t="str">
        <f>LEFT(N307,SEARCH("/",N307)-1)</f>
        <v>film &amp; video</v>
      </c>
      <c r="R307" s="1" t="str">
        <f>RIGHT(N307,LEN(N307) - FIND("/",N307))</f>
        <v>documentary</v>
      </c>
      <c r="S307" s="12">
        <f>(J307/86400)+DATE(1970,1,1)</f>
        <v>40948.630196759259</v>
      </c>
      <c r="T307" s="12">
        <f>(I307/86400)+DATE(1970,1,1)</f>
        <v>40978.630196759259</v>
      </c>
    </row>
    <row r="308" spans="1:20" ht="30" x14ac:dyDescent="0.25">
      <c r="A308" s="1">
        <v>306</v>
      </c>
      <c r="B308" s="8" t="s">
        <v>307</v>
      </c>
      <c r="C308" s="8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16">
        <f>ROUND((E308/D308)*(100),0)</f>
        <v>293</v>
      </c>
      <c r="P308" s="9">
        <f>IF(L308 = 0,0,E308/L308)</f>
        <v>36.612499999999997</v>
      </c>
      <c r="Q308" s="1" t="str">
        <f>LEFT(N308,SEARCH("/",N308)-1)</f>
        <v>film &amp; video</v>
      </c>
      <c r="R308" s="1" t="str">
        <f>RIGHT(N308,LEN(N308) - FIND("/",N308))</f>
        <v>documentary</v>
      </c>
      <c r="S308" s="12">
        <f>(J308/86400)+DATE(1970,1,1)</f>
        <v>41333.837187500001</v>
      </c>
      <c r="T308" s="12">
        <f>(I308/86400)+DATE(1970,1,1)</f>
        <v>41353.79552083333</v>
      </c>
    </row>
    <row r="309" spans="1:20" x14ac:dyDescent="0.25">
      <c r="A309" s="1">
        <v>307</v>
      </c>
      <c r="B309" s="8" t="s">
        <v>308</v>
      </c>
      <c r="C309" s="8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16">
        <f>ROUND((E309/D309)*(100),0)</f>
        <v>111</v>
      </c>
      <c r="P309" s="9">
        <f>IF(L309 = 0,0,E309/L309)</f>
        <v>42.517361111111114</v>
      </c>
      <c r="Q309" s="1" t="str">
        <f>LEFT(N309,SEARCH("/",N309)-1)</f>
        <v>film &amp; video</v>
      </c>
      <c r="R309" s="1" t="str">
        <f>RIGHT(N309,LEN(N309) - FIND("/",N309))</f>
        <v>documentary</v>
      </c>
      <c r="S309" s="12">
        <f>(J309/86400)+DATE(1970,1,1)</f>
        <v>41282.944456018522</v>
      </c>
      <c r="T309" s="12">
        <f>(I309/86400)+DATE(1970,1,1)</f>
        <v>41312.944456018522</v>
      </c>
    </row>
    <row r="310" spans="1:20" ht="60" x14ac:dyDescent="0.25">
      <c r="A310" s="1">
        <v>308</v>
      </c>
      <c r="B310" s="8" t="s">
        <v>309</v>
      </c>
      <c r="C310" s="8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16">
        <f>ROUND((E310/D310)*(100),0)</f>
        <v>106</v>
      </c>
      <c r="P310" s="9">
        <f>IF(L310 = 0,0,E310/L310)</f>
        <v>62.712871287128714</v>
      </c>
      <c r="Q310" s="1" t="str">
        <f>LEFT(N310,SEARCH("/",N310)-1)</f>
        <v>film &amp; video</v>
      </c>
      <c r="R310" s="1" t="str">
        <f>RIGHT(N310,LEN(N310) - FIND("/",N310))</f>
        <v>documentary</v>
      </c>
      <c r="S310" s="12">
        <f>(J310/86400)+DATE(1970,1,1)</f>
        <v>40567.694560185184</v>
      </c>
      <c r="T310" s="12">
        <f>(I310/86400)+DATE(1970,1,1)</f>
        <v>40612.694560185184</v>
      </c>
    </row>
    <row r="311" spans="1:20" ht="60" x14ac:dyDescent="0.25">
      <c r="A311" s="1">
        <v>309</v>
      </c>
      <c r="B311" s="8" t="s">
        <v>310</v>
      </c>
      <c r="C311" s="8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16">
        <f>ROUND((E311/D311)*(100),0)</f>
        <v>119</v>
      </c>
      <c r="P311" s="9">
        <f>IF(L311 = 0,0,E311/L311)</f>
        <v>89.957983193277315</v>
      </c>
      <c r="Q311" s="1" t="str">
        <f>LEFT(N311,SEARCH("/",N311)-1)</f>
        <v>film &amp; video</v>
      </c>
      <c r="R311" s="1" t="str">
        <f>RIGHT(N311,LEN(N311) - FIND("/",N311))</f>
        <v>documentary</v>
      </c>
      <c r="S311" s="12">
        <f>(J311/86400)+DATE(1970,1,1)</f>
        <v>41134.751550925925</v>
      </c>
      <c r="T311" s="12">
        <f>(I311/86400)+DATE(1970,1,1)</f>
        <v>41155.751550925925</v>
      </c>
    </row>
    <row r="312" spans="1:20" ht="45" x14ac:dyDescent="0.25">
      <c r="A312" s="1">
        <v>310</v>
      </c>
      <c r="B312" s="8" t="s">
        <v>311</v>
      </c>
      <c r="C312" s="8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16">
        <f>ROUND((E312/D312)*(100),0)</f>
        <v>104</v>
      </c>
      <c r="P312" s="9">
        <f>IF(L312 = 0,0,E312/L312)</f>
        <v>28.924722222222222</v>
      </c>
      <c r="Q312" s="1" t="str">
        <f>LEFT(N312,SEARCH("/",N312)-1)</f>
        <v>film &amp; video</v>
      </c>
      <c r="R312" s="1" t="str">
        <f>RIGHT(N312,LEN(N312) - FIND("/",N312))</f>
        <v>documentary</v>
      </c>
      <c r="S312" s="12">
        <f>(J312/86400)+DATE(1970,1,1)</f>
        <v>40821.183136574073</v>
      </c>
      <c r="T312" s="12">
        <f>(I312/86400)+DATE(1970,1,1)</f>
        <v>40836.083333333336</v>
      </c>
    </row>
    <row r="313" spans="1:20" ht="45" x14ac:dyDescent="0.25">
      <c r="A313" s="1">
        <v>311</v>
      </c>
      <c r="B313" s="8" t="s">
        <v>312</v>
      </c>
      <c r="C313" s="8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16">
        <f>ROUND((E313/D313)*(100),0)</f>
        <v>104</v>
      </c>
      <c r="P313" s="9">
        <f>IF(L313 = 0,0,E313/L313)</f>
        <v>138.8022</v>
      </c>
      <c r="Q313" s="1" t="str">
        <f>LEFT(N313,SEARCH("/",N313)-1)</f>
        <v>film &amp; video</v>
      </c>
      <c r="R313" s="1" t="str">
        <f>RIGHT(N313,LEN(N313) - FIND("/",N313))</f>
        <v>documentary</v>
      </c>
      <c r="S313" s="12">
        <f>(J313/86400)+DATE(1970,1,1)</f>
        <v>40868.219814814816</v>
      </c>
      <c r="T313" s="12">
        <f>(I313/86400)+DATE(1970,1,1)</f>
        <v>40909.332638888889</v>
      </c>
    </row>
    <row r="314" spans="1:20" ht="60" x14ac:dyDescent="0.25">
      <c r="A314" s="1">
        <v>312</v>
      </c>
      <c r="B314" s="8" t="s">
        <v>313</v>
      </c>
      <c r="C314" s="8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16">
        <f>ROUND((E314/D314)*(100),0)</f>
        <v>112</v>
      </c>
      <c r="P314" s="9">
        <f>IF(L314 = 0,0,E314/L314)</f>
        <v>61.301369863013697</v>
      </c>
      <c r="Q314" s="1" t="str">
        <f>LEFT(N314,SEARCH("/",N314)-1)</f>
        <v>film &amp; video</v>
      </c>
      <c r="R314" s="1" t="str">
        <f>RIGHT(N314,LEN(N314) - FIND("/",N314))</f>
        <v>documentary</v>
      </c>
      <c r="S314" s="12">
        <f>(J314/86400)+DATE(1970,1,1)</f>
        <v>41348.877685185187</v>
      </c>
      <c r="T314" s="12">
        <f>(I314/86400)+DATE(1970,1,1)</f>
        <v>41378.877685185187</v>
      </c>
    </row>
    <row r="315" spans="1:20" ht="60" x14ac:dyDescent="0.25">
      <c r="A315" s="1">
        <v>313</v>
      </c>
      <c r="B315" s="8" t="s">
        <v>314</v>
      </c>
      <c r="C315" s="8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16">
        <f>ROUND((E315/D315)*(100),0)</f>
        <v>105</v>
      </c>
      <c r="P315" s="9">
        <f>IF(L315 = 0,0,E315/L315)</f>
        <v>80.202702702702709</v>
      </c>
      <c r="Q315" s="1" t="str">
        <f>LEFT(N315,SEARCH("/",N315)-1)</f>
        <v>film &amp; video</v>
      </c>
      <c r="R315" s="1" t="str">
        <f>RIGHT(N315,LEN(N315) - FIND("/",N315))</f>
        <v>documentary</v>
      </c>
      <c r="S315" s="12">
        <f>(J315/86400)+DATE(1970,1,1)</f>
        <v>40357.227939814817</v>
      </c>
      <c r="T315" s="12">
        <f>(I315/86400)+DATE(1970,1,1)</f>
        <v>40401.665972222225</v>
      </c>
    </row>
    <row r="316" spans="1:20" ht="60" x14ac:dyDescent="0.25">
      <c r="A316" s="1">
        <v>314</v>
      </c>
      <c r="B316" s="8" t="s">
        <v>315</v>
      </c>
      <c r="C316" s="8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16">
        <f>ROUND((E316/D316)*(100),0)</f>
        <v>385</v>
      </c>
      <c r="P316" s="9">
        <f>IF(L316 = 0,0,E316/L316)</f>
        <v>32.095833333333331</v>
      </c>
      <c r="Q316" s="1" t="str">
        <f>LEFT(N316,SEARCH("/",N316)-1)</f>
        <v>film &amp; video</v>
      </c>
      <c r="R316" s="1" t="str">
        <f>RIGHT(N316,LEN(N316) - FIND("/",N316))</f>
        <v>documentary</v>
      </c>
      <c r="S316" s="12">
        <f>(J316/86400)+DATE(1970,1,1)</f>
        <v>41304.833194444444</v>
      </c>
      <c r="T316" s="12">
        <f>(I316/86400)+DATE(1970,1,1)</f>
        <v>41334.833194444444</v>
      </c>
    </row>
    <row r="317" spans="1:20" ht="45" x14ac:dyDescent="0.25">
      <c r="A317" s="1">
        <v>315</v>
      </c>
      <c r="B317" s="8" t="s">
        <v>316</v>
      </c>
      <c r="C317" s="8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16">
        <f>ROUND((E317/D317)*(100),0)</f>
        <v>101</v>
      </c>
      <c r="P317" s="9">
        <f>IF(L317 = 0,0,E317/L317)</f>
        <v>200.88888888888889</v>
      </c>
      <c r="Q317" s="1" t="str">
        <f>LEFT(N317,SEARCH("/",N317)-1)</f>
        <v>film &amp; video</v>
      </c>
      <c r="R317" s="1" t="str">
        <f>RIGHT(N317,LEN(N317) - FIND("/",N317))</f>
        <v>documentary</v>
      </c>
      <c r="S317" s="12">
        <f>(J317/86400)+DATE(1970,1,1)</f>
        <v>41113.77238425926</v>
      </c>
      <c r="T317" s="12">
        <f>(I317/86400)+DATE(1970,1,1)</f>
        <v>41143.77238425926</v>
      </c>
    </row>
    <row r="318" spans="1:20" ht="45" x14ac:dyDescent="0.25">
      <c r="A318" s="1">
        <v>316</v>
      </c>
      <c r="B318" s="8" t="s">
        <v>317</v>
      </c>
      <c r="C318" s="8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16">
        <f>ROUND((E318/D318)*(100),0)</f>
        <v>114</v>
      </c>
      <c r="P318" s="9">
        <f>IF(L318 = 0,0,E318/L318)</f>
        <v>108.01265822784811</v>
      </c>
      <c r="Q318" s="1" t="str">
        <f>LEFT(N318,SEARCH("/",N318)-1)</f>
        <v>film &amp; video</v>
      </c>
      <c r="R318" s="1" t="str">
        <f>RIGHT(N318,LEN(N318) - FIND("/",N318))</f>
        <v>documentary</v>
      </c>
      <c r="S318" s="12">
        <f>(J318/86400)+DATE(1970,1,1)</f>
        <v>41950.923576388886</v>
      </c>
      <c r="T318" s="12">
        <f>(I318/86400)+DATE(1970,1,1)</f>
        <v>41984.207638888889</v>
      </c>
    </row>
    <row r="319" spans="1:20" ht="45" x14ac:dyDescent="0.25">
      <c r="A319" s="1">
        <v>317</v>
      </c>
      <c r="B319" s="8" t="s">
        <v>318</v>
      </c>
      <c r="C319" s="8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16">
        <f>ROUND((E319/D319)*(100),0)</f>
        <v>101</v>
      </c>
      <c r="P319" s="9">
        <f>IF(L319 = 0,0,E319/L319)</f>
        <v>95.699367088607602</v>
      </c>
      <c r="Q319" s="1" t="str">
        <f>LEFT(N319,SEARCH("/",N319)-1)</f>
        <v>film &amp; video</v>
      </c>
      <c r="R319" s="1" t="str">
        <f>RIGHT(N319,LEN(N319) - FIND("/",N319))</f>
        <v>documentary</v>
      </c>
      <c r="S319" s="12">
        <f>(J319/86400)+DATE(1970,1,1)</f>
        <v>41589.676886574074</v>
      </c>
      <c r="T319" s="12">
        <f>(I319/86400)+DATE(1970,1,1)</f>
        <v>41619.676886574074</v>
      </c>
    </row>
    <row r="320" spans="1:20" ht="45" x14ac:dyDescent="0.25">
      <c r="A320" s="1">
        <v>318</v>
      </c>
      <c r="B320" s="8" t="s">
        <v>319</v>
      </c>
      <c r="C320" s="8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16">
        <f>ROUND((E320/D320)*(100),0)</f>
        <v>283</v>
      </c>
      <c r="P320" s="9">
        <f>IF(L320 = 0,0,E320/L320)</f>
        <v>49.880281690140848</v>
      </c>
      <c r="Q320" s="1" t="str">
        <f>LEFT(N320,SEARCH("/",N320)-1)</f>
        <v>film &amp; video</v>
      </c>
      <c r="R320" s="1" t="str">
        <f>RIGHT(N320,LEN(N320) - FIND("/",N320))</f>
        <v>documentary</v>
      </c>
      <c r="S320" s="12">
        <f>(J320/86400)+DATE(1970,1,1)</f>
        <v>41330.038784722223</v>
      </c>
      <c r="T320" s="12">
        <f>(I320/86400)+DATE(1970,1,1)</f>
        <v>41359.997118055559</v>
      </c>
    </row>
    <row r="321" spans="1:20" ht="60" x14ac:dyDescent="0.25">
      <c r="A321" s="1">
        <v>319</v>
      </c>
      <c r="B321" s="8" t="s">
        <v>320</v>
      </c>
      <c r="C321" s="8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16">
        <f>ROUND((E321/D321)*(100),0)</f>
        <v>113</v>
      </c>
      <c r="P321" s="9">
        <f>IF(L321 = 0,0,E321/L321)</f>
        <v>110.47058823529412</v>
      </c>
      <c r="Q321" s="1" t="str">
        <f>LEFT(N321,SEARCH("/",N321)-1)</f>
        <v>film &amp; video</v>
      </c>
      <c r="R321" s="1" t="str">
        <f>RIGHT(N321,LEN(N321) - FIND("/",N321))</f>
        <v>documentary</v>
      </c>
      <c r="S321" s="12">
        <f>(J321/86400)+DATE(1970,1,1)</f>
        <v>40123.83829861111</v>
      </c>
      <c r="T321" s="12">
        <f>(I321/86400)+DATE(1970,1,1)</f>
        <v>40211.332638888889</v>
      </c>
    </row>
    <row r="322" spans="1:20" ht="60" x14ac:dyDescent="0.25">
      <c r="A322" s="1">
        <v>320</v>
      </c>
      <c r="B322" s="8" t="s">
        <v>321</v>
      </c>
      <c r="C322" s="8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16">
        <f>ROUND((E322/D322)*(100),0)</f>
        <v>107</v>
      </c>
      <c r="P322" s="9">
        <f>IF(L322 = 0,0,E322/L322)</f>
        <v>134.91139240506328</v>
      </c>
      <c r="Q322" s="1" t="str">
        <f>LEFT(N322,SEARCH("/",N322)-1)</f>
        <v>film &amp; video</v>
      </c>
      <c r="R322" s="1" t="str">
        <f>RIGHT(N322,LEN(N322) - FIND("/",N322))</f>
        <v>documentary</v>
      </c>
      <c r="S322" s="12">
        <f>(J322/86400)+DATE(1970,1,1)</f>
        <v>42331.551307870366</v>
      </c>
      <c r="T322" s="12">
        <f>(I322/86400)+DATE(1970,1,1)</f>
        <v>42360.958333333328</v>
      </c>
    </row>
    <row r="323" spans="1:20" ht="45" x14ac:dyDescent="0.25">
      <c r="A323" s="1">
        <v>321</v>
      </c>
      <c r="B323" s="8" t="s">
        <v>322</v>
      </c>
      <c r="C323" s="8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16">
        <f>ROUND((E323/D323)*(100),0)</f>
        <v>103</v>
      </c>
      <c r="P323" s="9">
        <f>IF(L323 = 0,0,E323/L323)</f>
        <v>106.62314540059347</v>
      </c>
      <c r="Q323" s="1" t="str">
        <f>LEFT(N323,SEARCH("/",N323)-1)</f>
        <v>film &amp; video</v>
      </c>
      <c r="R323" s="1" t="str">
        <f>RIGHT(N323,LEN(N323) - FIND("/",N323))</f>
        <v>documentary</v>
      </c>
      <c r="S323" s="12">
        <f>(J323/86400)+DATE(1970,1,1)</f>
        <v>42647.446597222224</v>
      </c>
      <c r="T323" s="12">
        <f>(I323/86400)+DATE(1970,1,1)</f>
        <v>42682.488263888888</v>
      </c>
    </row>
    <row r="324" spans="1:20" ht="45" x14ac:dyDescent="0.25">
      <c r="A324" s="1">
        <v>322</v>
      </c>
      <c r="B324" s="8" t="s">
        <v>323</v>
      </c>
      <c r="C324" s="8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16">
        <f>ROUND((E324/D324)*(100),0)</f>
        <v>108</v>
      </c>
      <c r="P324" s="9">
        <f>IF(L324 = 0,0,E324/L324)</f>
        <v>145.04301075268816</v>
      </c>
      <c r="Q324" s="1" t="str">
        <f>LEFT(N324,SEARCH("/",N324)-1)</f>
        <v>film &amp; video</v>
      </c>
      <c r="R324" s="1" t="str">
        <f>RIGHT(N324,LEN(N324) - FIND("/",N324))</f>
        <v>documentary</v>
      </c>
      <c r="S324" s="12">
        <f>(J324/86400)+DATE(1970,1,1)</f>
        <v>42473.57</v>
      </c>
      <c r="T324" s="12">
        <f>(I324/86400)+DATE(1970,1,1)</f>
        <v>42503.57</v>
      </c>
    </row>
    <row r="325" spans="1:20" ht="60" x14ac:dyDescent="0.25">
      <c r="A325" s="1">
        <v>323</v>
      </c>
      <c r="B325" s="8" t="s">
        <v>324</v>
      </c>
      <c r="C325" s="8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16">
        <f>ROUND((E325/D325)*(100),0)</f>
        <v>123</v>
      </c>
      <c r="P325" s="9">
        <f>IF(L325 = 0,0,E325/L325)</f>
        <v>114.58620689655173</v>
      </c>
      <c r="Q325" s="1" t="str">
        <f>LEFT(N325,SEARCH("/",N325)-1)</f>
        <v>film &amp; video</v>
      </c>
      <c r="R325" s="1" t="str">
        <f>RIGHT(N325,LEN(N325) - FIND("/",N325))</f>
        <v>documentary</v>
      </c>
      <c r="S325" s="12">
        <f>(J325/86400)+DATE(1970,1,1)</f>
        <v>42697.32136574074</v>
      </c>
      <c r="T325" s="12">
        <f>(I325/86400)+DATE(1970,1,1)</f>
        <v>42725.332638888889</v>
      </c>
    </row>
    <row r="326" spans="1:20" ht="45" x14ac:dyDescent="0.25">
      <c r="A326" s="1">
        <v>324</v>
      </c>
      <c r="B326" s="8" t="s">
        <v>325</v>
      </c>
      <c r="C326" s="8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16">
        <f>ROUND((E326/D326)*(100),0)</f>
        <v>102</v>
      </c>
      <c r="P326" s="9">
        <f>IF(L326 = 0,0,E326/L326)</f>
        <v>105.3170731707317</v>
      </c>
      <c r="Q326" s="1" t="str">
        <f>LEFT(N326,SEARCH("/",N326)-1)</f>
        <v>film &amp; video</v>
      </c>
      <c r="R326" s="1" t="str">
        <f>RIGHT(N326,LEN(N326) - FIND("/",N326))</f>
        <v>documentary</v>
      </c>
      <c r="S326" s="12">
        <f>(J326/86400)+DATE(1970,1,1)</f>
        <v>42184.626250000001</v>
      </c>
      <c r="T326" s="12">
        <f>(I326/86400)+DATE(1970,1,1)</f>
        <v>42217.626250000001</v>
      </c>
    </row>
    <row r="327" spans="1:20" ht="45" x14ac:dyDescent="0.25">
      <c r="A327" s="1">
        <v>325</v>
      </c>
      <c r="B327" s="8" t="s">
        <v>326</v>
      </c>
      <c r="C327" s="8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16">
        <f>ROUND((E327/D327)*(100),0)</f>
        <v>104</v>
      </c>
      <c r="P327" s="9">
        <f>IF(L327 = 0,0,E327/L327)</f>
        <v>70.921195652173907</v>
      </c>
      <c r="Q327" s="1" t="str">
        <f>LEFT(N327,SEARCH("/",N327)-1)</f>
        <v>film &amp; video</v>
      </c>
      <c r="R327" s="1" t="str">
        <f>RIGHT(N327,LEN(N327) - FIND("/",N327))</f>
        <v>documentary</v>
      </c>
      <c r="S327" s="12">
        <f>(J327/86400)+DATE(1970,1,1)</f>
        <v>42689.187881944439</v>
      </c>
      <c r="T327" s="12">
        <f>(I327/86400)+DATE(1970,1,1)</f>
        <v>42724.187881944439</v>
      </c>
    </row>
    <row r="328" spans="1:20" ht="45" x14ac:dyDescent="0.25">
      <c r="A328" s="1">
        <v>326</v>
      </c>
      <c r="B328" s="8" t="s">
        <v>327</v>
      </c>
      <c r="C328" s="8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16">
        <f>ROUND((E328/D328)*(100),0)</f>
        <v>113</v>
      </c>
      <c r="P328" s="9">
        <f>IF(L328 = 0,0,E328/L328)</f>
        <v>147.17167680278018</v>
      </c>
      <c r="Q328" s="1" t="str">
        <f>LEFT(N328,SEARCH("/",N328)-1)</f>
        <v>film &amp; video</v>
      </c>
      <c r="R328" s="1" t="str">
        <f>RIGHT(N328,LEN(N328) - FIND("/",N328))</f>
        <v>documentary</v>
      </c>
      <c r="S328" s="12">
        <f>(J328/86400)+DATE(1970,1,1)</f>
        <v>42775.314884259264</v>
      </c>
      <c r="T328" s="12">
        <f>(I328/86400)+DATE(1970,1,1)</f>
        <v>42808.956250000003</v>
      </c>
    </row>
    <row r="329" spans="1:20" ht="60" x14ac:dyDescent="0.25">
      <c r="A329" s="1">
        <v>327</v>
      </c>
      <c r="B329" s="8" t="s">
        <v>328</v>
      </c>
      <c r="C329" s="8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16">
        <f>ROUND((E329/D329)*(100),0)</f>
        <v>136</v>
      </c>
      <c r="P329" s="9">
        <f>IF(L329 = 0,0,E329/L329)</f>
        <v>160.47058823529412</v>
      </c>
      <c r="Q329" s="1" t="str">
        <f>LEFT(N329,SEARCH("/",N329)-1)</f>
        <v>film &amp; video</v>
      </c>
      <c r="R329" s="1" t="str">
        <f>RIGHT(N329,LEN(N329) - FIND("/",N329))</f>
        <v>documentary</v>
      </c>
      <c r="S329" s="12">
        <f>(J329/86400)+DATE(1970,1,1)</f>
        <v>42058.235289351855</v>
      </c>
      <c r="T329" s="12">
        <f>(I329/86400)+DATE(1970,1,1)</f>
        <v>42085.333333333328</v>
      </c>
    </row>
    <row r="330" spans="1:20" ht="45" x14ac:dyDescent="0.25">
      <c r="A330" s="1">
        <v>328</v>
      </c>
      <c r="B330" s="8" t="s">
        <v>329</v>
      </c>
      <c r="C330" s="8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16">
        <f>ROUND((E330/D330)*(100),0)</f>
        <v>104</v>
      </c>
      <c r="P330" s="9">
        <f>IF(L330 = 0,0,E330/L330)</f>
        <v>156.04578313253012</v>
      </c>
      <c r="Q330" s="1" t="str">
        <f>LEFT(N330,SEARCH("/",N330)-1)</f>
        <v>film &amp; video</v>
      </c>
      <c r="R330" s="1" t="str">
        <f>RIGHT(N330,LEN(N330) - FIND("/",N330))</f>
        <v>documentary</v>
      </c>
      <c r="S330" s="12">
        <f>(J330/86400)+DATE(1970,1,1)</f>
        <v>42278.946620370371</v>
      </c>
      <c r="T330" s="12">
        <f>(I330/86400)+DATE(1970,1,1)</f>
        <v>42309.166666666672</v>
      </c>
    </row>
    <row r="331" spans="1:20" ht="45" x14ac:dyDescent="0.25">
      <c r="A331" s="1">
        <v>329</v>
      </c>
      <c r="B331" s="8" t="s">
        <v>330</v>
      </c>
      <c r="C331" s="8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16">
        <f>ROUND((E331/D331)*(100),0)</f>
        <v>106</v>
      </c>
      <c r="P331" s="9">
        <f>IF(L331 = 0,0,E331/L331)</f>
        <v>63.17365269461078</v>
      </c>
      <c r="Q331" s="1" t="str">
        <f>LEFT(N331,SEARCH("/",N331)-1)</f>
        <v>film &amp; video</v>
      </c>
      <c r="R331" s="1" t="str">
        <f>RIGHT(N331,LEN(N331) - FIND("/",N331))</f>
        <v>documentary</v>
      </c>
      <c r="S331" s="12">
        <f>(J331/86400)+DATE(1970,1,1)</f>
        <v>42291.46674768519</v>
      </c>
      <c r="T331" s="12">
        <f>(I331/86400)+DATE(1970,1,1)</f>
        <v>42315.166666666672</v>
      </c>
    </row>
    <row r="332" spans="1:20" ht="60" x14ac:dyDescent="0.25">
      <c r="A332" s="1">
        <v>330</v>
      </c>
      <c r="B332" s="8" t="s">
        <v>331</v>
      </c>
      <c r="C332" s="8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16">
        <f>ROUND((E332/D332)*(100),0)</f>
        <v>102</v>
      </c>
      <c r="P332" s="9">
        <f>IF(L332 = 0,0,E332/L332)</f>
        <v>104.82352941176471</v>
      </c>
      <c r="Q332" s="1" t="str">
        <f>LEFT(N332,SEARCH("/",N332)-1)</f>
        <v>film &amp; video</v>
      </c>
      <c r="R332" s="1" t="str">
        <f>RIGHT(N332,LEN(N332) - FIND("/",N332))</f>
        <v>documentary</v>
      </c>
      <c r="S332" s="12">
        <f>(J332/86400)+DATE(1970,1,1)</f>
        <v>41379.515775462962</v>
      </c>
      <c r="T332" s="12">
        <f>(I332/86400)+DATE(1970,1,1)</f>
        <v>41411.165972222225</v>
      </c>
    </row>
    <row r="333" spans="1:20" ht="45" x14ac:dyDescent="0.25">
      <c r="A333" s="1">
        <v>331</v>
      </c>
      <c r="B333" s="8" t="s">
        <v>332</v>
      </c>
      <c r="C333" s="8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16">
        <f>ROUND((E333/D333)*(100),0)</f>
        <v>107</v>
      </c>
      <c r="P333" s="9">
        <f>IF(L333 = 0,0,E333/L333)</f>
        <v>97.356164383561648</v>
      </c>
      <c r="Q333" s="1" t="str">
        <f>LEFT(N333,SEARCH("/",N333)-1)</f>
        <v>film &amp; video</v>
      </c>
      <c r="R333" s="1" t="str">
        <f>RIGHT(N333,LEN(N333) - FIND("/",N333))</f>
        <v>documentary</v>
      </c>
      <c r="S333" s="12">
        <f>(J333/86400)+DATE(1970,1,1)</f>
        <v>42507.581412037034</v>
      </c>
      <c r="T333" s="12">
        <f>(I333/86400)+DATE(1970,1,1)</f>
        <v>42538.581412037034</v>
      </c>
    </row>
    <row r="334" spans="1:20" ht="60" x14ac:dyDescent="0.25">
      <c r="A334" s="1">
        <v>332</v>
      </c>
      <c r="B334" s="8" t="s">
        <v>333</v>
      </c>
      <c r="C334" s="8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16">
        <f>ROUND((E334/D334)*(100),0)</f>
        <v>113</v>
      </c>
      <c r="P334" s="9">
        <f>IF(L334 = 0,0,E334/L334)</f>
        <v>203.63063063063063</v>
      </c>
      <c r="Q334" s="1" t="str">
        <f>LEFT(N334,SEARCH("/",N334)-1)</f>
        <v>film &amp; video</v>
      </c>
      <c r="R334" s="1" t="str">
        <f>RIGHT(N334,LEN(N334) - FIND("/",N334))</f>
        <v>documentary</v>
      </c>
      <c r="S334" s="12">
        <f>(J334/86400)+DATE(1970,1,1)</f>
        <v>42263.680289351847</v>
      </c>
      <c r="T334" s="12">
        <f>(I334/86400)+DATE(1970,1,1)</f>
        <v>42305.333333333328</v>
      </c>
    </row>
    <row r="335" spans="1:20" ht="60" x14ac:dyDescent="0.25">
      <c r="A335" s="1">
        <v>333</v>
      </c>
      <c r="B335" s="8" t="s">
        <v>334</v>
      </c>
      <c r="C335" s="8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16">
        <f>ROUND((E335/D335)*(100),0)</f>
        <v>125</v>
      </c>
      <c r="P335" s="9">
        <f>IF(L335 = 0,0,E335/L335)</f>
        <v>188.31203007518798</v>
      </c>
      <c r="Q335" s="1" t="str">
        <f>LEFT(N335,SEARCH("/",N335)-1)</f>
        <v>film &amp; video</v>
      </c>
      <c r="R335" s="1" t="str">
        <f>RIGHT(N335,LEN(N335) - FIND("/",N335))</f>
        <v>documentary</v>
      </c>
      <c r="S335" s="12">
        <f>(J335/86400)+DATE(1970,1,1)</f>
        <v>42437.636469907404</v>
      </c>
      <c r="T335" s="12">
        <f>(I335/86400)+DATE(1970,1,1)</f>
        <v>42467.59480324074</v>
      </c>
    </row>
    <row r="336" spans="1:20" ht="60" x14ac:dyDescent="0.25">
      <c r="A336" s="1">
        <v>334</v>
      </c>
      <c r="B336" s="8" t="s">
        <v>335</v>
      </c>
      <c r="C336" s="8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16">
        <f>ROUND((E336/D336)*(100),0)</f>
        <v>101</v>
      </c>
      <c r="P336" s="9">
        <f>IF(L336 = 0,0,E336/L336)</f>
        <v>146.65217391304347</v>
      </c>
      <c r="Q336" s="1" t="str">
        <f>LEFT(N336,SEARCH("/",N336)-1)</f>
        <v>film &amp; video</v>
      </c>
      <c r="R336" s="1" t="str">
        <f>RIGHT(N336,LEN(N336) - FIND("/",N336))</f>
        <v>documentary</v>
      </c>
      <c r="S336" s="12">
        <f>(J336/86400)+DATE(1970,1,1)</f>
        <v>42101.682372685187</v>
      </c>
      <c r="T336" s="12">
        <f>(I336/86400)+DATE(1970,1,1)</f>
        <v>42139.791666666672</v>
      </c>
    </row>
    <row r="337" spans="1:20" ht="60" x14ac:dyDescent="0.25">
      <c r="A337" s="1">
        <v>335</v>
      </c>
      <c r="B337" s="8" t="s">
        <v>336</v>
      </c>
      <c r="C337" s="8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16">
        <f>ROUND((E337/D337)*(100),0)</f>
        <v>103</v>
      </c>
      <c r="P337" s="9">
        <f>IF(L337 = 0,0,E337/L337)</f>
        <v>109.1875</v>
      </c>
      <c r="Q337" s="1" t="str">
        <f>LEFT(N337,SEARCH("/",N337)-1)</f>
        <v>film &amp; video</v>
      </c>
      <c r="R337" s="1" t="str">
        <f>RIGHT(N337,LEN(N337) - FIND("/",N337))</f>
        <v>documentary</v>
      </c>
      <c r="S337" s="12">
        <f>(J337/86400)+DATE(1970,1,1)</f>
        <v>42101.737442129626</v>
      </c>
      <c r="T337" s="12">
        <f>(I337/86400)+DATE(1970,1,1)</f>
        <v>42132.916666666672</v>
      </c>
    </row>
    <row r="338" spans="1:20" ht="45" x14ac:dyDescent="0.25">
      <c r="A338" s="1">
        <v>336</v>
      </c>
      <c r="B338" s="8" t="s">
        <v>337</v>
      </c>
      <c r="C338" s="8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16">
        <f>ROUND((E338/D338)*(100),0)</f>
        <v>117</v>
      </c>
      <c r="P338" s="9">
        <f>IF(L338 = 0,0,E338/L338)</f>
        <v>59.249046653144013</v>
      </c>
      <c r="Q338" s="1" t="str">
        <f>LEFT(N338,SEARCH("/",N338)-1)</f>
        <v>film &amp; video</v>
      </c>
      <c r="R338" s="1" t="str">
        <f>RIGHT(N338,LEN(N338) - FIND("/",N338))</f>
        <v>documentary</v>
      </c>
      <c r="S338" s="12">
        <f>(J338/86400)+DATE(1970,1,1)</f>
        <v>42291.596273148149</v>
      </c>
      <c r="T338" s="12">
        <f>(I338/86400)+DATE(1970,1,1)</f>
        <v>42321.637939814813</v>
      </c>
    </row>
    <row r="339" spans="1:20" ht="60" x14ac:dyDescent="0.25">
      <c r="A339" s="1">
        <v>337</v>
      </c>
      <c r="B339" s="8" t="s">
        <v>338</v>
      </c>
      <c r="C339" s="8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16">
        <f>ROUND((E339/D339)*(100),0)</f>
        <v>101</v>
      </c>
      <c r="P339" s="9">
        <f>IF(L339 = 0,0,E339/L339)</f>
        <v>97.904838709677421</v>
      </c>
      <c r="Q339" s="1" t="str">
        <f>LEFT(N339,SEARCH("/",N339)-1)</f>
        <v>film &amp; video</v>
      </c>
      <c r="R339" s="1" t="str">
        <f>RIGHT(N339,LEN(N339) - FIND("/",N339))</f>
        <v>documentary</v>
      </c>
      <c r="S339" s="12">
        <f>(J339/86400)+DATE(1970,1,1)</f>
        <v>42047.128564814819</v>
      </c>
      <c r="T339" s="12">
        <f>(I339/86400)+DATE(1970,1,1)</f>
        <v>42077.086898148147</v>
      </c>
    </row>
    <row r="340" spans="1:20" ht="60" x14ac:dyDescent="0.25">
      <c r="A340" s="1">
        <v>338</v>
      </c>
      <c r="B340" s="8" t="s">
        <v>339</v>
      </c>
      <c r="C340" s="8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16">
        <f>ROUND((E340/D340)*(100),0)</f>
        <v>110</v>
      </c>
      <c r="P340" s="9">
        <f>IF(L340 = 0,0,E340/L340)</f>
        <v>70.000169491525426</v>
      </c>
      <c r="Q340" s="1" t="str">
        <f>LEFT(N340,SEARCH("/",N340)-1)</f>
        <v>film &amp; video</v>
      </c>
      <c r="R340" s="1" t="str">
        <f>RIGHT(N340,LEN(N340) - FIND("/",N340))</f>
        <v>documentary</v>
      </c>
      <c r="S340" s="12">
        <f>(J340/86400)+DATE(1970,1,1)</f>
        <v>42559.755671296298</v>
      </c>
      <c r="T340" s="12">
        <f>(I340/86400)+DATE(1970,1,1)</f>
        <v>42616.041666666672</v>
      </c>
    </row>
    <row r="341" spans="1:20" ht="45" x14ac:dyDescent="0.25">
      <c r="A341" s="1">
        <v>339</v>
      </c>
      <c r="B341" s="8" t="s">
        <v>340</v>
      </c>
      <c r="C341" s="8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16">
        <f>ROUND((E341/D341)*(100),0)</f>
        <v>108</v>
      </c>
      <c r="P341" s="9">
        <f>IF(L341 = 0,0,E341/L341)</f>
        <v>72.865168539325836</v>
      </c>
      <c r="Q341" s="1" t="str">
        <f>LEFT(N341,SEARCH("/",N341)-1)</f>
        <v>film &amp; video</v>
      </c>
      <c r="R341" s="1" t="str">
        <f>RIGHT(N341,LEN(N341) - FIND("/",N341))</f>
        <v>documentary</v>
      </c>
      <c r="S341" s="12">
        <f>(J341/86400)+DATE(1970,1,1)</f>
        <v>42093.760046296295</v>
      </c>
      <c r="T341" s="12">
        <f>(I341/86400)+DATE(1970,1,1)</f>
        <v>42123.760046296295</v>
      </c>
    </row>
    <row r="342" spans="1:20" ht="45" x14ac:dyDescent="0.25">
      <c r="A342" s="1">
        <v>340</v>
      </c>
      <c r="B342" s="8" t="s">
        <v>341</v>
      </c>
      <c r="C342" s="8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16">
        <f>ROUND((E342/D342)*(100),0)</f>
        <v>125</v>
      </c>
      <c r="P342" s="9">
        <f>IF(L342 = 0,0,E342/L342)</f>
        <v>146.34782608695653</v>
      </c>
      <c r="Q342" s="1" t="str">
        <f>LEFT(N342,SEARCH("/",N342)-1)</f>
        <v>film &amp; video</v>
      </c>
      <c r="R342" s="1" t="str">
        <f>RIGHT(N342,LEN(N342) - FIND("/",N342))</f>
        <v>documentary</v>
      </c>
      <c r="S342" s="12">
        <f>(J342/86400)+DATE(1970,1,1)</f>
        <v>42772.669062500005</v>
      </c>
      <c r="T342" s="12">
        <f>(I342/86400)+DATE(1970,1,1)</f>
        <v>42802.875</v>
      </c>
    </row>
    <row r="343" spans="1:20" ht="60" x14ac:dyDescent="0.25">
      <c r="A343" s="1">
        <v>341</v>
      </c>
      <c r="B343" s="8" t="s">
        <v>342</v>
      </c>
      <c r="C343" s="8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16">
        <f>ROUND((E343/D343)*(100),0)</f>
        <v>107</v>
      </c>
      <c r="P343" s="9">
        <f>IF(L343 = 0,0,E343/L343)</f>
        <v>67.909090909090907</v>
      </c>
      <c r="Q343" s="1" t="str">
        <f>LEFT(N343,SEARCH("/",N343)-1)</f>
        <v>film &amp; video</v>
      </c>
      <c r="R343" s="1" t="str">
        <f>RIGHT(N343,LEN(N343) - FIND("/",N343))</f>
        <v>documentary</v>
      </c>
      <c r="S343" s="12">
        <f>(J343/86400)+DATE(1970,1,1)</f>
        <v>41894.879606481481</v>
      </c>
      <c r="T343" s="12">
        <f>(I343/86400)+DATE(1970,1,1)</f>
        <v>41913.165972222225</v>
      </c>
    </row>
    <row r="344" spans="1:20" ht="30" x14ac:dyDescent="0.25">
      <c r="A344" s="1">
        <v>342</v>
      </c>
      <c r="B344" s="8" t="s">
        <v>343</v>
      </c>
      <c r="C344" s="8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16">
        <f>ROUND((E344/D344)*(100),0)</f>
        <v>100</v>
      </c>
      <c r="P344" s="9">
        <f>IF(L344 = 0,0,E344/L344)</f>
        <v>169.85083076923075</v>
      </c>
      <c r="Q344" s="1" t="str">
        <f>LEFT(N344,SEARCH("/",N344)-1)</f>
        <v>film &amp; video</v>
      </c>
      <c r="R344" s="1" t="str">
        <f>RIGHT(N344,LEN(N344) - FIND("/",N344))</f>
        <v>documentary</v>
      </c>
      <c r="S344" s="12">
        <f>(J344/86400)+DATE(1970,1,1)</f>
        <v>42459.780844907407</v>
      </c>
      <c r="T344" s="12">
        <f>(I344/86400)+DATE(1970,1,1)</f>
        <v>42489.780844907407</v>
      </c>
    </row>
    <row r="345" spans="1:20" ht="60" x14ac:dyDescent="0.25">
      <c r="A345" s="1">
        <v>343</v>
      </c>
      <c r="B345" s="8" t="s">
        <v>344</v>
      </c>
      <c r="C345" s="8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16">
        <f>ROUND((E345/D345)*(100),0)</f>
        <v>102</v>
      </c>
      <c r="P345" s="9">
        <f>IF(L345 = 0,0,E345/L345)</f>
        <v>58.413339694656486</v>
      </c>
      <c r="Q345" s="1" t="str">
        <f>LEFT(N345,SEARCH("/",N345)-1)</f>
        <v>film &amp; video</v>
      </c>
      <c r="R345" s="1" t="str">
        <f>RIGHT(N345,LEN(N345) - FIND("/",N345))</f>
        <v>documentary</v>
      </c>
      <c r="S345" s="12">
        <f>(J345/86400)+DATE(1970,1,1)</f>
        <v>41926.73778935185</v>
      </c>
      <c r="T345" s="12">
        <f>(I345/86400)+DATE(1970,1,1)</f>
        <v>41957.125</v>
      </c>
    </row>
    <row r="346" spans="1:20" ht="60" x14ac:dyDescent="0.25">
      <c r="A346" s="1">
        <v>344</v>
      </c>
      <c r="B346" s="8" t="s">
        <v>345</v>
      </c>
      <c r="C346" s="8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16">
        <f>ROUND((E346/D346)*(100),0)</f>
        <v>102</v>
      </c>
      <c r="P346" s="9">
        <f>IF(L346 = 0,0,E346/L346)</f>
        <v>119.99298245614035</v>
      </c>
      <c r="Q346" s="1" t="str">
        <f>LEFT(N346,SEARCH("/",N346)-1)</f>
        <v>film &amp; video</v>
      </c>
      <c r="R346" s="1" t="str">
        <f>RIGHT(N346,LEN(N346) - FIND("/",N346))</f>
        <v>documentary</v>
      </c>
      <c r="S346" s="12">
        <f>(J346/86400)+DATE(1970,1,1)</f>
        <v>42111.970995370371</v>
      </c>
      <c r="T346" s="12">
        <f>(I346/86400)+DATE(1970,1,1)</f>
        <v>42156.097222222219</v>
      </c>
    </row>
    <row r="347" spans="1:20" ht="45" x14ac:dyDescent="0.25">
      <c r="A347" s="1">
        <v>345</v>
      </c>
      <c r="B347" s="8" t="s">
        <v>346</v>
      </c>
      <c r="C347" s="8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16">
        <f>ROUND((E347/D347)*(100),0)</f>
        <v>123</v>
      </c>
      <c r="P347" s="9">
        <f>IF(L347 = 0,0,E347/L347)</f>
        <v>99.860335195530723</v>
      </c>
      <c r="Q347" s="1" t="str">
        <f>LEFT(N347,SEARCH("/",N347)-1)</f>
        <v>film &amp; video</v>
      </c>
      <c r="R347" s="1" t="str">
        <f>RIGHT(N347,LEN(N347) - FIND("/",N347))</f>
        <v>documentary</v>
      </c>
      <c r="S347" s="12">
        <f>(J347/86400)+DATE(1970,1,1)</f>
        <v>42114.944328703699</v>
      </c>
      <c r="T347" s="12">
        <f>(I347/86400)+DATE(1970,1,1)</f>
        <v>42144.944328703699</v>
      </c>
    </row>
    <row r="348" spans="1:20" ht="60" x14ac:dyDescent="0.25">
      <c r="A348" s="1">
        <v>346</v>
      </c>
      <c r="B348" s="8" t="s">
        <v>347</v>
      </c>
      <c r="C348" s="8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16">
        <f>ROUND((E348/D348)*(100),0)</f>
        <v>170</v>
      </c>
      <c r="P348" s="9">
        <f>IF(L348 = 0,0,E348/L348)</f>
        <v>90.579148936170213</v>
      </c>
      <c r="Q348" s="1" t="str">
        <f>LEFT(N348,SEARCH("/",N348)-1)</f>
        <v>film &amp; video</v>
      </c>
      <c r="R348" s="1" t="str">
        <f>RIGHT(N348,LEN(N348) - FIND("/",N348))</f>
        <v>documentary</v>
      </c>
      <c r="S348" s="12">
        <f>(J348/86400)+DATE(1970,1,1)</f>
        <v>42261.500243055554</v>
      </c>
      <c r="T348" s="12">
        <f>(I348/86400)+DATE(1970,1,1)</f>
        <v>42291.500243055554</v>
      </c>
    </row>
    <row r="349" spans="1:20" ht="60" x14ac:dyDescent="0.25">
      <c r="A349" s="1">
        <v>347</v>
      </c>
      <c r="B349" s="8" t="s">
        <v>348</v>
      </c>
      <c r="C349" s="8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16">
        <f>ROUND((E349/D349)*(100),0)</f>
        <v>112</v>
      </c>
      <c r="P349" s="9">
        <f>IF(L349 = 0,0,E349/L349)</f>
        <v>117.77361477572559</v>
      </c>
      <c r="Q349" s="1" t="str">
        <f>LEFT(N349,SEARCH("/",N349)-1)</f>
        <v>film &amp; video</v>
      </c>
      <c r="R349" s="1" t="str">
        <f>RIGHT(N349,LEN(N349) - FIND("/",N349))</f>
        <v>documentary</v>
      </c>
      <c r="S349" s="12">
        <f>(J349/86400)+DATE(1970,1,1)</f>
        <v>42292.495474537034</v>
      </c>
      <c r="T349" s="12">
        <f>(I349/86400)+DATE(1970,1,1)</f>
        <v>42322.537141203706</v>
      </c>
    </row>
    <row r="350" spans="1:20" ht="60" x14ac:dyDescent="0.25">
      <c r="A350" s="1">
        <v>348</v>
      </c>
      <c r="B350" s="8" t="s">
        <v>349</v>
      </c>
      <c r="C350" s="8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16">
        <f>ROUND((E350/D350)*(100),0)</f>
        <v>103</v>
      </c>
      <c r="P350" s="9">
        <f>IF(L350 = 0,0,E350/L350)</f>
        <v>86.554621848739501</v>
      </c>
      <c r="Q350" s="1" t="str">
        <f>LEFT(N350,SEARCH("/",N350)-1)</f>
        <v>film &amp; video</v>
      </c>
      <c r="R350" s="1" t="str">
        <f>RIGHT(N350,LEN(N350) - FIND("/",N350))</f>
        <v>documentary</v>
      </c>
      <c r="S350" s="12">
        <f>(J350/86400)+DATE(1970,1,1)</f>
        <v>42207.58699074074</v>
      </c>
      <c r="T350" s="12">
        <f>(I350/86400)+DATE(1970,1,1)</f>
        <v>42237.58699074074</v>
      </c>
    </row>
    <row r="351" spans="1:20" ht="45" x14ac:dyDescent="0.25">
      <c r="A351" s="1">
        <v>349</v>
      </c>
      <c r="B351" s="8" t="s">
        <v>350</v>
      </c>
      <c r="C351" s="8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16">
        <f>ROUND((E351/D351)*(100),0)</f>
        <v>107</v>
      </c>
      <c r="P351" s="9">
        <f>IF(L351 = 0,0,E351/L351)</f>
        <v>71.899281437125751</v>
      </c>
      <c r="Q351" s="1" t="str">
        <f>LEFT(N351,SEARCH("/",N351)-1)</f>
        <v>film &amp; video</v>
      </c>
      <c r="R351" s="1" t="str">
        <f>RIGHT(N351,LEN(N351) - FIND("/",N351))</f>
        <v>documentary</v>
      </c>
      <c r="S351" s="12">
        <f>(J351/86400)+DATE(1970,1,1)</f>
        <v>42760.498935185184</v>
      </c>
      <c r="T351" s="12">
        <f>(I351/86400)+DATE(1970,1,1)</f>
        <v>42790.498935185184</v>
      </c>
    </row>
    <row r="352" spans="1:20" ht="45" x14ac:dyDescent="0.25">
      <c r="A352" s="1">
        <v>350</v>
      </c>
      <c r="B352" s="8" t="s">
        <v>351</v>
      </c>
      <c r="C352" s="8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16">
        <f>ROUND((E352/D352)*(100),0)</f>
        <v>115</v>
      </c>
      <c r="P352" s="9">
        <f>IF(L352 = 0,0,E352/L352)</f>
        <v>129.81900452488688</v>
      </c>
      <c r="Q352" s="1" t="str">
        <f>LEFT(N352,SEARCH("/",N352)-1)</f>
        <v>film &amp; video</v>
      </c>
      <c r="R352" s="1" t="str">
        <f>RIGHT(N352,LEN(N352) - FIND("/",N352))</f>
        <v>documentary</v>
      </c>
      <c r="S352" s="12">
        <f>(J352/86400)+DATE(1970,1,1)</f>
        <v>42586.066076388888</v>
      </c>
      <c r="T352" s="12">
        <f>(I352/86400)+DATE(1970,1,1)</f>
        <v>42624.165972222225</v>
      </c>
    </row>
    <row r="353" spans="1:20" ht="60" x14ac:dyDescent="0.25">
      <c r="A353" s="1">
        <v>351</v>
      </c>
      <c r="B353" s="8" t="s">
        <v>352</v>
      </c>
      <c r="C353" s="8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16">
        <f>ROUND((E353/D353)*(100),0)</f>
        <v>127</v>
      </c>
      <c r="P353" s="9">
        <f>IF(L353 = 0,0,E353/L353)</f>
        <v>44.912863070539416</v>
      </c>
      <c r="Q353" s="1" t="str">
        <f>LEFT(N353,SEARCH("/",N353)-1)</f>
        <v>film &amp; video</v>
      </c>
      <c r="R353" s="1" t="str">
        <f>RIGHT(N353,LEN(N353) - FIND("/",N353))</f>
        <v>documentary</v>
      </c>
      <c r="S353" s="12">
        <f>(J353/86400)+DATE(1970,1,1)</f>
        <v>42427.964745370366</v>
      </c>
      <c r="T353" s="12">
        <f>(I353/86400)+DATE(1970,1,1)</f>
        <v>42467.923078703709</v>
      </c>
    </row>
    <row r="354" spans="1:20" ht="60" x14ac:dyDescent="0.25">
      <c r="A354" s="1">
        <v>352</v>
      </c>
      <c r="B354" s="8" t="s">
        <v>353</v>
      </c>
      <c r="C354" s="8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16">
        <f>ROUND((E354/D354)*(100),0)</f>
        <v>117</v>
      </c>
      <c r="P354" s="9">
        <f>IF(L354 = 0,0,E354/L354)</f>
        <v>40.755244755244753</v>
      </c>
      <c r="Q354" s="1" t="str">
        <f>LEFT(N354,SEARCH("/",N354)-1)</f>
        <v>film &amp; video</v>
      </c>
      <c r="R354" s="1" t="str">
        <f>RIGHT(N354,LEN(N354) - FIND("/",N354))</f>
        <v>documentary</v>
      </c>
      <c r="S354" s="12">
        <f>(J354/86400)+DATE(1970,1,1)</f>
        <v>41890.167453703703</v>
      </c>
      <c r="T354" s="12">
        <f>(I354/86400)+DATE(1970,1,1)</f>
        <v>41920.167453703703</v>
      </c>
    </row>
    <row r="355" spans="1:20" ht="60" x14ac:dyDescent="0.25">
      <c r="A355" s="1">
        <v>353</v>
      </c>
      <c r="B355" s="8" t="s">
        <v>354</v>
      </c>
      <c r="C355" s="8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16">
        <f>ROUND((E355/D355)*(100),0)</f>
        <v>109</v>
      </c>
      <c r="P355" s="9">
        <f>IF(L355 = 0,0,E355/L355)</f>
        <v>103.52394779771615</v>
      </c>
      <c r="Q355" s="1" t="str">
        <f>LEFT(N355,SEARCH("/",N355)-1)</f>
        <v>film &amp; video</v>
      </c>
      <c r="R355" s="1" t="str">
        <f>RIGHT(N355,LEN(N355) - FIND("/",N355))</f>
        <v>documentary</v>
      </c>
      <c r="S355" s="12">
        <f>(J355/86400)+DATE(1970,1,1)</f>
        <v>42297.791886574079</v>
      </c>
      <c r="T355" s="12">
        <f>(I355/86400)+DATE(1970,1,1)</f>
        <v>42327.833553240736</v>
      </c>
    </row>
    <row r="356" spans="1:20" ht="60" x14ac:dyDescent="0.25">
      <c r="A356" s="1">
        <v>354</v>
      </c>
      <c r="B356" s="8" t="s">
        <v>355</v>
      </c>
      <c r="C356" s="8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16">
        <f>ROUND((E356/D356)*(100),0)</f>
        <v>104</v>
      </c>
      <c r="P356" s="9">
        <f>IF(L356 = 0,0,E356/L356)</f>
        <v>125.44827586206897</v>
      </c>
      <c r="Q356" s="1" t="str">
        <f>LEFT(N356,SEARCH("/",N356)-1)</f>
        <v>film &amp; video</v>
      </c>
      <c r="R356" s="1" t="str">
        <f>RIGHT(N356,LEN(N356) - FIND("/",N356))</f>
        <v>documentary</v>
      </c>
      <c r="S356" s="12">
        <f>(J356/86400)+DATE(1970,1,1)</f>
        <v>42438.827789351853</v>
      </c>
      <c r="T356" s="12">
        <f>(I356/86400)+DATE(1970,1,1)</f>
        <v>42468.786122685182</v>
      </c>
    </row>
    <row r="357" spans="1:20" ht="45" x14ac:dyDescent="0.25">
      <c r="A357" s="1">
        <v>355</v>
      </c>
      <c r="B357" s="8" t="s">
        <v>356</v>
      </c>
      <c r="C357" s="8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16">
        <f>ROUND((E357/D357)*(100),0)</f>
        <v>116</v>
      </c>
      <c r="P357" s="9">
        <f>IF(L357 = 0,0,E357/L357)</f>
        <v>246.60606060606059</v>
      </c>
      <c r="Q357" s="1" t="str">
        <f>LEFT(N357,SEARCH("/",N357)-1)</f>
        <v>film &amp; video</v>
      </c>
      <c r="R357" s="1" t="str">
        <f>RIGHT(N357,LEN(N357) - FIND("/",N357))</f>
        <v>documentary</v>
      </c>
      <c r="S357" s="12">
        <f>(J357/86400)+DATE(1970,1,1)</f>
        <v>41943.293912037036</v>
      </c>
      <c r="T357" s="12">
        <f>(I357/86400)+DATE(1970,1,1)</f>
        <v>41974.3355787037</v>
      </c>
    </row>
    <row r="358" spans="1:20" ht="45" x14ac:dyDescent="0.25">
      <c r="A358" s="1">
        <v>356</v>
      </c>
      <c r="B358" s="8" t="s">
        <v>357</v>
      </c>
      <c r="C358" s="8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16">
        <f>ROUND((E358/D358)*(100),0)</f>
        <v>103</v>
      </c>
      <c r="P358" s="9">
        <f>IF(L358 = 0,0,E358/L358)</f>
        <v>79.401340206185566</v>
      </c>
      <c r="Q358" s="1" t="str">
        <f>LEFT(N358,SEARCH("/",N358)-1)</f>
        <v>film &amp; video</v>
      </c>
      <c r="R358" s="1" t="str">
        <f>RIGHT(N358,LEN(N358) - FIND("/",N358))</f>
        <v>documentary</v>
      </c>
      <c r="S358" s="12">
        <f>(J358/86400)+DATE(1970,1,1)</f>
        <v>42415.803159722222</v>
      </c>
      <c r="T358" s="12">
        <f>(I358/86400)+DATE(1970,1,1)</f>
        <v>42445.761493055557</v>
      </c>
    </row>
    <row r="359" spans="1:20" ht="60" x14ac:dyDescent="0.25">
      <c r="A359" s="1">
        <v>357</v>
      </c>
      <c r="B359" s="8" t="s">
        <v>358</v>
      </c>
      <c r="C359" s="8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16">
        <f>ROUND((E359/D359)*(100),0)</f>
        <v>174</v>
      </c>
      <c r="P359" s="9">
        <f>IF(L359 = 0,0,E359/L359)</f>
        <v>86.138613861386133</v>
      </c>
      <c r="Q359" s="1" t="str">
        <f>LEFT(N359,SEARCH("/",N359)-1)</f>
        <v>film &amp; video</v>
      </c>
      <c r="R359" s="1" t="str">
        <f>RIGHT(N359,LEN(N359) - FIND("/",N359))</f>
        <v>documentary</v>
      </c>
      <c r="S359" s="12">
        <f>(J359/86400)+DATE(1970,1,1)</f>
        <v>42078.222187499996</v>
      </c>
      <c r="T359" s="12">
        <f>(I359/86400)+DATE(1970,1,1)</f>
        <v>42118.222187499996</v>
      </c>
    </row>
    <row r="360" spans="1:20" ht="45" x14ac:dyDescent="0.25">
      <c r="A360" s="1">
        <v>358</v>
      </c>
      <c r="B360" s="8" t="s">
        <v>359</v>
      </c>
      <c r="C360" s="8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16">
        <f>ROUND((E360/D360)*(100),0)</f>
        <v>103</v>
      </c>
      <c r="P360" s="9">
        <f>IF(L360 = 0,0,E360/L360)</f>
        <v>193.04868913857678</v>
      </c>
      <c r="Q360" s="1" t="str">
        <f>LEFT(N360,SEARCH("/",N360)-1)</f>
        <v>film &amp; video</v>
      </c>
      <c r="R360" s="1" t="str">
        <f>RIGHT(N360,LEN(N360) - FIND("/",N360))</f>
        <v>documentary</v>
      </c>
      <c r="S360" s="12">
        <f>(J360/86400)+DATE(1970,1,1)</f>
        <v>42507.860196759255</v>
      </c>
      <c r="T360" s="12">
        <f>(I360/86400)+DATE(1970,1,1)</f>
        <v>42536.625</v>
      </c>
    </row>
    <row r="361" spans="1:20" ht="45" x14ac:dyDescent="0.25">
      <c r="A361" s="1">
        <v>359</v>
      </c>
      <c r="B361" s="8" t="s">
        <v>360</v>
      </c>
      <c r="C361" s="8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16">
        <f>ROUND((E361/D361)*(100),0)</f>
        <v>105</v>
      </c>
      <c r="P361" s="9">
        <f>IF(L361 = 0,0,E361/L361)</f>
        <v>84.023178807947019</v>
      </c>
      <c r="Q361" s="1" t="str">
        <f>LEFT(N361,SEARCH("/",N361)-1)</f>
        <v>film &amp; video</v>
      </c>
      <c r="R361" s="1" t="str">
        <f>RIGHT(N361,LEN(N361) - FIND("/",N361))</f>
        <v>documentary</v>
      </c>
      <c r="S361" s="12">
        <f>(J361/86400)+DATE(1970,1,1)</f>
        <v>41935.070486111115</v>
      </c>
      <c r="T361" s="12">
        <f>(I361/86400)+DATE(1970,1,1)</f>
        <v>41957.216666666667</v>
      </c>
    </row>
    <row r="362" spans="1:20" ht="60" x14ac:dyDescent="0.25">
      <c r="A362" s="1">
        <v>360</v>
      </c>
      <c r="B362" s="8" t="s">
        <v>361</v>
      </c>
      <c r="C362" s="8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16">
        <f>ROUND((E362/D362)*(100),0)</f>
        <v>101</v>
      </c>
      <c r="P362" s="9">
        <f>IF(L362 = 0,0,E362/L362)</f>
        <v>139.82758620689654</v>
      </c>
      <c r="Q362" s="1" t="str">
        <f>LEFT(N362,SEARCH("/",N362)-1)</f>
        <v>film &amp; video</v>
      </c>
      <c r="R362" s="1" t="str">
        <f>RIGHT(N362,LEN(N362) - FIND("/",N362))</f>
        <v>documentary</v>
      </c>
      <c r="S362" s="12">
        <f>(J362/86400)+DATE(1970,1,1)</f>
        <v>42163.897916666669</v>
      </c>
      <c r="T362" s="12">
        <f>(I362/86400)+DATE(1970,1,1)</f>
        <v>42208.132638888885</v>
      </c>
    </row>
    <row r="363" spans="1:20" ht="60" x14ac:dyDescent="0.25">
      <c r="A363" s="1">
        <v>361</v>
      </c>
      <c r="B363" s="8" t="s">
        <v>362</v>
      </c>
      <c r="C363" s="8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16">
        <f>ROUND((E363/D363)*(100),0)</f>
        <v>111</v>
      </c>
      <c r="P363" s="9">
        <f>IF(L363 = 0,0,E363/L363)</f>
        <v>109.82189265536722</v>
      </c>
      <c r="Q363" s="1" t="str">
        <f>LEFT(N363,SEARCH("/",N363)-1)</f>
        <v>film &amp; video</v>
      </c>
      <c r="R363" s="1" t="str">
        <f>RIGHT(N363,LEN(N363) - FIND("/",N363))</f>
        <v>documentary</v>
      </c>
      <c r="S363" s="12">
        <f>(J363/86400)+DATE(1970,1,1)</f>
        <v>41936.001226851848</v>
      </c>
      <c r="T363" s="12">
        <f>(I363/86400)+DATE(1970,1,1)</f>
        <v>41966.042893518519</v>
      </c>
    </row>
    <row r="364" spans="1:20" ht="60" x14ac:dyDescent="0.25">
      <c r="A364" s="1">
        <v>362</v>
      </c>
      <c r="B364" s="8" t="s">
        <v>363</v>
      </c>
      <c r="C364" s="8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16">
        <f>ROUND((E364/D364)*(100),0)</f>
        <v>124</v>
      </c>
      <c r="P364" s="9">
        <f>IF(L364 = 0,0,E364/L364)</f>
        <v>139.53488372093022</v>
      </c>
      <c r="Q364" s="1" t="str">
        <f>LEFT(N364,SEARCH("/",N364)-1)</f>
        <v>film &amp; video</v>
      </c>
      <c r="R364" s="1" t="str">
        <f>RIGHT(N364,LEN(N364) - FIND("/",N364))</f>
        <v>documentary</v>
      </c>
      <c r="S364" s="12">
        <f>(J364/86400)+DATE(1970,1,1)</f>
        <v>41837.210543981484</v>
      </c>
      <c r="T364" s="12">
        <f>(I364/86400)+DATE(1970,1,1)</f>
        <v>41859</v>
      </c>
    </row>
    <row r="365" spans="1:20" ht="60" x14ac:dyDescent="0.25">
      <c r="A365" s="1">
        <v>363</v>
      </c>
      <c r="B365" s="8" t="s">
        <v>364</v>
      </c>
      <c r="C365" s="8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16">
        <f>ROUND((E365/D365)*(100),0)</f>
        <v>101</v>
      </c>
      <c r="P365" s="9">
        <f>IF(L365 = 0,0,E365/L365)</f>
        <v>347.84615384615387</v>
      </c>
      <c r="Q365" s="1" t="str">
        <f>LEFT(N365,SEARCH("/",N365)-1)</f>
        <v>film &amp; video</v>
      </c>
      <c r="R365" s="1" t="str">
        <f>RIGHT(N365,LEN(N365) - FIND("/",N365))</f>
        <v>documentary</v>
      </c>
      <c r="S365" s="12">
        <f>(J365/86400)+DATE(1970,1,1)</f>
        <v>40255.744629629626</v>
      </c>
      <c r="T365" s="12">
        <f>(I365/86400)+DATE(1970,1,1)</f>
        <v>40300.806944444441</v>
      </c>
    </row>
    <row r="366" spans="1:20" ht="60" x14ac:dyDescent="0.25">
      <c r="A366" s="1">
        <v>364</v>
      </c>
      <c r="B366" s="8" t="s">
        <v>365</v>
      </c>
      <c r="C366" s="8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16">
        <f>ROUND((E366/D366)*(100),0)</f>
        <v>110</v>
      </c>
      <c r="P366" s="9">
        <f>IF(L366 = 0,0,E366/L366)</f>
        <v>68.24159292035398</v>
      </c>
      <c r="Q366" s="1" t="str">
        <f>LEFT(N366,SEARCH("/",N366)-1)</f>
        <v>film &amp; video</v>
      </c>
      <c r="R366" s="1" t="str">
        <f>RIGHT(N366,LEN(N366) - FIND("/",N366))</f>
        <v>documentary</v>
      </c>
      <c r="S366" s="12">
        <f>(J366/86400)+DATE(1970,1,1)</f>
        <v>41780.859629629631</v>
      </c>
      <c r="T366" s="12">
        <f>(I366/86400)+DATE(1970,1,1)</f>
        <v>41811.165972222225</v>
      </c>
    </row>
    <row r="367" spans="1:20" ht="45" x14ac:dyDescent="0.25">
      <c r="A367" s="1">
        <v>365</v>
      </c>
      <c r="B367" s="8" t="s">
        <v>366</v>
      </c>
      <c r="C367" s="8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16">
        <f>ROUND((E367/D367)*(100),0)</f>
        <v>104</v>
      </c>
      <c r="P367" s="9">
        <f>IF(L367 = 0,0,E367/L367)</f>
        <v>239.93846153846152</v>
      </c>
      <c r="Q367" s="1" t="str">
        <f>LEFT(N367,SEARCH("/",N367)-1)</f>
        <v>film &amp; video</v>
      </c>
      <c r="R367" s="1" t="str">
        <f>RIGHT(N367,LEN(N367) - FIND("/",N367))</f>
        <v>documentary</v>
      </c>
      <c r="S367" s="12">
        <f>(J367/86400)+DATE(1970,1,1)</f>
        <v>41668.606469907405</v>
      </c>
      <c r="T367" s="12">
        <f>(I367/86400)+DATE(1970,1,1)</f>
        <v>41698.606469907405</v>
      </c>
    </row>
    <row r="368" spans="1:20" ht="45" x14ac:dyDescent="0.25">
      <c r="A368" s="1">
        <v>366</v>
      </c>
      <c r="B368" s="8" t="s">
        <v>367</v>
      </c>
      <c r="C368" s="8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16">
        <f>ROUND((E368/D368)*(100),0)</f>
        <v>101</v>
      </c>
      <c r="P368" s="9">
        <f>IF(L368 = 0,0,E368/L368)</f>
        <v>287.31343283582089</v>
      </c>
      <c r="Q368" s="1" t="str">
        <f>LEFT(N368,SEARCH("/",N368)-1)</f>
        <v>film &amp; video</v>
      </c>
      <c r="R368" s="1" t="str">
        <f>RIGHT(N368,LEN(N368) - FIND("/",N368))</f>
        <v>documentary</v>
      </c>
      <c r="S368" s="12">
        <f>(J368/86400)+DATE(1970,1,1)</f>
        <v>41019.793032407411</v>
      </c>
      <c r="T368" s="12">
        <f>(I368/86400)+DATE(1970,1,1)</f>
        <v>41049.793032407411</v>
      </c>
    </row>
    <row r="369" spans="1:20" ht="60" x14ac:dyDescent="0.25">
      <c r="A369" s="1">
        <v>367</v>
      </c>
      <c r="B369" s="8" t="s">
        <v>368</v>
      </c>
      <c r="C369" s="8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16">
        <f>ROUND((E369/D369)*(100),0)</f>
        <v>103</v>
      </c>
      <c r="P369" s="9">
        <f>IF(L369 = 0,0,E369/L369)</f>
        <v>86.84882352941176</v>
      </c>
      <c r="Q369" s="1" t="str">
        <f>LEFT(N369,SEARCH("/",N369)-1)</f>
        <v>film &amp; video</v>
      </c>
      <c r="R369" s="1" t="str">
        <f>RIGHT(N369,LEN(N369) - FIND("/",N369))</f>
        <v>documentary</v>
      </c>
      <c r="S369" s="12">
        <f>(J369/86400)+DATE(1970,1,1)</f>
        <v>41355.577291666668</v>
      </c>
      <c r="T369" s="12">
        <f>(I369/86400)+DATE(1970,1,1)</f>
        <v>41395.207638888889</v>
      </c>
    </row>
    <row r="370" spans="1:20" ht="60" x14ac:dyDescent="0.25">
      <c r="A370" s="1">
        <v>368</v>
      </c>
      <c r="B370" s="8" t="s">
        <v>369</v>
      </c>
      <c r="C370" s="8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16">
        <f>ROUND((E370/D370)*(100),0)</f>
        <v>104</v>
      </c>
      <c r="P370" s="9">
        <f>IF(L370 = 0,0,E370/L370)</f>
        <v>81.84905660377359</v>
      </c>
      <c r="Q370" s="1" t="str">
        <f>LEFT(N370,SEARCH("/",N370)-1)</f>
        <v>film &amp; video</v>
      </c>
      <c r="R370" s="1" t="str">
        <f>RIGHT(N370,LEN(N370) - FIND("/",N370))</f>
        <v>documentary</v>
      </c>
      <c r="S370" s="12">
        <f>(J370/86400)+DATE(1970,1,1)</f>
        <v>42043.605578703704</v>
      </c>
      <c r="T370" s="12">
        <f>(I370/86400)+DATE(1970,1,1)</f>
        <v>42078.563912037032</v>
      </c>
    </row>
    <row r="371" spans="1:20" ht="60" x14ac:dyDescent="0.25">
      <c r="A371" s="1">
        <v>369</v>
      </c>
      <c r="B371" s="8" t="s">
        <v>370</v>
      </c>
      <c r="C371" s="8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16">
        <f>ROUND((E371/D371)*(100),0)</f>
        <v>110</v>
      </c>
      <c r="P371" s="9">
        <f>IF(L371 = 0,0,E371/L371)</f>
        <v>42.874970059880241</v>
      </c>
      <c r="Q371" s="1" t="str">
        <f>LEFT(N371,SEARCH("/",N371)-1)</f>
        <v>film &amp; video</v>
      </c>
      <c r="R371" s="1" t="str">
        <f>RIGHT(N371,LEN(N371) - FIND("/",N371))</f>
        <v>documentary</v>
      </c>
      <c r="S371" s="12">
        <f>(J371/86400)+DATE(1970,1,1)</f>
        <v>40893.551724537036</v>
      </c>
      <c r="T371" s="12">
        <f>(I371/86400)+DATE(1970,1,1)</f>
        <v>40923.551724537036</v>
      </c>
    </row>
    <row r="372" spans="1:20" ht="60" x14ac:dyDescent="0.25">
      <c r="A372" s="1">
        <v>370</v>
      </c>
      <c r="B372" s="8" t="s">
        <v>371</v>
      </c>
      <c r="C372" s="8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16">
        <f>ROUND((E372/D372)*(100),0)</f>
        <v>122</v>
      </c>
      <c r="P372" s="9">
        <f>IF(L372 = 0,0,E372/L372)</f>
        <v>709.41860465116281</v>
      </c>
      <c r="Q372" s="1" t="str">
        <f>LEFT(N372,SEARCH("/",N372)-1)</f>
        <v>film &amp; video</v>
      </c>
      <c r="R372" s="1" t="str">
        <f>RIGHT(N372,LEN(N372) - FIND("/",N372))</f>
        <v>documentary</v>
      </c>
      <c r="S372" s="12">
        <f>(J372/86400)+DATE(1970,1,1)</f>
        <v>42711.795138888891</v>
      </c>
      <c r="T372" s="12">
        <f>(I372/86400)+DATE(1970,1,1)</f>
        <v>42741.795138888891</v>
      </c>
    </row>
    <row r="373" spans="1:20" ht="60" x14ac:dyDescent="0.25">
      <c r="A373" s="1">
        <v>371</v>
      </c>
      <c r="B373" s="8" t="s">
        <v>372</v>
      </c>
      <c r="C373" s="8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16">
        <f>ROUND((E373/D373)*(100),0)</f>
        <v>114</v>
      </c>
      <c r="P373" s="9">
        <f>IF(L373 = 0,0,E373/L373)</f>
        <v>161.25517890772127</v>
      </c>
      <c r="Q373" s="1" t="str">
        <f>LEFT(N373,SEARCH("/",N373)-1)</f>
        <v>film &amp; video</v>
      </c>
      <c r="R373" s="1" t="str">
        <f>RIGHT(N373,LEN(N373) - FIND("/",N373))</f>
        <v>documentary</v>
      </c>
      <c r="S373" s="12">
        <f>(J373/86400)+DATE(1970,1,1)</f>
        <v>41261.767812500002</v>
      </c>
      <c r="T373" s="12">
        <f>(I373/86400)+DATE(1970,1,1)</f>
        <v>41306.767812500002</v>
      </c>
    </row>
    <row r="374" spans="1:20" ht="30" x14ac:dyDescent="0.25">
      <c r="A374" s="1">
        <v>372</v>
      </c>
      <c r="B374" s="8" t="s">
        <v>373</v>
      </c>
      <c r="C374" s="8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16">
        <f>ROUND((E374/D374)*(100),0)</f>
        <v>125</v>
      </c>
      <c r="P374" s="9">
        <f>IF(L374 = 0,0,E374/L374)</f>
        <v>41.777777777777779</v>
      </c>
      <c r="Q374" s="1" t="str">
        <f>LEFT(N374,SEARCH("/",N374)-1)</f>
        <v>film &amp; video</v>
      </c>
      <c r="R374" s="1" t="str">
        <f>RIGHT(N374,LEN(N374) - FIND("/",N374))</f>
        <v>documentary</v>
      </c>
      <c r="S374" s="12">
        <f>(J374/86400)+DATE(1970,1,1)</f>
        <v>42425.576898148152</v>
      </c>
      <c r="T374" s="12">
        <f>(I374/86400)+DATE(1970,1,1)</f>
        <v>42465.666666666672</v>
      </c>
    </row>
    <row r="375" spans="1:20" ht="45" x14ac:dyDescent="0.25">
      <c r="A375" s="1">
        <v>373</v>
      </c>
      <c r="B375" s="8" t="s">
        <v>374</v>
      </c>
      <c r="C375" s="8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16">
        <f>ROUND((E375/D375)*(100),0)</f>
        <v>107</v>
      </c>
      <c r="P375" s="9">
        <f>IF(L375 = 0,0,E375/L375)</f>
        <v>89.887640449438209</v>
      </c>
      <c r="Q375" s="1" t="str">
        <f>LEFT(N375,SEARCH("/",N375)-1)</f>
        <v>film &amp; video</v>
      </c>
      <c r="R375" s="1" t="str">
        <f>RIGHT(N375,LEN(N375) - FIND("/",N375))</f>
        <v>documentary</v>
      </c>
      <c r="S375" s="12">
        <f>(J375/86400)+DATE(1970,1,1)</f>
        <v>41078.91201388889</v>
      </c>
      <c r="T375" s="12">
        <f>(I375/86400)+DATE(1970,1,1)</f>
        <v>41108.91201388889</v>
      </c>
    </row>
    <row r="376" spans="1:20" ht="60" x14ac:dyDescent="0.25">
      <c r="A376" s="1">
        <v>374</v>
      </c>
      <c r="B376" s="8" t="s">
        <v>375</v>
      </c>
      <c r="C376" s="8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16">
        <f>ROUND((E376/D376)*(100),0)</f>
        <v>131</v>
      </c>
      <c r="P376" s="9">
        <f>IF(L376 = 0,0,E376/L376)</f>
        <v>45.051724137931032</v>
      </c>
      <c r="Q376" s="1" t="str">
        <f>LEFT(N376,SEARCH("/",N376)-1)</f>
        <v>film &amp; video</v>
      </c>
      <c r="R376" s="1" t="str">
        <f>RIGHT(N376,LEN(N376) - FIND("/",N376))</f>
        <v>documentary</v>
      </c>
      <c r="S376" s="12">
        <f>(J376/86400)+DATE(1970,1,1)</f>
        <v>40757.889247685183</v>
      </c>
      <c r="T376" s="12">
        <f>(I376/86400)+DATE(1970,1,1)</f>
        <v>40802.889247685183</v>
      </c>
    </row>
    <row r="377" spans="1:20" ht="60" x14ac:dyDescent="0.25">
      <c r="A377" s="1">
        <v>375</v>
      </c>
      <c r="B377" s="8" t="s">
        <v>376</v>
      </c>
      <c r="C377" s="8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16">
        <f>ROUND((E377/D377)*(100),0)</f>
        <v>120</v>
      </c>
      <c r="P377" s="9">
        <f>IF(L377 = 0,0,E377/L377)</f>
        <v>42.857142857142854</v>
      </c>
      <c r="Q377" s="1" t="str">
        <f>LEFT(N377,SEARCH("/",N377)-1)</f>
        <v>film &amp; video</v>
      </c>
      <c r="R377" s="1" t="str">
        <f>RIGHT(N377,LEN(N377) - FIND("/",N377))</f>
        <v>documentary</v>
      </c>
      <c r="S377" s="12">
        <f>(J377/86400)+DATE(1970,1,1)</f>
        <v>41657.985081018516</v>
      </c>
      <c r="T377" s="12">
        <f>(I377/86400)+DATE(1970,1,1)</f>
        <v>41699.720833333333</v>
      </c>
    </row>
    <row r="378" spans="1:20" ht="60" x14ac:dyDescent="0.25">
      <c r="A378" s="1">
        <v>376</v>
      </c>
      <c r="B378" s="8" t="s">
        <v>377</v>
      </c>
      <c r="C378" s="8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16">
        <f>ROUND((E378/D378)*(100),0)</f>
        <v>106</v>
      </c>
      <c r="P378" s="9">
        <f>IF(L378 = 0,0,E378/L378)</f>
        <v>54.083333333333336</v>
      </c>
      <c r="Q378" s="1" t="str">
        <f>LEFT(N378,SEARCH("/",N378)-1)</f>
        <v>film &amp; video</v>
      </c>
      <c r="R378" s="1" t="str">
        <f>RIGHT(N378,LEN(N378) - FIND("/",N378))</f>
        <v>documentary</v>
      </c>
      <c r="S378" s="12">
        <f>(J378/86400)+DATE(1970,1,1)</f>
        <v>42576.452731481477</v>
      </c>
      <c r="T378" s="12">
        <f>(I378/86400)+DATE(1970,1,1)</f>
        <v>42607.452731481477</v>
      </c>
    </row>
    <row r="379" spans="1:20" ht="45" x14ac:dyDescent="0.25">
      <c r="A379" s="1">
        <v>377</v>
      </c>
      <c r="B379" s="8" t="s">
        <v>378</v>
      </c>
      <c r="C379" s="8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16">
        <f>ROUND((E379/D379)*(100),0)</f>
        <v>114</v>
      </c>
      <c r="P379" s="9">
        <f>IF(L379 = 0,0,E379/L379)</f>
        <v>103.21804511278195</v>
      </c>
      <c r="Q379" s="1" t="str">
        <f>LEFT(N379,SEARCH("/",N379)-1)</f>
        <v>film &amp; video</v>
      </c>
      <c r="R379" s="1" t="str">
        <f>RIGHT(N379,LEN(N379) - FIND("/",N379))</f>
        <v>documentary</v>
      </c>
      <c r="S379" s="12">
        <f>(J379/86400)+DATE(1970,1,1)</f>
        <v>42292.250787037032</v>
      </c>
      <c r="T379" s="12">
        <f>(I379/86400)+DATE(1970,1,1)</f>
        <v>42322.292361111111</v>
      </c>
    </row>
    <row r="380" spans="1:20" ht="60" x14ac:dyDescent="0.25">
      <c r="A380" s="1">
        <v>378</v>
      </c>
      <c r="B380" s="8" t="s">
        <v>379</v>
      </c>
      <c r="C380" s="8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16">
        <f>ROUND((E380/D380)*(100),0)</f>
        <v>112</v>
      </c>
      <c r="P380" s="9">
        <f>IF(L380 = 0,0,E380/L380)</f>
        <v>40.397590361445786</v>
      </c>
      <c r="Q380" s="1" t="str">
        <f>LEFT(N380,SEARCH("/",N380)-1)</f>
        <v>film &amp; video</v>
      </c>
      <c r="R380" s="1" t="str">
        <f>RIGHT(N380,LEN(N380) - FIND("/",N380))</f>
        <v>documentary</v>
      </c>
      <c r="S380" s="12">
        <f>(J380/86400)+DATE(1970,1,1)</f>
        <v>42370.571851851855</v>
      </c>
      <c r="T380" s="12">
        <f>(I380/86400)+DATE(1970,1,1)</f>
        <v>42394.994444444441</v>
      </c>
    </row>
    <row r="381" spans="1:20" ht="60" x14ac:dyDescent="0.25">
      <c r="A381" s="1">
        <v>379</v>
      </c>
      <c r="B381" s="8" t="s">
        <v>380</v>
      </c>
      <c r="C381" s="8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16">
        <f>ROUND((E381/D381)*(100),0)</f>
        <v>116</v>
      </c>
      <c r="P381" s="9">
        <f>IF(L381 = 0,0,E381/L381)</f>
        <v>116.85906040268456</v>
      </c>
      <c r="Q381" s="1" t="str">
        <f>LEFT(N381,SEARCH("/",N381)-1)</f>
        <v>film &amp; video</v>
      </c>
      <c r="R381" s="1" t="str">
        <f>RIGHT(N381,LEN(N381) - FIND("/",N381))</f>
        <v>documentary</v>
      </c>
      <c r="S381" s="12">
        <f>(J381/86400)+DATE(1970,1,1)</f>
        <v>40987.688333333332</v>
      </c>
      <c r="T381" s="12">
        <f>(I381/86400)+DATE(1970,1,1)</f>
        <v>41032.688333333332</v>
      </c>
    </row>
    <row r="382" spans="1:20" ht="60" x14ac:dyDescent="0.25">
      <c r="A382" s="1">
        <v>380</v>
      </c>
      <c r="B382" s="8" t="s">
        <v>381</v>
      </c>
      <c r="C382" s="8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16">
        <f>ROUND((E382/D382)*(100),0)</f>
        <v>142</v>
      </c>
      <c r="P382" s="9">
        <f>IF(L382 = 0,0,E382/L382)</f>
        <v>115.51020408163265</v>
      </c>
      <c r="Q382" s="1" t="str">
        <f>LEFT(N382,SEARCH("/",N382)-1)</f>
        <v>film &amp; video</v>
      </c>
      <c r="R382" s="1" t="str">
        <f>RIGHT(N382,LEN(N382) - FIND("/",N382))</f>
        <v>documentary</v>
      </c>
      <c r="S382" s="12">
        <f>(J382/86400)+DATE(1970,1,1)</f>
        <v>42367.719814814816</v>
      </c>
      <c r="T382" s="12">
        <f>(I382/86400)+DATE(1970,1,1)</f>
        <v>42392.719814814816</v>
      </c>
    </row>
    <row r="383" spans="1:20" ht="45" x14ac:dyDescent="0.25">
      <c r="A383" s="1">
        <v>381</v>
      </c>
      <c r="B383" s="8" t="s">
        <v>382</v>
      </c>
      <c r="C383" s="8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16">
        <f>ROUND((E383/D383)*(100),0)</f>
        <v>105</v>
      </c>
      <c r="P383" s="9">
        <f>IF(L383 = 0,0,E383/L383)</f>
        <v>104.31274900398407</v>
      </c>
      <c r="Q383" s="1" t="str">
        <f>LEFT(N383,SEARCH("/",N383)-1)</f>
        <v>film &amp; video</v>
      </c>
      <c r="R383" s="1" t="str">
        <f>RIGHT(N383,LEN(N383) - FIND("/",N383))</f>
        <v>documentary</v>
      </c>
      <c r="S383" s="12">
        <f>(J383/86400)+DATE(1970,1,1)</f>
        <v>41085.698113425926</v>
      </c>
      <c r="T383" s="12">
        <f>(I383/86400)+DATE(1970,1,1)</f>
        <v>41120.208333333336</v>
      </c>
    </row>
    <row r="384" spans="1:20" ht="60" x14ac:dyDescent="0.25">
      <c r="A384" s="1">
        <v>382</v>
      </c>
      <c r="B384" s="8" t="s">
        <v>383</v>
      </c>
      <c r="C384" s="8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16">
        <f>ROUND((E384/D384)*(100),0)</f>
        <v>256</v>
      </c>
      <c r="P384" s="9">
        <f>IF(L384 = 0,0,E384/L384)</f>
        <v>69.772727272727266</v>
      </c>
      <c r="Q384" s="1" t="str">
        <f>LEFT(N384,SEARCH("/",N384)-1)</f>
        <v>film &amp; video</v>
      </c>
      <c r="R384" s="1" t="str">
        <f>RIGHT(N384,LEN(N384) - FIND("/",N384))</f>
        <v>documentary</v>
      </c>
      <c r="S384" s="12">
        <f>(J384/86400)+DATE(1970,1,1)</f>
        <v>41144.709490740745</v>
      </c>
      <c r="T384" s="12">
        <f>(I384/86400)+DATE(1970,1,1)</f>
        <v>41158.709490740745</v>
      </c>
    </row>
    <row r="385" spans="1:20" ht="60" x14ac:dyDescent="0.25">
      <c r="A385" s="1">
        <v>383</v>
      </c>
      <c r="B385" s="8" t="s">
        <v>384</v>
      </c>
      <c r="C385" s="8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16">
        <f>ROUND((E385/D385)*(100),0)</f>
        <v>207</v>
      </c>
      <c r="P385" s="9">
        <f>IF(L385 = 0,0,E385/L385)</f>
        <v>43.020833333333336</v>
      </c>
      <c r="Q385" s="1" t="str">
        <f>LEFT(N385,SEARCH("/",N385)-1)</f>
        <v>film &amp; video</v>
      </c>
      <c r="R385" s="1" t="str">
        <f>RIGHT(N385,LEN(N385) - FIND("/",N385))</f>
        <v>documentary</v>
      </c>
      <c r="S385" s="12">
        <f>(J385/86400)+DATE(1970,1,1)</f>
        <v>41755.117581018516</v>
      </c>
      <c r="T385" s="12">
        <f>(I385/86400)+DATE(1970,1,1)</f>
        <v>41778.117581018516</v>
      </c>
    </row>
    <row r="386" spans="1:20" ht="60" x14ac:dyDescent="0.25">
      <c r="A386" s="1">
        <v>384</v>
      </c>
      <c r="B386" s="8" t="s">
        <v>385</v>
      </c>
      <c r="C386" s="8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16">
        <f>ROUND((E386/D386)*(100),0)</f>
        <v>112</v>
      </c>
      <c r="P386" s="9">
        <f>IF(L386 = 0,0,E386/L386)</f>
        <v>58.540469973890339</v>
      </c>
      <c r="Q386" s="1" t="str">
        <f>LEFT(N386,SEARCH("/",N386)-1)</f>
        <v>film &amp; video</v>
      </c>
      <c r="R386" s="1" t="str">
        <f>RIGHT(N386,LEN(N386) - FIND("/",N386))</f>
        <v>documentary</v>
      </c>
      <c r="S386" s="12">
        <f>(J386/86400)+DATE(1970,1,1)</f>
        <v>41980.781793981485</v>
      </c>
      <c r="T386" s="12">
        <f>(I386/86400)+DATE(1970,1,1)</f>
        <v>42010.781793981485</v>
      </c>
    </row>
    <row r="387" spans="1:20" ht="60" x14ac:dyDescent="0.25">
      <c r="A387" s="1">
        <v>385</v>
      </c>
      <c r="B387" s="8" t="s">
        <v>386</v>
      </c>
      <c r="C387" s="8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16">
        <f>ROUND((E387/D387)*(100),0)</f>
        <v>106</v>
      </c>
      <c r="P387" s="9">
        <f>IF(L387 = 0,0,E387/L387)</f>
        <v>111.79535864978902</v>
      </c>
      <c r="Q387" s="1" t="str">
        <f>LEFT(N387,SEARCH("/",N387)-1)</f>
        <v>film &amp; video</v>
      </c>
      <c r="R387" s="1" t="str">
        <f>RIGHT(N387,LEN(N387) - FIND("/",N387))</f>
        <v>documentary</v>
      </c>
      <c r="S387" s="12">
        <f>(J387/86400)+DATE(1970,1,1)</f>
        <v>41934.584502314814</v>
      </c>
      <c r="T387" s="12">
        <f>(I387/86400)+DATE(1970,1,1)</f>
        <v>41964.626168981486</v>
      </c>
    </row>
    <row r="388" spans="1:20" ht="60" x14ac:dyDescent="0.25">
      <c r="A388" s="1">
        <v>386</v>
      </c>
      <c r="B388" s="8" t="s">
        <v>387</v>
      </c>
      <c r="C388" s="8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16">
        <f>ROUND((E388/D388)*(100),0)</f>
        <v>100</v>
      </c>
      <c r="P388" s="9">
        <f>IF(L388 = 0,0,E388/L388)</f>
        <v>46.230769230769234</v>
      </c>
      <c r="Q388" s="1" t="str">
        <f>LEFT(N388,SEARCH("/",N388)-1)</f>
        <v>film &amp; video</v>
      </c>
      <c r="R388" s="1" t="str">
        <f>RIGHT(N388,LEN(N388) - FIND("/",N388))</f>
        <v>documentary</v>
      </c>
      <c r="S388" s="12">
        <f>(J388/86400)+DATE(1970,1,1)</f>
        <v>42211.951284722221</v>
      </c>
      <c r="T388" s="12">
        <f>(I388/86400)+DATE(1970,1,1)</f>
        <v>42226.951284722221</v>
      </c>
    </row>
    <row r="389" spans="1:20" ht="60" x14ac:dyDescent="0.25">
      <c r="A389" s="1">
        <v>387</v>
      </c>
      <c r="B389" s="8" t="s">
        <v>388</v>
      </c>
      <c r="C389" s="8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16">
        <f>ROUND((E389/D389)*(100),0)</f>
        <v>214</v>
      </c>
      <c r="P389" s="9">
        <f>IF(L389 = 0,0,E389/L389)</f>
        <v>144.69039145907473</v>
      </c>
      <c r="Q389" s="1" t="str">
        <f>LEFT(N389,SEARCH("/",N389)-1)</f>
        <v>film &amp; video</v>
      </c>
      <c r="R389" s="1" t="str">
        <f>RIGHT(N389,LEN(N389) - FIND("/",N389))</f>
        <v>documentary</v>
      </c>
      <c r="S389" s="12">
        <f>(J389/86400)+DATE(1970,1,1)</f>
        <v>42200.67659722222</v>
      </c>
      <c r="T389" s="12">
        <f>(I389/86400)+DATE(1970,1,1)</f>
        <v>42231.25</v>
      </c>
    </row>
    <row r="390" spans="1:20" ht="45" x14ac:dyDescent="0.25">
      <c r="A390" s="1">
        <v>388</v>
      </c>
      <c r="B390" s="8" t="s">
        <v>389</v>
      </c>
      <c r="C390" s="8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16">
        <f>ROUND((E390/D390)*(100),0)</f>
        <v>126</v>
      </c>
      <c r="P390" s="9">
        <f>IF(L390 = 0,0,E390/L390)</f>
        <v>88.845070422535215</v>
      </c>
      <c r="Q390" s="1" t="str">
        <f>LEFT(N390,SEARCH("/",N390)-1)</f>
        <v>film &amp; video</v>
      </c>
      <c r="R390" s="1" t="str">
        <f>RIGHT(N390,LEN(N390) - FIND("/",N390))</f>
        <v>documentary</v>
      </c>
      <c r="S390" s="12">
        <f>(J390/86400)+DATE(1970,1,1)</f>
        <v>42549.076157407406</v>
      </c>
      <c r="T390" s="12">
        <f>(I390/86400)+DATE(1970,1,1)</f>
        <v>42579.076157407406</v>
      </c>
    </row>
    <row r="391" spans="1:20" ht="60" x14ac:dyDescent="0.25">
      <c r="A391" s="1">
        <v>389</v>
      </c>
      <c r="B391" s="8" t="s">
        <v>390</v>
      </c>
      <c r="C391" s="8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16">
        <f>ROUND((E391/D391)*(100),0)</f>
        <v>182</v>
      </c>
      <c r="P391" s="9">
        <f>IF(L391 = 0,0,E391/L391)</f>
        <v>81.75107284768211</v>
      </c>
      <c r="Q391" s="1" t="str">
        <f>LEFT(N391,SEARCH("/",N391)-1)</f>
        <v>film &amp; video</v>
      </c>
      <c r="R391" s="1" t="str">
        <f>RIGHT(N391,LEN(N391) - FIND("/",N391))</f>
        <v>documentary</v>
      </c>
      <c r="S391" s="12">
        <f>(J391/86400)+DATE(1970,1,1)</f>
        <v>41674.063078703708</v>
      </c>
      <c r="T391" s="12">
        <f>(I391/86400)+DATE(1970,1,1)</f>
        <v>41705.957638888889</v>
      </c>
    </row>
    <row r="392" spans="1:20" ht="45" x14ac:dyDescent="0.25">
      <c r="A392" s="1">
        <v>390</v>
      </c>
      <c r="B392" s="8" t="s">
        <v>391</v>
      </c>
      <c r="C392" s="8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16">
        <f>ROUND((E392/D392)*(100),0)</f>
        <v>100</v>
      </c>
      <c r="P392" s="9">
        <f>IF(L392 = 0,0,E392/L392)</f>
        <v>71.428571428571431</v>
      </c>
      <c r="Q392" s="1" t="str">
        <f>LEFT(N392,SEARCH("/",N392)-1)</f>
        <v>film &amp; video</v>
      </c>
      <c r="R392" s="1" t="str">
        <f>RIGHT(N392,LEN(N392) - FIND("/",N392))</f>
        <v>documentary</v>
      </c>
      <c r="S392" s="12">
        <f>(J392/86400)+DATE(1970,1,1)</f>
        <v>42112.036712962959</v>
      </c>
      <c r="T392" s="12">
        <f>(I392/86400)+DATE(1970,1,1)</f>
        <v>42132.036712962959</v>
      </c>
    </row>
    <row r="393" spans="1:20" ht="45" x14ac:dyDescent="0.25">
      <c r="A393" s="1">
        <v>391</v>
      </c>
      <c r="B393" s="8" t="s">
        <v>392</v>
      </c>
      <c r="C393" s="8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16">
        <f>ROUND((E393/D393)*(100),0)</f>
        <v>101</v>
      </c>
      <c r="P393" s="9">
        <f>IF(L393 = 0,0,E393/L393)</f>
        <v>104.25906735751295</v>
      </c>
      <c r="Q393" s="1" t="str">
        <f>LEFT(N393,SEARCH("/",N393)-1)</f>
        <v>film &amp; video</v>
      </c>
      <c r="R393" s="1" t="str">
        <f>RIGHT(N393,LEN(N393) - FIND("/",N393))</f>
        <v>documentary</v>
      </c>
      <c r="S393" s="12">
        <f>(J393/86400)+DATE(1970,1,1)</f>
        <v>40865.042256944442</v>
      </c>
      <c r="T393" s="12">
        <f>(I393/86400)+DATE(1970,1,1)</f>
        <v>40895.040972222225</v>
      </c>
    </row>
    <row r="394" spans="1:20" ht="60" x14ac:dyDescent="0.25">
      <c r="A394" s="1">
        <v>392</v>
      </c>
      <c r="B394" s="8" t="s">
        <v>393</v>
      </c>
      <c r="C394" s="8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16">
        <f>ROUND((E394/D394)*(100),0)</f>
        <v>101</v>
      </c>
      <c r="P394" s="9">
        <f>IF(L394 = 0,0,E394/L394)</f>
        <v>90.616504854368927</v>
      </c>
      <c r="Q394" s="1" t="str">
        <f>LEFT(N394,SEARCH("/",N394)-1)</f>
        <v>film &amp; video</v>
      </c>
      <c r="R394" s="1" t="str">
        <f>RIGHT(N394,LEN(N394) - FIND("/",N394))</f>
        <v>documentary</v>
      </c>
      <c r="S394" s="12">
        <f>(J394/86400)+DATE(1970,1,1)</f>
        <v>40763.717256944445</v>
      </c>
      <c r="T394" s="12">
        <f>(I394/86400)+DATE(1970,1,1)</f>
        <v>40794.125</v>
      </c>
    </row>
    <row r="395" spans="1:20" ht="45" x14ac:dyDescent="0.25">
      <c r="A395" s="1">
        <v>393</v>
      </c>
      <c r="B395" s="8" t="s">
        <v>394</v>
      </c>
      <c r="C395" s="8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16">
        <f>ROUND((E395/D395)*(100),0)</f>
        <v>110</v>
      </c>
      <c r="P395" s="9">
        <f>IF(L395 = 0,0,E395/L395)</f>
        <v>157.33048433048432</v>
      </c>
      <c r="Q395" s="1" t="str">
        <f>LEFT(N395,SEARCH("/",N395)-1)</f>
        <v>film &amp; video</v>
      </c>
      <c r="R395" s="1" t="str">
        <f>RIGHT(N395,LEN(N395) - FIND("/",N395))</f>
        <v>documentary</v>
      </c>
      <c r="S395" s="12">
        <f>(J395/86400)+DATE(1970,1,1)</f>
        <v>41526.708935185183</v>
      </c>
      <c r="T395" s="12">
        <f>(I395/86400)+DATE(1970,1,1)</f>
        <v>41557.708935185183</v>
      </c>
    </row>
    <row r="396" spans="1:20" ht="60" x14ac:dyDescent="0.25">
      <c r="A396" s="1">
        <v>394</v>
      </c>
      <c r="B396" s="8" t="s">
        <v>395</v>
      </c>
      <c r="C396" s="8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16">
        <f>ROUND((E396/D396)*(100),0)</f>
        <v>112</v>
      </c>
      <c r="P396" s="9">
        <f>IF(L396 = 0,0,E396/L396)</f>
        <v>105.18</v>
      </c>
      <c r="Q396" s="1" t="str">
        <f>LEFT(N396,SEARCH("/",N396)-1)</f>
        <v>film &amp; video</v>
      </c>
      <c r="R396" s="1" t="str">
        <f>RIGHT(N396,LEN(N396) - FIND("/",N396))</f>
        <v>documentary</v>
      </c>
      <c r="S396" s="12">
        <f>(J396/86400)+DATE(1970,1,1)</f>
        <v>42417.818078703705</v>
      </c>
      <c r="T396" s="12">
        <f>(I396/86400)+DATE(1970,1,1)</f>
        <v>42477.776412037041</v>
      </c>
    </row>
    <row r="397" spans="1:20" ht="45" x14ac:dyDescent="0.25">
      <c r="A397" s="1">
        <v>395</v>
      </c>
      <c r="B397" s="8" t="s">
        <v>396</v>
      </c>
      <c r="C397" s="8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16">
        <f>ROUND((E397/D397)*(100),0)</f>
        <v>108</v>
      </c>
      <c r="P397" s="9">
        <f>IF(L397 = 0,0,E397/L397)</f>
        <v>58.719836956521746</v>
      </c>
      <c r="Q397" s="1" t="str">
        <f>LEFT(N397,SEARCH("/",N397)-1)</f>
        <v>film &amp; video</v>
      </c>
      <c r="R397" s="1" t="str">
        <f>RIGHT(N397,LEN(N397) - FIND("/",N397))</f>
        <v>documentary</v>
      </c>
      <c r="S397" s="12">
        <f>(J397/86400)+DATE(1970,1,1)</f>
        <v>40990.909259259257</v>
      </c>
      <c r="T397" s="12">
        <f>(I397/86400)+DATE(1970,1,1)</f>
        <v>41026.897222222222</v>
      </c>
    </row>
    <row r="398" spans="1:20" ht="45" x14ac:dyDescent="0.25">
      <c r="A398" s="1">
        <v>396</v>
      </c>
      <c r="B398" s="8" t="s">
        <v>397</v>
      </c>
      <c r="C398" s="8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16">
        <f>ROUND((E398/D398)*(100),0)</f>
        <v>107</v>
      </c>
      <c r="P398" s="9">
        <f>IF(L398 = 0,0,E398/L398)</f>
        <v>81.632653061224488</v>
      </c>
      <c r="Q398" s="1" t="str">
        <f>LEFT(N398,SEARCH("/",N398)-1)</f>
        <v>film &amp; video</v>
      </c>
      <c r="R398" s="1" t="str">
        <f>RIGHT(N398,LEN(N398) - FIND("/",N398))</f>
        <v>documentary</v>
      </c>
      <c r="S398" s="12">
        <f>(J398/86400)+DATE(1970,1,1)</f>
        <v>41082.564884259264</v>
      </c>
      <c r="T398" s="12">
        <f>(I398/86400)+DATE(1970,1,1)</f>
        <v>41097.564884259264</v>
      </c>
    </row>
    <row r="399" spans="1:20" ht="60" x14ac:dyDescent="0.25">
      <c r="A399" s="1">
        <v>397</v>
      </c>
      <c r="B399" s="8" t="s">
        <v>398</v>
      </c>
      <c r="C399" s="8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16">
        <f>ROUND((E399/D399)*(100),0)</f>
        <v>104</v>
      </c>
      <c r="P399" s="9">
        <f>IF(L399 = 0,0,E399/L399)</f>
        <v>56.460043668122275</v>
      </c>
      <c r="Q399" s="1" t="str">
        <f>LEFT(N399,SEARCH("/",N399)-1)</f>
        <v>film &amp; video</v>
      </c>
      <c r="R399" s="1" t="str">
        <f>RIGHT(N399,LEN(N399) - FIND("/",N399))</f>
        <v>documentary</v>
      </c>
      <c r="S399" s="12">
        <f>(J399/86400)+DATE(1970,1,1)</f>
        <v>40379.776435185187</v>
      </c>
      <c r="T399" s="12">
        <f>(I399/86400)+DATE(1970,1,1)</f>
        <v>40422.155555555553</v>
      </c>
    </row>
    <row r="400" spans="1:20" ht="45" x14ac:dyDescent="0.25">
      <c r="A400" s="1">
        <v>398</v>
      </c>
      <c r="B400" s="8" t="s">
        <v>399</v>
      </c>
      <c r="C400" s="8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16">
        <f>ROUND((E400/D400)*(100),0)</f>
        <v>125</v>
      </c>
      <c r="P400" s="9">
        <f>IF(L400 = 0,0,E400/L400)</f>
        <v>140.1044776119403</v>
      </c>
      <c r="Q400" s="1" t="str">
        <f>LEFT(N400,SEARCH("/",N400)-1)</f>
        <v>film &amp; video</v>
      </c>
      <c r="R400" s="1" t="str">
        <f>RIGHT(N400,LEN(N400) - FIND("/",N400))</f>
        <v>documentary</v>
      </c>
      <c r="S400" s="12">
        <f>(J400/86400)+DATE(1970,1,1)</f>
        <v>42078.793124999997</v>
      </c>
      <c r="T400" s="12">
        <f>(I400/86400)+DATE(1970,1,1)</f>
        <v>42123.793124999997</v>
      </c>
    </row>
    <row r="401" spans="1:20" ht="60" x14ac:dyDescent="0.25">
      <c r="A401" s="1">
        <v>399</v>
      </c>
      <c r="B401" s="8" t="s">
        <v>400</v>
      </c>
      <c r="C401" s="8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16">
        <f>ROUND((E401/D401)*(100),0)</f>
        <v>107</v>
      </c>
      <c r="P401" s="9">
        <f>IF(L401 = 0,0,E401/L401)</f>
        <v>224.85263157894738</v>
      </c>
      <c r="Q401" s="1" t="str">
        <f>LEFT(N401,SEARCH("/",N401)-1)</f>
        <v>film &amp; video</v>
      </c>
      <c r="R401" s="1" t="str">
        <f>RIGHT(N401,LEN(N401) - FIND("/",N401))</f>
        <v>documentary</v>
      </c>
      <c r="S401" s="12">
        <f>(J401/86400)+DATE(1970,1,1)</f>
        <v>42687.875775462962</v>
      </c>
      <c r="T401" s="12">
        <f>(I401/86400)+DATE(1970,1,1)</f>
        <v>42718.5</v>
      </c>
    </row>
    <row r="402" spans="1:20" ht="45" x14ac:dyDescent="0.25">
      <c r="A402" s="1">
        <v>400</v>
      </c>
      <c r="B402" s="8" t="s">
        <v>401</v>
      </c>
      <c r="C402" s="8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16">
        <f>ROUND((E402/D402)*(100),0)</f>
        <v>112</v>
      </c>
      <c r="P402" s="9">
        <f>IF(L402 = 0,0,E402/L402)</f>
        <v>181.13306451612902</v>
      </c>
      <c r="Q402" s="1" t="str">
        <f>LEFT(N402,SEARCH("/",N402)-1)</f>
        <v>film &amp; video</v>
      </c>
      <c r="R402" s="1" t="str">
        <f>RIGHT(N402,LEN(N402) - FIND("/",N402))</f>
        <v>documentary</v>
      </c>
      <c r="S402" s="12">
        <f>(J402/86400)+DATE(1970,1,1)</f>
        <v>41745.635960648149</v>
      </c>
      <c r="T402" s="12">
        <f>(I402/86400)+DATE(1970,1,1)</f>
        <v>41776.145833333336</v>
      </c>
    </row>
    <row r="403" spans="1:20" ht="60" x14ac:dyDescent="0.25">
      <c r="A403" s="1">
        <v>401</v>
      </c>
      <c r="B403" s="8" t="s">
        <v>402</v>
      </c>
      <c r="C403" s="8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16">
        <f>ROUND((E403/D403)*(100),0)</f>
        <v>104</v>
      </c>
      <c r="P403" s="9">
        <f>IF(L403 = 0,0,E403/L403)</f>
        <v>711.04109589041093</v>
      </c>
      <c r="Q403" s="1" t="str">
        <f>LEFT(N403,SEARCH("/",N403)-1)</f>
        <v>film &amp; video</v>
      </c>
      <c r="R403" s="1" t="str">
        <f>RIGHT(N403,LEN(N403) - FIND("/",N403))</f>
        <v>documentary</v>
      </c>
      <c r="S403" s="12">
        <f>(J403/86400)+DATE(1970,1,1)</f>
        <v>40732.842245370368</v>
      </c>
      <c r="T403" s="12">
        <f>(I403/86400)+DATE(1970,1,1)</f>
        <v>40762.842245370368</v>
      </c>
    </row>
    <row r="404" spans="1:20" ht="60" x14ac:dyDescent="0.25">
      <c r="A404" s="1">
        <v>402</v>
      </c>
      <c r="B404" s="8" t="s">
        <v>403</v>
      </c>
      <c r="C404" s="8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16">
        <f>ROUND((E404/D404)*(100),0)</f>
        <v>142</v>
      </c>
      <c r="P404" s="9">
        <f>IF(L404 = 0,0,E404/L404)</f>
        <v>65.883720930232556</v>
      </c>
      <c r="Q404" s="1" t="str">
        <f>LEFT(N404,SEARCH("/",N404)-1)</f>
        <v>film &amp; video</v>
      </c>
      <c r="R404" s="1" t="str">
        <f>RIGHT(N404,LEN(N404) - FIND("/",N404))</f>
        <v>documentary</v>
      </c>
      <c r="S404" s="12">
        <f>(J404/86400)+DATE(1970,1,1)</f>
        <v>42292.539548611108</v>
      </c>
      <c r="T404" s="12">
        <f>(I404/86400)+DATE(1970,1,1)</f>
        <v>42313.58121527778</v>
      </c>
    </row>
    <row r="405" spans="1:20" ht="45" x14ac:dyDescent="0.25">
      <c r="A405" s="1">
        <v>403</v>
      </c>
      <c r="B405" s="8" t="s">
        <v>404</v>
      </c>
      <c r="C405" s="8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16">
        <f>ROUND((E405/D405)*(100),0)</f>
        <v>105</v>
      </c>
      <c r="P405" s="9">
        <f>IF(L405 = 0,0,E405/L405)</f>
        <v>75.185714285714283</v>
      </c>
      <c r="Q405" s="1" t="str">
        <f>LEFT(N405,SEARCH("/",N405)-1)</f>
        <v>film &amp; video</v>
      </c>
      <c r="R405" s="1" t="str">
        <f>RIGHT(N405,LEN(N405) - FIND("/",N405))</f>
        <v>documentary</v>
      </c>
      <c r="S405" s="12">
        <f>(J405/86400)+DATE(1970,1,1)</f>
        <v>40718.310659722221</v>
      </c>
      <c r="T405" s="12">
        <f>(I405/86400)+DATE(1970,1,1)</f>
        <v>40765.297222222223</v>
      </c>
    </row>
    <row r="406" spans="1:20" ht="45" x14ac:dyDescent="0.25">
      <c r="A406" s="1">
        <v>404</v>
      </c>
      <c r="B406" s="8" t="s">
        <v>405</v>
      </c>
      <c r="C406" s="8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16">
        <f>ROUND((E406/D406)*(100),0)</f>
        <v>103</v>
      </c>
      <c r="P406" s="9">
        <f>IF(L406 = 0,0,E406/L406)</f>
        <v>133.14391143911439</v>
      </c>
      <c r="Q406" s="1" t="str">
        <f>LEFT(N406,SEARCH("/",N406)-1)</f>
        <v>film &amp; video</v>
      </c>
      <c r="R406" s="1" t="str">
        <f>RIGHT(N406,LEN(N406) - FIND("/",N406))</f>
        <v>documentary</v>
      </c>
      <c r="S406" s="12">
        <f>(J406/86400)+DATE(1970,1,1)</f>
        <v>41646.628032407403</v>
      </c>
      <c r="T406" s="12">
        <f>(I406/86400)+DATE(1970,1,1)</f>
        <v>41675.961111111115</v>
      </c>
    </row>
    <row r="407" spans="1:20" ht="45" x14ac:dyDescent="0.25">
      <c r="A407" s="1">
        <v>405</v>
      </c>
      <c r="B407" s="8" t="s">
        <v>406</v>
      </c>
      <c r="C407" s="8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16">
        <f>ROUND((E407/D407)*(100),0)</f>
        <v>108</v>
      </c>
      <c r="P407" s="9">
        <f>IF(L407 = 0,0,E407/L407)</f>
        <v>55.2</v>
      </c>
      <c r="Q407" s="1" t="str">
        <f>LEFT(N407,SEARCH("/",N407)-1)</f>
        <v>film &amp; video</v>
      </c>
      <c r="R407" s="1" t="str">
        <f>RIGHT(N407,LEN(N407) - FIND("/",N407))</f>
        <v>documentary</v>
      </c>
      <c r="S407" s="12">
        <f>(J407/86400)+DATE(1970,1,1)</f>
        <v>41674.08494212963</v>
      </c>
      <c r="T407" s="12">
        <f>(I407/86400)+DATE(1970,1,1)</f>
        <v>41704.08494212963</v>
      </c>
    </row>
    <row r="408" spans="1:20" ht="60" x14ac:dyDescent="0.25">
      <c r="A408" s="1">
        <v>406</v>
      </c>
      <c r="B408" s="8" t="s">
        <v>407</v>
      </c>
      <c r="C408" s="8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16">
        <f>ROUND((E408/D408)*(100),0)</f>
        <v>108</v>
      </c>
      <c r="P408" s="9">
        <f>IF(L408 = 0,0,E408/L408)</f>
        <v>86.163714285714292</v>
      </c>
      <c r="Q408" s="1" t="str">
        <f>LEFT(N408,SEARCH("/",N408)-1)</f>
        <v>film &amp; video</v>
      </c>
      <c r="R408" s="1" t="str">
        <f>RIGHT(N408,LEN(N408) - FIND("/",N408))</f>
        <v>documentary</v>
      </c>
      <c r="S408" s="12">
        <f>(J408/86400)+DATE(1970,1,1)</f>
        <v>40638.162465277775</v>
      </c>
      <c r="T408" s="12">
        <f>(I408/86400)+DATE(1970,1,1)</f>
        <v>40672.249305555553</v>
      </c>
    </row>
    <row r="409" spans="1:20" ht="45" x14ac:dyDescent="0.25">
      <c r="A409" s="1">
        <v>407</v>
      </c>
      <c r="B409" s="8" t="s">
        <v>408</v>
      </c>
      <c r="C409" s="8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16">
        <f>ROUND((E409/D409)*(100),0)</f>
        <v>102</v>
      </c>
      <c r="P409" s="9">
        <f>IF(L409 = 0,0,E409/L409)</f>
        <v>92.318181818181813</v>
      </c>
      <c r="Q409" s="1" t="str">
        <f>LEFT(N409,SEARCH("/",N409)-1)</f>
        <v>film &amp; video</v>
      </c>
      <c r="R409" s="1" t="str">
        <f>RIGHT(N409,LEN(N409) - FIND("/",N409))</f>
        <v>documentary</v>
      </c>
      <c r="S409" s="12">
        <f>(J409/86400)+DATE(1970,1,1)</f>
        <v>40806.870949074073</v>
      </c>
      <c r="T409" s="12">
        <f>(I409/86400)+DATE(1970,1,1)</f>
        <v>40866.912615740745</v>
      </c>
    </row>
    <row r="410" spans="1:20" ht="45" x14ac:dyDescent="0.25">
      <c r="A410" s="1">
        <v>408</v>
      </c>
      <c r="B410" s="8" t="s">
        <v>409</v>
      </c>
      <c r="C410" s="8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16">
        <f>ROUND((E410/D410)*(100),0)</f>
        <v>101</v>
      </c>
      <c r="P410" s="9">
        <f>IF(L410 = 0,0,E410/L410)</f>
        <v>160.16473684210527</v>
      </c>
      <c r="Q410" s="1" t="str">
        <f>LEFT(N410,SEARCH("/",N410)-1)</f>
        <v>film &amp; video</v>
      </c>
      <c r="R410" s="1" t="str">
        <f>RIGHT(N410,LEN(N410) - FIND("/",N410))</f>
        <v>documentary</v>
      </c>
      <c r="S410" s="12">
        <f>(J410/86400)+DATE(1970,1,1)</f>
        <v>41543.735995370371</v>
      </c>
      <c r="T410" s="12">
        <f>(I410/86400)+DATE(1970,1,1)</f>
        <v>41583.777662037035</v>
      </c>
    </row>
    <row r="411" spans="1:20" ht="45" x14ac:dyDescent="0.25">
      <c r="A411" s="1">
        <v>409</v>
      </c>
      <c r="B411" s="8" t="s">
        <v>410</v>
      </c>
      <c r="C411" s="8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16">
        <f>ROUND((E411/D411)*(100),0)</f>
        <v>137</v>
      </c>
      <c r="P411" s="9">
        <f>IF(L411 = 0,0,E411/L411)</f>
        <v>45.6</v>
      </c>
      <c r="Q411" s="1" t="str">
        <f>LEFT(N411,SEARCH("/",N411)-1)</f>
        <v>film &amp; video</v>
      </c>
      <c r="R411" s="1" t="str">
        <f>RIGHT(N411,LEN(N411) - FIND("/",N411))</f>
        <v>documentary</v>
      </c>
      <c r="S411" s="12">
        <f>(J411/86400)+DATE(1970,1,1)</f>
        <v>42543.862777777773</v>
      </c>
      <c r="T411" s="12">
        <f>(I411/86400)+DATE(1970,1,1)</f>
        <v>42573.862777777773</v>
      </c>
    </row>
    <row r="412" spans="1:20" ht="45" x14ac:dyDescent="0.25">
      <c r="A412" s="1">
        <v>410</v>
      </c>
      <c r="B412" s="8" t="s">
        <v>411</v>
      </c>
      <c r="C412" s="8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16">
        <f>ROUND((E412/D412)*(100),0)</f>
        <v>128</v>
      </c>
      <c r="P412" s="9">
        <f>IF(L412 = 0,0,E412/L412)</f>
        <v>183.28571428571428</v>
      </c>
      <c r="Q412" s="1" t="str">
        <f>LEFT(N412,SEARCH("/",N412)-1)</f>
        <v>film &amp; video</v>
      </c>
      <c r="R412" s="1" t="str">
        <f>RIGHT(N412,LEN(N412) - FIND("/",N412))</f>
        <v>documentary</v>
      </c>
      <c r="S412" s="12">
        <f>(J412/86400)+DATE(1970,1,1)</f>
        <v>42113.981446759259</v>
      </c>
      <c r="T412" s="12">
        <f>(I412/86400)+DATE(1970,1,1)</f>
        <v>42173.981446759259</v>
      </c>
    </row>
    <row r="413" spans="1:20" ht="60" x14ac:dyDescent="0.25">
      <c r="A413" s="1">
        <v>411</v>
      </c>
      <c r="B413" s="8" t="s">
        <v>412</v>
      </c>
      <c r="C413" s="8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16">
        <f>ROUND((E413/D413)*(100),0)</f>
        <v>101</v>
      </c>
      <c r="P413" s="9">
        <f>IF(L413 = 0,0,E413/L413)</f>
        <v>125.78838174273859</v>
      </c>
      <c r="Q413" s="1" t="str">
        <f>LEFT(N413,SEARCH("/",N413)-1)</f>
        <v>film &amp; video</v>
      </c>
      <c r="R413" s="1" t="str">
        <f>RIGHT(N413,LEN(N413) - FIND("/",N413))</f>
        <v>documentary</v>
      </c>
      <c r="S413" s="12">
        <f>(J413/86400)+DATE(1970,1,1)</f>
        <v>41598.17597222222</v>
      </c>
      <c r="T413" s="12">
        <f>(I413/86400)+DATE(1970,1,1)</f>
        <v>41630.208333333336</v>
      </c>
    </row>
    <row r="414" spans="1:20" ht="60" x14ac:dyDescent="0.25">
      <c r="A414" s="1">
        <v>412</v>
      </c>
      <c r="B414" s="8" t="s">
        <v>413</v>
      </c>
      <c r="C414" s="8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16">
        <f>ROUND((E414/D414)*(100),0)</f>
        <v>127</v>
      </c>
      <c r="P414" s="9">
        <f>IF(L414 = 0,0,E414/L414)</f>
        <v>57.654545454545456</v>
      </c>
      <c r="Q414" s="1" t="str">
        <f>LEFT(N414,SEARCH("/",N414)-1)</f>
        <v>film &amp; video</v>
      </c>
      <c r="R414" s="1" t="str">
        <f>RIGHT(N414,LEN(N414) - FIND("/",N414))</f>
        <v>documentary</v>
      </c>
      <c r="S414" s="12">
        <f>(J414/86400)+DATE(1970,1,1)</f>
        <v>41099.742800925924</v>
      </c>
      <c r="T414" s="12">
        <f>(I414/86400)+DATE(1970,1,1)</f>
        <v>41115.742800925924</v>
      </c>
    </row>
    <row r="415" spans="1:20" ht="45" x14ac:dyDescent="0.25">
      <c r="A415" s="1">
        <v>413</v>
      </c>
      <c r="B415" s="8" t="s">
        <v>414</v>
      </c>
      <c r="C415" s="8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16">
        <f>ROUND((E415/D415)*(100),0)</f>
        <v>105</v>
      </c>
      <c r="P415" s="9">
        <f>IF(L415 = 0,0,E415/L415)</f>
        <v>78.660818713450297</v>
      </c>
      <c r="Q415" s="1" t="str">
        <f>LEFT(N415,SEARCH("/",N415)-1)</f>
        <v>film &amp; video</v>
      </c>
      <c r="R415" s="1" t="str">
        <f>RIGHT(N415,LEN(N415) - FIND("/",N415))</f>
        <v>documentary</v>
      </c>
      <c r="S415" s="12">
        <f>(J415/86400)+DATE(1970,1,1)</f>
        <v>41079.877442129626</v>
      </c>
      <c r="T415" s="12">
        <f>(I415/86400)+DATE(1970,1,1)</f>
        <v>41109.877442129626</v>
      </c>
    </row>
    <row r="416" spans="1:20" ht="60" x14ac:dyDescent="0.25">
      <c r="A416" s="1">
        <v>414</v>
      </c>
      <c r="B416" s="8" t="s">
        <v>415</v>
      </c>
      <c r="C416" s="8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16">
        <f>ROUND((E416/D416)*(100),0)</f>
        <v>103</v>
      </c>
      <c r="P416" s="9">
        <f>IF(L416 = 0,0,E416/L416)</f>
        <v>91.480769230769226</v>
      </c>
      <c r="Q416" s="1" t="str">
        <f>LEFT(N416,SEARCH("/",N416)-1)</f>
        <v>film &amp; video</v>
      </c>
      <c r="R416" s="1" t="str">
        <f>RIGHT(N416,LEN(N416) - FIND("/",N416))</f>
        <v>documentary</v>
      </c>
      <c r="S416" s="12">
        <f>(J416/86400)+DATE(1970,1,1)</f>
        <v>41529.063252314816</v>
      </c>
      <c r="T416" s="12">
        <f>(I416/86400)+DATE(1970,1,1)</f>
        <v>41559.063252314816</v>
      </c>
    </row>
    <row r="417" spans="1:20" ht="60" x14ac:dyDescent="0.25">
      <c r="A417" s="1">
        <v>415</v>
      </c>
      <c r="B417" s="8" t="s">
        <v>416</v>
      </c>
      <c r="C417" s="8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16">
        <f>ROUND((E417/D417)*(100),0)</f>
        <v>102</v>
      </c>
      <c r="P417" s="9">
        <f>IF(L417 = 0,0,E417/L417)</f>
        <v>68.09809523809524</v>
      </c>
      <c r="Q417" s="1" t="str">
        <f>LEFT(N417,SEARCH("/",N417)-1)</f>
        <v>film &amp; video</v>
      </c>
      <c r="R417" s="1" t="str">
        <f>RIGHT(N417,LEN(N417) - FIND("/",N417))</f>
        <v>documentary</v>
      </c>
      <c r="S417" s="12">
        <f>(J417/86400)+DATE(1970,1,1)</f>
        <v>41904.851875</v>
      </c>
      <c r="T417" s="12">
        <f>(I417/86400)+DATE(1970,1,1)</f>
        <v>41929.5</v>
      </c>
    </row>
    <row r="418" spans="1:20" ht="45" x14ac:dyDescent="0.25">
      <c r="A418" s="1">
        <v>416</v>
      </c>
      <c r="B418" s="8" t="s">
        <v>417</v>
      </c>
      <c r="C418" s="8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16">
        <f>ROUND((E418/D418)*(100),0)</f>
        <v>120</v>
      </c>
      <c r="P418" s="9">
        <f>IF(L418 = 0,0,E418/L418)</f>
        <v>48.086800000000004</v>
      </c>
      <c r="Q418" s="1" t="str">
        <f>LEFT(N418,SEARCH("/",N418)-1)</f>
        <v>film &amp; video</v>
      </c>
      <c r="R418" s="1" t="str">
        <f>RIGHT(N418,LEN(N418) - FIND("/",N418))</f>
        <v>documentary</v>
      </c>
      <c r="S418" s="12">
        <f>(J418/86400)+DATE(1970,1,1)</f>
        <v>41648.396192129629</v>
      </c>
      <c r="T418" s="12">
        <f>(I418/86400)+DATE(1970,1,1)</f>
        <v>41678.396192129629</v>
      </c>
    </row>
    <row r="419" spans="1:20" ht="60" x14ac:dyDescent="0.25">
      <c r="A419" s="1">
        <v>417</v>
      </c>
      <c r="B419" s="8" t="s">
        <v>418</v>
      </c>
      <c r="C419" s="8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16">
        <f>ROUND((E419/D419)*(100),0)</f>
        <v>100</v>
      </c>
      <c r="P419" s="9">
        <f>IF(L419 = 0,0,E419/L419)</f>
        <v>202.42307692307693</v>
      </c>
      <c r="Q419" s="1" t="str">
        <f>LEFT(N419,SEARCH("/",N419)-1)</f>
        <v>film &amp; video</v>
      </c>
      <c r="R419" s="1" t="str">
        <f>RIGHT(N419,LEN(N419) - FIND("/",N419))</f>
        <v>documentary</v>
      </c>
      <c r="S419" s="12">
        <f>(J419/86400)+DATE(1970,1,1)</f>
        <v>41360.970601851848</v>
      </c>
      <c r="T419" s="12">
        <f>(I419/86400)+DATE(1970,1,1)</f>
        <v>41372.189583333333</v>
      </c>
    </row>
    <row r="420" spans="1:20" ht="60" x14ac:dyDescent="0.25">
      <c r="A420" s="1">
        <v>418</v>
      </c>
      <c r="B420" s="8" t="s">
        <v>419</v>
      </c>
      <c r="C420" s="8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16">
        <f>ROUND((E420/D420)*(100),0)</f>
        <v>101</v>
      </c>
      <c r="P420" s="9">
        <f>IF(L420 = 0,0,E420/L420)</f>
        <v>216.75</v>
      </c>
      <c r="Q420" s="1" t="str">
        <f>LEFT(N420,SEARCH("/",N420)-1)</f>
        <v>film &amp; video</v>
      </c>
      <c r="R420" s="1" t="str">
        <f>RIGHT(N420,LEN(N420) - FIND("/",N420))</f>
        <v>documentary</v>
      </c>
      <c r="S420" s="12">
        <f>(J420/86400)+DATE(1970,1,1)</f>
        <v>42178.282372685186</v>
      </c>
      <c r="T420" s="12">
        <f>(I420/86400)+DATE(1970,1,1)</f>
        <v>42208.282372685186</v>
      </c>
    </row>
    <row r="421" spans="1:20" ht="45" x14ac:dyDescent="0.25">
      <c r="A421" s="1">
        <v>419</v>
      </c>
      <c r="B421" s="8" t="s">
        <v>420</v>
      </c>
      <c r="C421" s="8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16">
        <f>ROUND((E421/D421)*(100),0)</f>
        <v>100</v>
      </c>
      <c r="P421" s="9">
        <f>IF(L421 = 0,0,E421/L421)</f>
        <v>110.06849315068493</v>
      </c>
      <c r="Q421" s="1" t="str">
        <f>LEFT(N421,SEARCH("/",N421)-1)</f>
        <v>film &amp; video</v>
      </c>
      <c r="R421" s="1" t="str">
        <f>RIGHT(N421,LEN(N421) - FIND("/",N421))</f>
        <v>documentary</v>
      </c>
      <c r="S421" s="12">
        <f>(J421/86400)+DATE(1970,1,1)</f>
        <v>41394.842442129629</v>
      </c>
      <c r="T421" s="12">
        <f>(I421/86400)+DATE(1970,1,1)</f>
        <v>41454.842442129629</v>
      </c>
    </row>
    <row r="422" spans="1:20" ht="60" x14ac:dyDescent="0.25">
      <c r="A422" s="1">
        <v>420</v>
      </c>
      <c r="B422" s="8" t="s">
        <v>421</v>
      </c>
      <c r="C422" s="8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6">
        <f>ROUND((E422/D422)*(100),0)</f>
        <v>0</v>
      </c>
      <c r="P422" s="9">
        <f>IF(L422 = 0,0,E422/L422)</f>
        <v>4.833333333333333</v>
      </c>
      <c r="Q422" s="1" t="str">
        <f>LEFT(N422,SEARCH("/",N422)-1)</f>
        <v>film &amp; video</v>
      </c>
      <c r="R422" s="1" t="str">
        <f>RIGHT(N422,LEN(N422) - FIND("/",N422))</f>
        <v>animation</v>
      </c>
      <c r="S422" s="12">
        <f>(J422/86400)+DATE(1970,1,1)</f>
        <v>41682.23646990741</v>
      </c>
      <c r="T422" s="12">
        <f>(I422/86400)+DATE(1970,1,1)</f>
        <v>41712.194803240738</v>
      </c>
    </row>
    <row r="423" spans="1:20" ht="60" x14ac:dyDescent="0.25">
      <c r="A423" s="1">
        <v>421</v>
      </c>
      <c r="B423" s="8" t="s">
        <v>422</v>
      </c>
      <c r="C423" s="8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6">
        <f>ROUND((E423/D423)*(100),0)</f>
        <v>2</v>
      </c>
      <c r="P423" s="9">
        <f>IF(L423 = 0,0,E423/L423)</f>
        <v>50.166666666666664</v>
      </c>
      <c r="Q423" s="1" t="str">
        <f>LEFT(N423,SEARCH("/",N423)-1)</f>
        <v>film &amp; video</v>
      </c>
      <c r="R423" s="1" t="str">
        <f>RIGHT(N423,LEN(N423) - FIND("/",N423))</f>
        <v>animation</v>
      </c>
      <c r="S423" s="12">
        <f>(J423/86400)+DATE(1970,1,1)</f>
        <v>42177.491388888884</v>
      </c>
      <c r="T423" s="12">
        <f>(I423/86400)+DATE(1970,1,1)</f>
        <v>42237.491388888884</v>
      </c>
    </row>
    <row r="424" spans="1:20" ht="60" x14ac:dyDescent="0.25">
      <c r="A424" s="1">
        <v>422</v>
      </c>
      <c r="B424" s="8" t="s">
        <v>423</v>
      </c>
      <c r="C424" s="8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6">
        <f>ROUND((E424/D424)*(100),0)</f>
        <v>1</v>
      </c>
      <c r="P424" s="9">
        <f>IF(L424 = 0,0,E424/L424)</f>
        <v>35.833333333333336</v>
      </c>
      <c r="Q424" s="1" t="str">
        <f>LEFT(N424,SEARCH("/",N424)-1)</f>
        <v>film &amp; video</v>
      </c>
      <c r="R424" s="1" t="str">
        <f>RIGHT(N424,LEN(N424) - FIND("/",N424))</f>
        <v>animation</v>
      </c>
      <c r="S424" s="12">
        <f>(J424/86400)+DATE(1970,1,1)</f>
        <v>41863.260381944448</v>
      </c>
      <c r="T424" s="12">
        <f>(I424/86400)+DATE(1970,1,1)</f>
        <v>41893.260381944448</v>
      </c>
    </row>
    <row r="425" spans="1:20" ht="45" x14ac:dyDescent="0.25">
      <c r="A425" s="1">
        <v>423</v>
      </c>
      <c r="B425" s="8" t="s">
        <v>424</v>
      </c>
      <c r="C425" s="8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6">
        <f>ROUND((E425/D425)*(100),0)</f>
        <v>1</v>
      </c>
      <c r="P425" s="9">
        <f>IF(L425 = 0,0,E425/L425)</f>
        <v>11.76923076923077</v>
      </c>
      <c r="Q425" s="1" t="str">
        <f>LEFT(N425,SEARCH("/",N425)-1)</f>
        <v>film &amp; video</v>
      </c>
      <c r="R425" s="1" t="str">
        <f>RIGHT(N425,LEN(N425) - FIND("/",N425))</f>
        <v>animation</v>
      </c>
      <c r="S425" s="12">
        <f>(J425/86400)+DATE(1970,1,1)</f>
        <v>41400.92627314815</v>
      </c>
      <c r="T425" s="12">
        <f>(I425/86400)+DATE(1970,1,1)</f>
        <v>41430.92627314815</v>
      </c>
    </row>
    <row r="426" spans="1:20" ht="45" x14ac:dyDescent="0.25">
      <c r="A426" s="1">
        <v>424</v>
      </c>
      <c r="B426" s="8" t="s">
        <v>425</v>
      </c>
      <c r="C426" s="8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6">
        <f>ROUND((E426/D426)*(100),0)</f>
        <v>7</v>
      </c>
      <c r="P426" s="9">
        <f>IF(L426 = 0,0,E426/L426)</f>
        <v>40.78</v>
      </c>
      <c r="Q426" s="1" t="str">
        <f>LEFT(N426,SEARCH("/",N426)-1)</f>
        <v>film &amp; video</v>
      </c>
      <c r="R426" s="1" t="str">
        <f>RIGHT(N426,LEN(N426) - FIND("/",N426))</f>
        <v>animation</v>
      </c>
      <c r="S426" s="12">
        <f>(J426/86400)+DATE(1970,1,1)</f>
        <v>40934.376145833332</v>
      </c>
      <c r="T426" s="12">
        <f>(I426/86400)+DATE(1970,1,1)</f>
        <v>40994.334479166668</v>
      </c>
    </row>
    <row r="427" spans="1:20" ht="60" x14ac:dyDescent="0.25">
      <c r="A427" s="1">
        <v>425</v>
      </c>
      <c r="B427" s="8" t="s">
        <v>426</v>
      </c>
      <c r="C427" s="8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6">
        <f>ROUND((E427/D427)*(100),0)</f>
        <v>0</v>
      </c>
      <c r="P427" s="9">
        <f>IF(L427 = 0,0,E427/L427)</f>
        <v>3</v>
      </c>
      <c r="Q427" s="1" t="str">
        <f>LEFT(N427,SEARCH("/",N427)-1)</f>
        <v>film &amp; video</v>
      </c>
      <c r="R427" s="1" t="str">
        <f>RIGHT(N427,LEN(N427) - FIND("/",N427))</f>
        <v>animation</v>
      </c>
      <c r="S427" s="12">
        <f>(J427/86400)+DATE(1970,1,1)</f>
        <v>42275.861157407402</v>
      </c>
      <c r="T427" s="12">
        <f>(I427/86400)+DATE(1970,1,1)</f>
        <v>42335.902824074074</v>
      </c>
    </row>
    <row r="428" spans="1:20" ht="60" x14ac:dyDescent="0.25">
      <c r="A428" s="1">
        <v>426</v>
      </c>
      <c r="B428" s="8" t="s">
        <v>427</v>
      </c>
      <c r="C428" s="8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6">
        <f>ROUND((E428/D428)*(100),0)</f>
        <v>1</v>
      </c>
      <c r="P428" s="9">
        <f>IF(L428 = 0,0,E428/L428)</f>
        <v>16.625</v>
      </c>
      <c r="Q428" s="1" t="str">
        <f>LEFT(N428,SEARCH("/",N428)-1)</f>
        <v>film &amp; video</v>
      </c>
      <c r="R428" s="1" t="str">
        <f>RIGHT(N428,LEN(N428) - FIND("/",N428))</f>
        <v>animation</v>
      </c>
      <c r="S428" s="12">
        <f>(J428/86400)+DATE(1970,1,1)</f>
        <v>42400.711967592593</v>
      </c>
      <c r="T428" s="12">
        <f>(I428/86400)+DATE(1970,1,1)</f>
        <v>42430.711967592593</v>
      </c>
    </row>
    <row r="429" spans="1:20" ht="60" x14ac:dyDescent="0.25">
      <c r="A429" s="1">
        <v>427</v>
      </c>
      <c r="B429" s="8" t="s">
        <v>428</v>
      </c>
      <c r="C429" s="8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6">
        <f>ROUND((E429/D429)*(100),0)</f>
        <v>0</v>
      </c>
      <c r="P429" s="9">
        <f>IF(L429 = 0,0,E429/L429)</f>
        <v>0</v>
      </c>
      <c r="Q429" s="1" t="str">
        <f>LEFT(N429,SEARCH("/",N429)-1)</f>
        <v>film &amp; video</v>
      </c>
      <c r="R429" s="1" t="str">
        <f>RIGHT(N429,LEN(N429) - FIND("/",N429))</f>
        <v>animation</v>
      </c>
      <c r="S429" s="12">
        <f>(J429/86400)+DATE(1970,1,1)</f>
        <v>42285.90902777778</v>
      </c>
      <c r="T429" s="12">
        <f>(I429/86400)+DATE(1970,1,1)</f>
        <v>42299.790972222225</v>
      </c>
    </row>
    <row r="430" spans="1:20" ht="30" x14ac:dyDescent="0.25">
      <c r="A430" s="1">
        <v>428</v>
      </c>
      <c r="B430" s="8" t="s">
        <v>429</v>
      </c>
      <c r="C430" s="8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6">
        <f>ROUND((E430/D430)*(100),0)</f>
        <v>6</v>
      </c>
      <c r="P430" s="9">
        <f>IF(L430 = 0,0,E430/L430)</f>
        <v>52</v>
      </c>
      <c r="Q430" s="1" t="str">
        <f>LEFT(N430,SEARCH("/",N430)-1)</f>
        <v>film &amp; video</v>
      </c>
      <c r="R430" s="1" t="str">
        <f>RIGHT(N430,LEN(N430) - FIND("/",N430))</f>
        <v>animation</v>
      </c>
      <c r="S430" s="12">
        <f>(J430/86400)+DATE(1970,1,1)</f>
        <v>41778.766724537039</v>
      </c>
      <c r="T430" s="12">
        <f>(I430/86400)+DATE(1970,1,1)</f>
        <v>41806.916666666664</v>
      </c>
    </row>
    <row r="431" spans="1:20" ht="60" x14ac:dyDescent="0.25">
      <c r="A431" s="1">
        <v>429</v>
      </c>
      <c r="B431" s="8" t="s">
        <v>430</v>
      </c>
      <c r="C431" s="8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6">
        <f>ROUND((E431/D431)*(100),0)</f>
        <v>0</v>
      </c>
      <c r="P431" s="9">
        <f>IF(L431 = 0,0,E431/L431)</f>
        <v>0</v>
      </c>
      <c r="Q431" s="1" t="str">
        <f>LEFT(N431,SEARCH("/",N431)-1)</f>
        <v>film &amp; video</v>
      </c>
      <c r="R431" s="1" t="str">
        <f>RIGHT(N431,LEN(N431) - FIND("/",N431))</f>
        <v>animation</v>
      </c>
      <c r="S431" s="12">
        <f>(J431/86400)+DATE(1970,1,1)</f>
        <v>40070.901412037041</v>
      </c>
      <c r="T431" s="12">
        <f>(I431/86400)+DATE(1970,1,1)</f>
        <v>40144.207638888889</v>
      </c>
    </row>
    <row r="432" spans="1:20" ht="45" x14ac:dyDescent="0.25">
      <c r="A432" s="1">
        <v>430</v>
      </c>
      <c r="B432" s="8" t="s">
        <v>431</v>
      </c>
      <c r="C432" s="8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6">
        <f>ROUND((E432/D432)*(100),0)</f>
        <v>2</v>
      </c>
      <c r="P432" s="9">
        <f>IF(L432 = 0,0,E432/L432)</f>
        <v>4.8</v>
      </c>
      <c r="Q432" s="1" t="str">
        <f>LEFT(N432,SEARCH("/",N432)-1)</f>
        <v>film &amp; video</v>
      </c>
      <c r="R432" s="1" t="str">
        <f>RIGHT(N432,LEN(N432) - FIND("/",N432))</f>
        <v>animation</v>
      </c>
      <c r="S432" s="12">
        <f>(J432/86400)+DATE(1970,1,1)</f>
        <v>41513.107256944444</v>
      </c>
      <c r="T432" s="12">
        <f>(I432/86400)+DATE(1970,1,1)</f>
        <v>41528.107256944444</v>
      </c>
    </row>
    <row r="433" spans="1:20" ht="45" x14ac:dyDescent="0.25">
      <c r="A433" s="1">
        <v>431</v>
      </c>
      <c r="B433" s="8" t="s">
        <v>432</v>
      </c>
      <c r="C433" s="8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6">
        <f>ROUND((E433/D433)*(100),0)</f>
        <v>14</v>
      </c>
      <c r="P433" s="9">
        <f>IF(L433 = 0,0,E433/L433)</f>
        <v>51.875</v>
      </c>
      <c r="Q433" s="1" t="str">
        <f>LEFT(N433,SEARCH("/",N433)-1)</f>
        <v>film &amp; video</v>
      </c>
      <c r="R433" s="1" t="str">
        <f>RIGHT(N433,LEN(N433) - FIND("/",N433))</f>
        <v>animation</v>
      </c>
      <c r="S433" s="12">
        <f>(J433/86400)+DATE(1970,1,1)</f>
        <v>42526.871331018519</v>
      </c>
      <c r="T433" s="12">
        <f>(I433/86400)+DATE(1970,1,1)</f>
        <v>42556.871331018519</v>
      </c>
    </row>
    <row r="434" spans="1:20" ht="60" x14ac:dyDescent="0.25">
      <c r="A434" s="1">
        <v>432</v>
      </c>
      <c r="B434" s="8" t="s">
        <v>433</v>
      </c>
      <c r="C434" s="8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6">
        <f>ROUND((E434/D434)*(100),0)</f>
        <v>10</v>
      </c>
      <c r="P434" s="9">
        <f>IF(L434 = 0,0,E434/L434)</f>
        <v>71.25</v>
      </c>
      <c r="Q434" s="1" t="str">
        <f>LEFT(N434,SEARCH("/",N434)-1)</f>
        <v>film &amp; video</v>
      </c>
      <c r="R434" s="1" t="str">
        <f>RIGHT(N434,LEN(N434) - FIND("/",N434))</f>
        <v>animation</v>
      </c>
      <c r="S434" s="12">
        <f>(J434/86400)+DATE(1970,1,1)</f>
        <v>42238.726631944446</v>
      </c>
      <c r="T434" s="12">
        <f>(I434/86400)+DATE(1970,1,1)</f>
        <v>42298.726631944446</v>
      </c>
    </row>
    <row r="435" spans="1:20" ht="60" x14ac:dyDescent="0.25">
      <c r="A435" s="1">
        <v>433</v>
      </c>
      <c r="B435" s="8" t="s">
        <v>434</v>
      </c>
      <c r="C435" s="8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6">
        <f>ROUND((E435/D435)*(100),0)</f>
        <v>0</v>
      </c>
      <c r="P435" s="9">
        <f>IF(L435 = 0,0,E435/L435)</f>
        <v>0</v>
      </c>
      <c r="Q435" s="1" t="str">
        <f>LEFT(N435,SEARCH("/",N435)-1)</f>
        <v>film &amp; video</v>
      </c>
      <c r="R435" s="1" t="str">
        <f>RIGHT(N435,LEN(N435) - FIND("/",N435))</f>
        <v>animation</v>
      </c>
      <c r="S435" s="12">
        <f>(J435/86400)+DATE(1970,1,1)</f>
        <v>42228.629884259259</v>
      </c>
      <c r="T435" s="12">
        <f>(I435/86400)+DATE(1970,1,1)</f>
        <v>42288.629884259259</v>
      </c>
    </row>
    <row r="436" spans="1:20" ht="60" x14ac:dyDescent="0.25">
      <c r="A436" s="1">
        <v>434</v>
      </c>
      <c r="B436" s="8" t="s">
        <v>435</v>
      </c>
      <c r="C436" s="8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6">
        <f>ROUND((E436/D436)*(100),0)</f>
        <v>5</v>
      </c>
      <c r="P436" s="9">
        <f>IF(L436 = 0,0,E436/L436)</f>
        <v>62.5</v>
      </c>
      <c r="Q436" s="1" t="str">
        <f>LEFT(N436,SEARCH("/",N436)-1)</f>
        <v>film &amp; video</v>
      </c>
      <c r="R436" s="1" t="str">
        <f>RIGHT(N436,LEN(N436) - FIND("/",N436))</f>
        <v>animation</v>
      </c>
      <c r="S436" s="12">
        <f>(J436/86400)+DATE(1970,1,1)</f>
        <v>41576.834513888891</v>
      </c>
      <c r="T436" s="12">
        <f>(I436/86400)+DATE(1970,1,1)</f>
        <v>41609.876180555555</v>
      </c>
    </row>
    <row r="437" spans="1:20" ht="60" x14ac:dyDescent="0.25">
      <c r="A437" s="1">
        <v>435</v>
      </c>
      <c r="B437" s="8" t="s">
        <v>436</v>
      </c>
      <c r="C437" s="8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6">
        <f>ROUND((E437/D437)*(100),0)</f>
        <v>0</v>
      </c>
      <c r="P437" s="9">
        <f>IF(L437 = 0,0,E437/L437)</f>
        <v>1</v>
      </c>
      <c r="Q437" s="1" t="str">
        <f>LEFT(N437,SEARCH("/",N437)-1)</f>
        <v>film &amp; video</v>
      </c>
      <c r="R437" s="1" t="str">
        <f>RIGHT(N437,LEN(N437) - FIND("/",N437))</f>
        <v>animation</v>
      </c>
      <c r="S437" s="12">
        <f>(J437/86400)+DATE(1970,1,1)</f>
        <v>41500.747453703705</v>
      </c>
      <c r="T437" s="12">
        <f>(I437/86400)+DATE(1970,1,1)</f>
        <v>41530.747453703705</v>
      </c>
    </row>
    <row r="438" spans="1:20" ht="45" x14ac:dyDescent="0.25">
      <c r="A438" s="1">
        <v>436</v>
      </c>
      <c r="B438" s="8" t="s">
        <v>437</v>
      </c>
      <c r="C438" s="8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6">
        <f>ROUND((E438/D438)*(100),0)</f>
        <v>0</v>
      </c>
      <c r="P438" s="9">
        <f>IF(L438 = 0,0,E438/L438)</f>
        <v>0</v>
      </c>
      <c r="Q438" s="1" t="str">
        <f>LEFT(N438,SEARCH("/",N438)-1)</f>
        <v>film &amp; video</v>
      </c>
      <c r="R438" s="1" t="str">
        <f>RIGHT(N438,LEN(N438) - FIND("/",N438))</f>
        <v>animation</v>
      </c>
      <c r="S438" s="12">
        <f>(J438/86400)+DATE(1970,1,1)</f>
        <v>41456.36241898148</v>
      </c>
      <c r="T438" s="12">
        <f>(I438/86400)+DATE(1970,1,1)</f>
        <v>41486.36241898148</v>
      </c>
    </row>
    <row r="439" spans="1:20" ht="45" x14ac:dyDescent="0.25">
      <c r="A439" s="1">
        <v>437</v>
      </c>
      <c r="B439" s="8" t="s">
        <v>438</v>
      </c>
      <c r="C439" s="8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6">
        <f>ROUND((E439/D439)*(100),0)</f>
        <v>0</v>
      </c>
      <c r="P439" s="9">
        <f>IF(L439 = 0,0,E439/L439)</f>
        <v>0</v>
      </c>
      <c r="Q439" s="1" t="str">
        <f>LEFT(N439,SEARCH("/",N439)-1)</f>
        <v>film &amp; video</v>
      </c>
      <c r="R439" s="1" t="str">
        <f>RIGHT(N439,LEN(N439) - FIND("/",N439))</f>
        <v>animation</v>
      </c>
      <c r="S439" s="12">
        <f>(J439/86400)+DATE(1970,1,1)</f>
        <v>42591.31858796296</v>
      </c>
      <c r="T439" s="12">
        <f>(I439/86400)+DATE(1970,1,1)</f>
        <v>42651.31858796296</v>
      </c>
    </row>
    <row r="440" spans="1:20" ht="45" x14ac:dyDescent="0.25">
      <c r="A440" s="1">
        <v>438</v>
      </c>
      <c r="B440" s="8" t="s">
        <v>439</v>
      </c>
      <c r="C440" s="8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6">
        <f>ROUND((E440/D440)*(100),0)</f>
        <v>9</v>
      </c>
      <c r="P440" s="9">
        <f>IF(L440 = 0,0,E440/L440)</f>
        <v>170.54545454545453</v>
      </c>
      <c r="Q440" s="1" t="str">
        <f>LEFT(N440,SEARCH("/",N440)-1)</f>
        <v>film &amp; video</v>
      </c>
      <c r="R440" s="1" t="str">
        <f>RIGHT(N440,LEN(N440) - FIND("/",N440))</f>
        <v>animation</v>
      </c>
      <c r="S440" s="12">
        <f>(J440/86400)+DATE(1970,1,1)</f>
        <v>42296.261087962965</v>
      </c>
      <c r="T440" s="12">
        <f>(I440/86400)+DATE(1970,1,1)</f>
        <v>42326.302754629629</v>
      </c>
    </row>
    <row r="441" spans="1:20" ht="60" x14ac:dyDescent="0.25">
      <c r="A441" s="1">
        <v>439</v>
      </c>
      <c r="B441" s="8" t="s">
        <v>440</v>
      </c>
      <c r="C441" s="8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6">
        <f>ROUND((E441/D441)*(100),0)</f>
        <v>0</v>
      </c>
      <c r="P441" s="9">
        <f>IF(L441 = 0,0,E441/L441)</f>
        <v>0</v>
      </c>
      <c r="Q441" s="1" t="str">
        <f>LEFT(N441,SEARCH("/",N441)-1)</f>
        <v>film &amp; video</v>
      </c>
      <c r="R441" s="1" t="str">
        <f>RIGHT(N441,LEN(N441) - FIND("/",N441))</f>
        <v>animation</v>
      </c>
      <c r="S441" s="12">
        <f>(J441/86400)+DATE(1970,1,1)</f>
        <v>41919.761782407411</v>
      </c>
      <c r="T441" s="12">
        <f>(I441/86400)+DATE(1970,1,1)</f>
        <v>41929.761782407411</v>
      </c>
    </row>
    <row r="442" spans="1:20" ht="45" x14ac:dyDescent="0.25">
      <c r="A442" s="1">
        <v>440</v>
      </c>
      <c r="B442" s="8" t="s">
        <v>441</v>
      </c>
      <c r="C442" s="8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6">
        <f>ROUND((E442/D442)*(100),0)</f>
        <v>0</v>
      </c>
      <c r="P442" s="9">
        <f>IF(L442 = 0,0,E442/L442)</f>
        <v>5</v>
      </c>
      <c r="Q442" s="1" t="str">
        <f>LEFT(N442,SEARCH("/",N442)-1)</f>
        <v>film &amp; video</v>
      </c>
      <c r="R442" s="1" t="str">
        <f>RIGHT(N442,LEN(N442) - FIND("/",N442))</f>
        <v>animation</v>
      </c>
      <c r="S442" s="12">
        <f>(J442/86400)+DATE(1970,1,1)</f>
        <v>42423.985567129625</v>
      </c>
      <c r="T442" s="12">
        <f>(I442/86400)+DATE(1970,1,1)</f>
        <v>42453.943900462968</v>
      </c>
    </row>
    <row r="443" spans="1:20" ht="60" x14ac:dyDescent="0.25">
      <c r="A443" s="1">
        <v>441</v>
      </c>
      <c r="B443" s="8" t="s">
        <v>442</v>
      </c>
      <c r="C443" s="8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6">
        <f>ROUND((E443/D443)*(100),0)</f>
        <v>0</v>
      </c>
      <c r="P443" s="9">
        <f>IF(L443 = 0,0,E443/L443)</f>
        <v>0</v>
      </c>
      <c r="Q443" s="1" t="str">
        <f>LEFT(N443,SEARCH("/",N443)-1)</f>
        <v>film &amp; video</v>
      </c>
      <c r="R443" s="1" t="str">
        <f>RIGHT(N443,LEN(N443) - FIND("/",N443))</f>
        <v>animation</v>
      </c>
      <c r="S443" s="12">
        <f>(J443/86400)+DATE(1970,1,1)</f>
        <v>41550.793935185182</v>
      </c>
      <c r="T443" s="12">
        <f>(I443/86400)+DATE(1970,1,1)</f>
        <v>41580.793935185182</v>
      </c>
    </row>
    <row r="444" spans="1:20" x14ac:dyDescent="0.25">
      <c r="A444" s="1">
        <v>442</v>
      </c>
      <c r="B444" s="8" t="s">
        <v>443</v>
      </c>
      <c r="C444" s="8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6">
        <f>ROUND((E444/D444)*(100),0)</f>
        <v>39</v>
      </c>
      <c r="P444" s="9">
        <f>IF(L444 = 0,0,E444/L444)</f>
        <v>393.58823529411762</v>
      </c>
      <c r="Q444" s="1" t="str">
        <f>LEFT(N444,SEARCH("/",N444)-1)</f>
        <v>film &amp; video</v>
      </c>
      <c r="R444" s="1" t="str">
        <f>RIGHT(N444,LEN(N444) - FIND("/",N444))</f>
        <v>animation</v>
      </c>
      <c r="S444" s="12">
        <f>(J444/86400)+DATE(1970,1,1)</f>
        <v>42024.888692129629</v>
      </c>
      <c r="T444" s="12">
        <f>(I444/86400)+DATE(1970,1,1)</f>
        <v>42054.888692129629</v>
      </c>
    </row>
    <row r="445" spans="1:20" ht="45" x14ac:dyDescent="0.25">
      <c r="A445" s="1">
        <v>443</v>
      </c>
      <c r="B445" s="8" t="s">
        <v>444</v>
      </c>
      <c r="C445" s="8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6">
        <f>ROUND((E445/D445)*(100),0)</f>
        <v>0</v>
      </c>
      <c r="P445" s="9">
        <f>IF(L445 = 0,0,E445/L445)</f>
        <v>5</v>
      </c>
      <c r="Q445" s="1" t="str">
        <f>LEFT(N445,SEARCH("/",N445)-1)</f>
        <v>film &amp; video</v>
      </c>
      <c r="R445" s="1" t="str">
        <f>RIGHT(N445,LEN(N445) - FIND("/",N445))</f>
        <v>animation</v>
      </c>
      <c r="S445" s="12">
        <f>(J445/86400)+DATE(1970,1,1)</f>
        <v>41650.015057870369</v>
      </c>
      <c r="T445" s="12">
        <f>(I445/86400)+DATE(1970,1,1)</f>
        <v>41680.015057870369</v>
      </c>
    </row>
    <row r="446" spans="1:20" ht="45" x14ac:dyDescent="0.25">
      <c r="A446" s="1">
        <v>444</v>
      </c>
      <c r="B446" s="8" t="s">
        <v>445</v>
      </c>
      <c r="C446" s="8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6">
        <f>ROUND((E446/D446)*(100),0)</f>
        <v>5</v>
      </c>
      <c r="P446" s="9">
        <f>IF(L446 = 0,0,E446/L446)</f>
        <v>50</v>
      </c>
      <c r="Q446" s="1" t="str">
        <f>LEFT(N446,SEARCH("/",N446)-1)</f>
        <v>film &amp; video</v>
      </c>
      <c r="R446" s="1" t="str">
        <f>RIGHT(N446,LEN(N446) - FIND("/",N446))</f>
        <v>animation</v>
      </c>
      <c r="S446" s="12">
        <f>(J446/86400)+DATE(1970,1,1)</f>
        <v>40894.906956018516</v>
      </c>
      <c r="T446" s="12">
        <f>(I446/86400)+DATE(1970,1,1)</f>
        <v>40954.906956018516</v>
      </c>
    </row>
    <row r="447" spans="1:20" ht="45" x14ac:dyDescent="0.25">
      <c r="A447" s="1">
        <v>445</v>
      </c>
      <c r="B447" s="8" t="s">
        <v>446</v>
      </c>
      <c r="C447" s="8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6">
        <f>ROUND((E447/D447)*(100),0)</f>
        <v>0</v>
      </c>
      <c r="P447" s="9">
        <f>IF(L447 = 0,0,E447/L447)</f>
        <v>1</v>
      </c>
      <c r="Q447" s="1" t="str">
        <f>LEFT(N447,SEARCH("/",N447)-1)</f>
        <v>film &amp; video</v>
      </c>
      <c r="R447" s="1" t="str">
        <f>RIGHT(N447,LEN(N447) - FIND("/",N447))</f>
        <v>animation</v>
      </c>
      <c r="S447" s="12">
        <f>(J447/86400)+DATE(1970,1,1)</f>
        <v>42130.335358796292</v>
      </c>
      <c r="T447" s="12">
        <f>(I447/86400)+DATE(1970,1,1)</f>
        <v>42145.335358796292</v>
      </c>
    </row>
    <row r="448" spans="1:20" ht="60" x14ac:dyDescent="0.25">
      <c r="A448" s="1">
        <v>446</v>
      </c>
      <c r="B448" s="8" t="s">
        <v>447</v>
      </c>
      <c r="C448" s="8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6">
        <f>ROUND((E448/D448)*(100),0)</f>
        <v>7</v>
      </c>
      <c r="P448" s="9">
        <f>IF(L448 = 0,0,E448/L448)</f>
        <v>47.875</v>
      </c>
      <c r="Q448" s="1" t="str">
        <f>LEFT(N448,SEARCH("/",N448)-1)</f>
        <v>film &amp; video</v>
      </c>
      <c r="R448" s="1" t="str">
        <f>RIGHT(N448,LEN(N448) - FIND("/",N448))</f>
        <v>animation</v>
      </c>
      <c r="S448" s="12">
        <f>(J448/86400)+DATE(1970,1,1)</f>
        <v>42037.083564814813</v>
      </c>
      <c r="T448" s="12">
        <f>(I448/86400)+DATE(1970,1,1)</f>
        <v>42067.083564814813</v>
      </c>
    </row>
    <row r="449" spans="1:20" ht="60" x14ac:dyDescent="0.25">
      <c r="A449" s="1">
        <v>447</v>
      </c>
      <c r="B449" s="8" t="s">
        <v>448</v>
      </c>
      <c r="C449" s="8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6">
        <f>ROUND((E449/D449)*(100),0)</f>
        <v>0</v>
      </c>
      <c r="P449" s="9">
        <f>IF(L449 = 0,0,E449/L449)</f>
        <v>5</v>
      </c>
      <c r="Q449" s="1" t="str">
        <f>LEFT(N449,SEARCH("/",N449)-1)</f>
        <v>film &amp; video</v>
      </c>
      <c r="R449" s="1" t="str">
        <f>RIGHT(N449,LEN(N449) - FIND("/",N449))</f>
        <v>animation</v>
      </c>
      <c r="S449" s="12">
        <f>(J449/86400)+DATE(1970,1,1)</f>
        <v>41331.555127314816</v>
      </c>
      <c r="T449" s="12">
        <f>(I449/86400)+DATE(1970,1,1)</f>
        <v>41356.513460648144</v>
      </c>
    </row>
    <row r="450" spans="1:20" ht="60" x14ac:dyDescent="0.25">
      <c r="A450" s="1">
        <v>448</v>
      </c>
      <c r="B450" s="8" t="s">
        <v>449</v>
      </c>
      <c r="C450" s="8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6">
        <f>ROUND((E450/D450)*(100),0)</f>
        <v>3</v>
      </c>
      <c r="P450" s="9">
        <f>IF(L450 = 0,0,E450/L450)</f>
        <v>20.502500000000001</v>
      </c>
      <c r="Q450" s="1" t="str">
        <f>LEFT(N450,SEARCH("/",N450)-1)</f>
        <v>film &amp; video</v>
      </c>
      <c r="R450" s="1" t="str">
        <f>RIGHT(N450,LEN(N450) - FIND("/",N450))</f>
        <v>animation</v>
      </c>
      <c r="S450" s="12">
        <f>(J450/86400)+DATE(1970,1,1)</f>
        <v>41753.758043981477</v>
      </c>
      <c r="T450" s="12">
        <f>(I450/86400)+DATE(1970,1,1)</f>
        <v>41773.758043981477</v>
      </c>
    </row>
    <row r="451" spans="1:20" ht="60" x14ac:dyDescent="0.25">
      <c r="A451" s="1">
        <v>449</v>
      </c>
      <c r="B451" s="8" t="s">
        <v>450</v>
      </c>
      <c r="C451" s="8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6">
        <f>ROUND((E451/D451)*(100),0)</f>
        <v>2</v>
      </c>
      <c r="P451" s="9">
        <f>IF(L451 = 0,0,E451/L451)</f>
        <v>9</v>
      </c>
      <c r="Q451" s="1" t="str">
        <f>LEFT(N451,SEARCH("/",N451)-1)</f>
        <v>film &amp; video</v>
      </c>
      <c r="R451" s="1" t="str">
        <f>RIGHT(N451,LEN(N451) - FIND("/",N451))</f>
        <v>animation</v>
      </c>
      <c r="S451" s="12">
        <f>(J451/86400)+DATE(1970,1,1)</f>
        <v>41534.568113425928</v>
      </c>
      <c r="T451" s="12">
        <f>(I451/86400)+DATE(1970,1,1)</f>
        <v>41564.568113425928</v>
      </c>
    </row>
    <row r="452" spans="1:20" ht="60" x14ac:dyDescent="0.25">
      <c r="A452" s="1">
        <v>450</v>
      </c>
      <c r="B452" s="8" t="s">
        <v>451</v>
      </c>
      <c r="C452" s="8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6">
        <f>ROUND((E452/D452)*(100),0)</f>
        <v>1</v>
      </c>
      <c r="P452" s="9">
        <f>IF(L452 = 0,0,E452/L452)</f>
        <v>56.571428571428569</v>
      </c>
      <c r="Q452" s="1" t="str">
        <f>LEFT(N452,SEARCH("/",N452)-1)</f>
        <v>film &amp; video</v>
      </c>
      <c r="R452" s="1" t="str">
        <f>RIGHT(N452,LEN(N452) - FIND("/",N452))</f>
        <v>animation</v>
      </c>
      <c r="S452" s="12">
        <f>(J452/86400)+DATE(1970,1,1)</f>
        <v>41654.946759259255</v>
      </c>
      <c r="T452" s="12">
        <f>(I452/86400)+DATE(1970,1,1)</f>
        <v>41684.946759259255</v>
      </c>
    </row>
    <row r="453" spans="1:20" ht="60" x14ac:dyDescent="0.25">
      <c r="A453" s="1">
        <v>451</v>
      </c>
      <c r="B453" s="8" t="s">
        <v>452</v>
      </c>
      <c r="C453" s="8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6">
        <f>ROUND((E453/D453)*(100),0)</f>
        <v>0</v>
      </c>
      <c r="P453" s="9">
        <f>IF(L453 = 0,0,E453/L453)</f>
        <v>0</v>
      </c>
      <c r="Q453" s="1" t="str">
        <f>LEFT(N453,SEARCH("/",N453)-1)</f>
        <v>film &amp; video</v>
      </c>
      <c r="R453" s="1" t="str">
        <f>RIGHT(N453,LEN(N453) - FIND("/",N453))</f>
        <v>animation</v>
      </c>
      <c r="S453" s="12">
        <f>(J453/86400)+DATE(1970,1,1)</f>
        <v>41634.715173611112</v>
      </c>
      <c r="T453" s="12">
        <f>(I453/86400)+DATE(1970,1,1)</f>
        <v>41664.715173611112</v>
      </c>
    </row>
    <row r="454" spans="1:20" ht="45" x14ac:dyDescent="0.25">
      <c r="A454" s="1">
        <v>452</v>
      </c>
      <c r="B454" s="8" t="s">
        <v>453</v>
      </c>
      <c r="C454" s="8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6">
        <f>ROUND((E454/D454)*(100),0)</f>
        <v>64</v>
      </c>
      <c r="P454" s="9">
        <f>IF(L454 = 0,0,E454/L454)</f>
        <v>40</v>
      </c>
      <c r="Q454" s="1" t="str">
        <f>LEFT(N454,SEARCH("/",N454)-1)</f>
        <v>film &amp; video</v>
      </c>
      <c r="R454" s="1" t="str">
        <f>RIGHT(N454,LEN(N454) - FIND("/",N454))</f>
        <v>animation</v>
      </c>
      <c r="S454" s="12">
        <f>(J454/86400)+DATE(1970,1,1)</f>
        <v>42107.703877314816</v>
      </c>
      <c r="T454" s="12">
        <f>(I454/86400)+DATE(1970,1,1)</f>
        <v>42137.703877314816</v>
      </c>
    </row>
    <row r="455" spans="1:20" ht="60" x14ac:dyDescent="0.25">
      <c r="A455" s="1">
        <v>453</v>
      </c>
      <c r="B455" s="8" t="s">
        <v>454</v>
      </c>
      <c r="C455" s="8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6">
        <f>ROUND((E455/D455)*(100),0)</f>
        <v>0</v>
      </c>
      <c r="P455" s="9">
        <f>IF(L455 = 0,0,E455/L455)</f>
        <v>13</v>
      </c>
      <c r="Q455" s="1" t="str">
        <f>LEFT(N455,SEARCH("/",N455)-1)</f>
        <v>film &amp; video</v>
      </c>
      <c r="R455" s="1" t="str">
        <f>RIGHT(N455,LEN(N455) - FIND("/",N455))</f>
        <v>animation</v>
      </c>
      <c r="S455" s="12">
        <f>(J455/86400)+DATE(1970,1,1)</f>
        <v>42038.824988425928</v>
      </c>
      <c r="T455" s="12">
        <f>(I455/86400)+DATE(1970,1,1)</f>
        <v>42054.824988425928</v>
      </c>
    </row>
    <row r="456" spans="1:20" ht="45" x14ac:dyDescent="0.25">
      <c r="A456" s="1">
        <v>454</v>
      </c>
      <c r="B456" s="8" t="s">
        <v>455</v>
      </c>
      <c r="C456" s="8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6">
        <f>ROUND((E456/D456)*(100),0)</f>
        <v>1</v>
      </c>
      <c r="P456" s="9">
        <f>IF(L456 = 0,0,E456/L456)</f>
        <v>16.399999999999999</v>
      </c>
      <c r="Q456" s="1" t="str">
        <f>LEFT(N456,SEARCH("/",N456)-1)</f>
        <v>film &amp; video</v>
      </c>
      <c r="R456" s="1" t="str">
        <f>RIGHT(N456,LEN(N456) - FIND("/",N456))</f>
        <v>animation</v>
      </c>
      <c r="S456" s="12">
        <f>(J456/86400)+DATE(1970,1,1)</f>
        <v>41938.717256944445</v>
      </c>
      <c r="T456" s="12">
        <f>(I456/86400)+DATE(1970,1,1)</f>
        <v>41969.551388888889</v>
      </c>
    </row>
    <row r="457" spans="1:20" ht="60" x14ac:dyDescent="0.25">
      <c r="A457" s="1">
        <v>455</v>
      </c>
      <c r="B457" s="8" t="s">
        <v>456</v>
      </c>
      <c r="C457" s="8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6">
        <f>ROUND((E457/D457)*(100),0)</f>
        <v>0</v>
      </c>
      <c r="P457" s="9">
        <f>IF(L457 = 0,0,E457/L457)</f>
        <v>22.5</v>
      </c>
      <c r="Q457" s="1" t="str">
        <f>LEFT(N457,SEARCH("/",N457)-1)</f>
        <v>film &amp; video</v>
      </c>
      <c r="R457" s="1" t="str">
        <f>RIGHT(N457,LEN(N457) - FIND("/",N457))</f>
        <v>animation</v>
      </c>
      <c r="S457" s="12">
        <f>(J457/86400)+DATE(1970,1,1)</f>
        <v>40971.002569444448</v>
      </c>
      <c r="T457" s="12">
        <f>(I457/86400)+DATE(1970,1,1)</f>
        <v>41016.021527777775</v>
      </c>
    </row>
    <row r="458" spans="1:20" ht="60" x14ac:dyDescent="0.25">
      <c r="A458" s="1">
        <v>456</v>
      </c>
      <c r="B458" s="8" t="s">
        <v>457</v>
      </c>
      <c r="C458" s="8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6">
        <f>ROUND((E458/D458)*(100),0)</f>
        <v>1</v>
      </c>
      <c r="P458" s="9">
        <f>IF(L458 = 0,0,E458/L458)</f>
        <v>20.333333333333332</v>
      </c>
      <c r="Q458" s="1" t="str">
        <f>LEFT(N458,SEARCH("/",N458)-1)</f>
        <v>film &amp; video</v>
      </c>
      <c r="R458" s="1" t="str">
        <f>RIGHT(N458,LEN(N458) - FIND("/",N458))</f>
        <v>animation</v>
      </c>
      <c r="S458" s="12">
        <f>(J458/86400)+DATE(1970,1,1)</f>
        <v>41547.694456018522</v>
      </c>
      <c r="T458" s="12">
        <f>(I458/86400)+DATE(1970,1,1)</f>
        <v>41569.165972222225</v>
      </c>
    </row>
    <row r="459" spans="1:20" ht="60" x14ac:dyDescent="0.25">
      <c r="A459" s="1">
        <v>457</v>
      </c>
      <c r="B459" s="8" t="s">
        <v>458</v>
      </c>
      <c r="C459" s="8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6">
        <f>ROUND((E459/D459)*(100),0)</f>
        <v>0</v>
      </c>
      <c r="P459" s="9">
        <f>IF(L459 = 0,0,E459/L459)</f>
        <v>0</v>
      </c>
      <c r="Q459" s="1" t="str">
        <f>LEFT(N459,SEARCH("/",N459)-1)</f>
        <v>film &amp; video</v>
      </c>
      <c r="R459" s="1" t="str">
        <f>RIGHT(N459,LEN(N459) - FIND("/",N459))</f>
        <v>animation</v>
      </c>
      <c r="S459" s="12">
        <f>(J459/86400)+DATE(1970,1,1)</f>
        <v>41837.767500000002</v>
      </c>
      <c r="T459" s="12">
        <f>(I459/86400)+DATE(1970,1,1)</f>
        <v>41867.767500000002</v>
      </c>
    </row>
    <row r="460" spans="1:20" ht="45" x14ac:dyDescent="0.25">
      <c r="A460" s="1">
        <v>458</v>
      </c>
      <c r="B460" s="8" t="s">
        <v>459</v>
      </c>
      <c r="C460" s="8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6">
        <f>ROUND((E460/D460)*(100),0)</f>
        <v>8</v>
      </c>
      <c r="P460" s="9">
        <f>IF(L460 = 0,0,E460/L460)</f>
        <v>16.755102040816325</v>
      </c>
      <c r="Q460" s="1" t="str">
        <f>LEFT(N460,SEARCH("/",N460)-1)</f>
        <v>film &amp; video</v>
      </c>
      <c r="R460" s="1" t="str">
        <f>RIGHT(N460,LEN(N460) - FIND("/",N460))</f>
        <v>animation</v>
      </c>
      <c r="S460" s="12">
        <f>(J460/86400)+DATE(1970,1,1)</f>
        <v>41378.69976851852</v>
      </c>
      <c r="T460" s="12">
        <f>(I460/86400)+DATE(1970,1,1)</f>
        <v>41408.69976851852</v>
      </c>
    </row>
    <row r="461" spans="1:20" ht="60" x14ac:dyDescent="0.25">
      <c r="A461" s="1">
        <v>459</v>
      </c>
      <c r="B461" s="8" t="s">
        <v>460</v>
      </c>
      <c r="C461" s="8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6">
        <f>ROUND((E461/D461)*(100),0)</f>
        <v>0</v>
      </c>
      <c r="P461" s="9">
        <f>IF(L461 = 0,0,E461/L461)</f>
        <v>25</v>
      </c>
      <c r="Q461" s="1" t="str">
        <f>LEFT(N461,SEARCH("/",N461)-1)</f>
        <v>film &amp; video</v>
      </c>
      <c r="R461" s="1" t="str">
        <f>RIGHT(N461,LEN(N461) - FIND("/",N461))</f>
        <v>animation</v>
      </c>
      <c r="S461" s="12">
        <f>(J461/86400)+DATE(1970,1,1)</f>
        <v>40800.6403587963</v>
      </c>
      <c r="T461" s="12">
        <f>(I461/86400)+DATE(1970,1,1)</f>
        <v>40860.682025462964</v>
      </c>
    </row>
    <row r="462" spans="1:20" ht="30" x14ac:dyDescent="0.25">
      <c r="A462" s="1">
        <v>460</v>
      </c>
      <c r="B462" s="8" t="s">
        <v>461</v>
      </c>
      <c r="C462" s="8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6">
        <f>ROUND((E462/D462)*(100),0)</f>
        <v>0</v>
      </c>
      <c r="P462" s="9">
        <f>IF(L462 = 0,0,E462/L462)</f>
        <v>12.5</v>
      </c>
      <c r="Q462" s="1" t="str">
        <f>LEFT(N462,SEARCH("/",N462)-1)</f>
        <v>film &amp; video</v>
      </c>
      <c r="R462" s="1" t="str">
        <f>RIGHT(N462,LEN(N462) - FIND("/",N462))</f>
        <v>animation</v>
      </c>
      <c r="S462" s="12">
        <f>(J462/86400)+DATE(1970,1,1)</f>
        <v>41759.542534722219</v>
      </c>
      <c r="T462" s="12">
        <f>(I462/86400)+DATE(1970,1,1)</f>
        <v>41791.166666666664</v>
      </c>
    </row>
    <row r="463" spans="1:20" ht="60" x14ac:dyDescent="0.25">
      <c r="A463" s="1">
        <v>461</v>
      </c>
      <c r="B463" s="8" t="s">
        <v>462</v>
      </c>
      <c r="C463" s="8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6">
        <f>ROUND((E463/D463)*(100),0)</f>
        <v>0</v>
      </c>
      <c r="P463" s="9">
        <f>IF(L463 = 0,0,E463/L463)</f>
        <v>0</v>
      </c>
      <c r="Q463" s="1" t="str">
        <f>LEFT(N463,SEARCH("/",N463)-1)</f>
        <v>film &amp; video</v>
      </c>
      <c r="R463" s="1" t="str">
        <f>RIGHT(N463,LEN(N463) - FIND("/",N463))</f>
        <v>animation</v>
      </c>
      <c r="S463" s="12">
        <f>(J463/86400)+DATE(1970,1,1)</f>
        <v>41407.84684027778</v>
      </c>
      <c r="T463" s="12">
        <f>(I463/86400)+DATE(1970,1,1)</f>
        <v>41427.84684027778</v>
      </c>
    </row>
    <row r="464" spans="1:20" ht="60" x14ac:dyDescent="0.25">
      <c r="A464" s="1">
        <v>462</v>
      </c>
      <c r="B464" s="8" t="s">
        <v>463</v>
      </c>
      <c r="C464" s="8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6">
        <f>ROUND((E464/D464)*(100),0)</f>
        <v>0</v>
      </c>
      <c r="P464" s="9">
        <f>IF(L464 = 0,0,E464/L464)</f>
        <v>0</v>
      </c>
      <c r="Q464" s="1" t="str">
        <f>LEFT(N464,SEARCH("/",N464)-1)</f>
        <v>film &amp; video</v>
      </c>
      <c r="R464" s="1" t="str">
        <f>RIGHT(N464,LEN(N464) - FIND("/",N464))</f>
        <v>animation</v>
      </c>
      <c r="S464" s="12">
        <f>(J464/86400)+DATE(1970,1,1)</f>
        <v>40705.12663194444</v>
      </c>
      <c r="T464" s="12">
        <f>(I464/86400)+DATE(1970,1,1)</f>
        <v>40765.12663194444</v>
      </c>
    </row>
    <row r="465" spans="1:20" ht="45" x14ac:dyDescent="0.25">
      <c r="A465" s="1">
        <v>463</v>
      </c>
      <c r="B465" s="8" t="s">
        <v>464</v>
      </c>
      <c r="C465" s="8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6">
        <f>ROUND((E465/D465)*(100),0)</f>
        <v>2</v>
      </c>
      <c r="P465" s="9">
        <f>IF(L465 = 0,0,E465/L465)</f>
        <v>113.63636363636364</v>
      </c>
      <c r="Q465" s="1" t="str">
        <f>LEFT(N465,SEARCH("/",N465)-1)</f>
        <v>film &amp; video</v>
      </c>
      <c r="R465" s="1" t="str">
        <f>RIGHT(N465,LEN(N465) - FIND("/",N465))</f>
        <v>animation</v>
      </c>
      <c r="S465" s="12">
        <f>(J465/86400)+DATE(1970,1,1)</f>
        <v>40750.710104166668</v>
      </c>
      <c r="T465" s="12">
        <f>(I465/86400)+DATE(1970,1,1)</f>
        <v>40810.710104166668</v>
      </c>
    </row>
    <row r="466" spans="1:20" ht="45" x14ac:dyDescent="0.25">
      <c r="A466" s="1">
        <v>464</v>
      </c>
      <c r="B466" s="8" t="s">
        <v>465</v>
      </c>
      <c r="C466" s="8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6">
        <f>ROUND((E466/D466)*(100),0)</f>
        <v>0</v>
      </c>
      <c r="P466" s="9">
        <f>IF(L466 = 0,0,E466/L466)</f>
        <v>1</v>
      </c>
      <c r="Q466" s="1" t="str">
        <f>LEFT(N466,SEARCH("/",N466)-1)</f>
        <v>film &amp; video</v>
      </c>
      <c r="R466" s="1" t="str">
        <f>RIGHT(N466,LEN(N466) - FIND("/",N466))</f>
        <v>animation</v>
      </c>
      <c r="S466" s="12">
        <f>(J466/86400)+DATE(1970,1,1)</f>
        <v>42488.84878472222</v>
      </c>
      <c r="T466" s="12">
        <f>(I466/86400)+DATE(1970,1,1)</f>
        <v>42508.84878472222</v>
      </c>
    </row>
    <row r="467" spans="1:20" ht="30" x14ac:dyDescent="0.25">
      <c r="A467" s="1">
        <v>465</v>
      </c>
      <c r="B467" s="8" t="s">
        <v>466</v>
      </c>
      <c r="C467" s="8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6">
        <f>ROUND((E467/D467)*(100),0)</f>
        <v>27</v>
      </c>
      <c r="P467" s="9">
        <f>IF(L467 = 0,0,E467/L467)</f>
        <v>17.25</v>
      </c>
      <c r="Q467" s="1" t="str">
        <f>LEFT(N467,SEARCH("/",N467)-1)</f>
        <v>film &amp; video</v>
      </c>
      <c r="R467" s="1" t="str">
        <f>RIGHT(N467,LEN(N467) - FIND("/",N467))</f>
        <v>animation</v>
      </c>
      <c r="S467" s="12">
        <f>(J467/86400)+DATE(1970,1,1)</f>
        <v>41801.120069444441</v>
      </c>
      <c r="T467" s="12">
        <f>(I467/86400)+DATE(1970,1,1)</f>
        <v>41817.120069444441</v>
      </c>
    </row>
    <row r="468" spans="1:20" ht="45" x14ac:dyDescent="0.25">
      <c r="A468" s="1">
        <v>466</v>
      </c>
      <c r="B468" s="8" t="s">
        <v>467</v>
      </c>
      <c r="C468" s="8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6">
        <f>ROUND((E468/D468)*(100),0)</f>
        <v>1</v>
      </c>
      <c r="P468" s="9">
        <f>IF(L468 = 0,0,E468/L468)</f>
        <v>15.2</v>
      </c>
      <c r="Q468" s="1" t="str">
        <f>LEFT(N468,SEARCH("/",N468)-1)</f>
        <v>film &amp; video</v>
      </c>
      <c r="R468" s="1" t="str">
        <f>RIGHT(N468,LEN(N468) - FIND("/",N468))</f>
        <v>animation</v>
      </c>
      <c r="S468" s="12">
        <f>(J468/86400)+DATE(1970,1,1)</f>
        <v>41129.942870370374</v>
      </c>
      <c r="T468" s="12">
        <f>(I468/86400)+DATE(1970,1,1)</f>
        <v>41159.942870370374</v>
      </c>
    </row>
    <row r="469" spans="1:20" ht="60" x14ac:dyDescent="0.25">
      <c r="A469" s="1">
        <v>467</v>
      </c>
      <c r="B469" s="8" t="s">
        <v>468</v>
      </c>
      <c r="C469" s="8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6">
        <f>ROUND((E469/D469)*(100),0)</f>
        <v>22</v>
      </c>
      <c r="P469" s="9">
        <f>IF(L469 = 0,0,E469/L469)</f>
        <v>110.64102564102564</v>
      </c>
      <c r="Q469" s="1" t="str">
        <f>LEFT(N469,SEARCH("/",N469)-1)</f>
        <v>film &amp; video</v>
      </c>
      <c r="R469" s="1" t="str">
        <f>RIGHT(N469,LEN(N469) - FIND("/",N469))</f>
        <v>animation</v>
      </c>
      <c r="S469" s="12">
        <f>(J469/86400)+DATE(1970,1,1)</f>
        <v>41135.679791666669</v>
      </c>
      <c r="T469" s="12">
        <f>(I469/86400)+DATE(1970,1,1)</f>
        <v>41180.679791666669</v>
      </c>
    </row>
    <row r="470" spans="1:20" ht="60" x14ac:dyDescent="0.25">
      <c r="A470" s="1">
        <v>468</v>
      </c>
      <c r="B470" s="8" t="s">
        <v>469</v>
      </c>
      <c r="C470" s="8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6">
        <f>ROUND((E470/D470)*(100),0)</f>
        <v>0</v>
      </c>
      <c r="P470" s="9">
        <f>IF(L470 = 0,0,E470/L470)</f>
        <v>0</v>
      </c>
      <c r="Q470" s="1" t="str">
        <f>LEFT(N470,SEARCH("/",N470)-1)</f>
        <v>film &amp; video</v>
      </c>
      <c r="R470" s="1" t="str">
        <f>RIGHT(N470,LEN(N470) - FIND("/",N470))</f>
        <v>animation</v>
      </c>
      <c r="S470" s="12">
        <f>(J470/86400)+DATE(1970,1,1)</f>
        <v>41041.167627314819</v>
      </c>
      <c r="T470" s="12">
        <f>(I470/86400)+DATE(1970,1,1)</f>
        <v>41101.160474537035</v>
      </c>
    </row>
    <row r="471" spans="1:20" ht="30" x14ac:dyDescent="0.25">
      <c r="A471" s="1">
        <v>469</v>
      </c>
      <c r="B471" s="8" t="s">
        <v>470</v>
      </c>
      <c r="C471" s="8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6">
        <f>ROUND((E471/D471)*(100),0)</f>
        <v>0</v>
      </c>
      <c r="P471" s="9">
        <f>IF(L471 = 0,0,E471/L471)</f>
        <v>0</v>
      </c>
      <c r="Q471" s="1" t="str">
        <f>LEFT(N471,SEARCH("/",N471)-1)</f>
        <v>film &amp; video</v>
      </c>
      <c r="R471" s="1" t="str">
        <f>RIGHT(N471,LEN(N471) - FIND("/",N471))</f>
        <v>animation</v>
      </c>
      <c r="S471" s="12">
        <f>(J471/86400)+DATE(1970,1,1)</f>
        <v>41827.989861111113</v>
      </c>
      <c r="T471" s="12">
        <f>(I471/86400)+DATE(1970,1,1)</f>
        <v>41887.989861111113</v>
      </c>
    </row>
    <row r="472" spans="1:20" ht="60" x14ac:dyDescent="0.25">
      <c r="A472" s="1">
        <v>470</v>
      </c>
      <c r="B472" s="8" t="s">
        <v>471</v>
      </c>
      <c r="C472" s="8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6">
        <f>ROUND((E472/D472)*(100),0)</f>
        <v>1</v>
      </c>
      <c r="P472" s="9">
        <f>IF(L472 = 0,0,E472/L472)</f>
        <v>25.5</v>
      </c>
      <c r="Q472" s="1" t="str">
        <f>LEFT(N472,SEARCH("/",N472)-1)</f>
        <v>film &amp; video</v>
      </c>
      <c r="R472" s="1" t="str">
        <f>RIGHT(N472,LEN(N472) - FIND("/",N472))</f>
        <v>animation</v>
      </c>
      <c r="S472" s="12">
        <f>(J472/86400)+DATE(1970,1,1)</f>
        <v>41605.167696759258</v>
      </c>
      <c r="T472" s="12">
        <f>(I472/86400)+DATE(1970,1,1)</f>
        <v>41655.166666666664</v>
      </c>
    </row>
    <row r="473" spans="1:20" ht="60" x14ac:dyDescent="0.25">
      <c r="A473" s="1">
        <v>471</v>
      </c>
      <c r="B473" s="8" t="s">
        <v>472</v>
      </c>
      <c r="C473" s="8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6">
        <f>ROUND((E473/D473)*(100),0)</f>
        <v>12</v>
      </c>
      <c r="P473" s="9">
        <f>IF(L473 = 0,0,E473/L473)</f>
        <v>38.476470588235294</v>
      </c>
      <c r="Q473" s="1" t="str">
        <f>LEFT(N473,SEARCH("/",N473)-1)</f>
        <v>film &amp; video</v>
      </c>
      <c r="R473" s="1" t="str">
        <f>RIGHT(N473,LEN(N473) - FIND("/",N473))</f>
        <v>animation</v>
      </c>
      <c r="S473" s="12">
        <f>(J473/86400)+DATE(1970,1,1)</f>
        <v>41703.721979166665</v>
      </c>
      <c r="T473" s="12">
        <f>(I473/86400)+DATE(1970,1,1)</f>
        <v>41748.680312500001</v>
      </c>
    </row>
    <row r="474" spans="1:20" ht="60" x14ac:dyDescent="0.25">
      <c r="A474" s="1">
        <v>472</v>
      </c>
      <c r="B474" s="8" t="s">
        <v>473</v>
      </c>
      <c r="C474" s="8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6">
        <f>ROUND((E474/D474)*(100),0)</f>
        <v>18</v>
      </c>
      <c r="P474" s="9">
        <f>IF(L474 = 0,0,E474/L474)</f>
        <v>28.2</v>
      </c>
      <c r="Q474" s="1" t="str">
        <f>LEFT(N474,SEARCH("/",N474)-1)</f>
        <v>film &amp; video</v>
      </c>
      <c r="R474" s="1" t="str">
        <f>RIGHT(N474,LEN(N474) - FIND("/",N474))</f>
        <v>animation</v>
      </c>
      <c r="S474" s="12">
        <f>(J474/86400)+DATE(1970,1,1)</f>
        <v>41844.922662037039</v>
      </c>
      <c r="T474" s="12">
        <f>(I474/86400)+DATE(1970,1,1)</f>
        <v>41874.922662037039</v>
      </c>
    </row>
    <row r="475" spans="1:20" ht="45" x14ac:dyDescent="0.25">
      <c r="A475" s="1">
        <v>473</v>
      </c>
      <c r="B475" s="8" t="s">
        <v>474</v>
      </c>
      <c r="C475" s="8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6">
        <f>ROUND((E475/D475)*(100),0)</f>
        <v>3</v>
      </c>
      <c r="P475" s="9">
        <f>IF(L475 = 0,0,E475/L475)</f>
        <v>61.5</v>
      </c>
      <c r="Q475" s="1" t="str">
        <f>LEFT(N475,SEARCH("/",N475)-1)</f>
        <v>film &amp; video</v>
      </c>
      <c r="R475" s="1" t="str">
        <f>RIGHT(N475,LEN(N475) - FIND("/",N475))</f>
        <v>animation</v>
      </c>
      <c r="S475" s="12">
        <f>(J475/86400)+DATE(1970,1,1)</f>
        <v>41869.698136574072</v>
      </c>
      <c r="T475" s="12">
        <f>(I475/86400)+DATE(1970,1,1)</f>
        <v>41899.698136574072</v>
      </c>
    </row>
    <row r="476" spans="1:20" ht="45" x14ac:dyDescent="0.25">
      <c r="A476" s="1">
        <v>474</v>
      </c>
      <c r="B476" s="8" t="s">
        <v>475</v>
      </c>
      <c r="C476" s="8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6">
        <f>ROUND((E476/D476)*(100),0)</f>
        <v>0</v>
      </c>
      <c r="P476" s="9">
        <f>IF(L476 = 0,0,E476/L476)</f>
        <v>1</v>
      </c>
      <c r="Q476" s="1" t="str">
        <f>LEFT(N476,SEARCH("/",N476)-1)</f>
        <v>film &amp; video</v>
      </c>
      <c r="R476" s="1" t="str">
        <f>RIGHT(N476,LEN(N476) - FIND("/",N476))</f>
        <v>animation</v>
      </c>
      <c r="S476" s="12">
        <f>(J476/86400)+DATE(1970,1,1)</f>
        <v>42753.329039351855</v>
      </c>
      <c r="T476" s="12">
        <f>(I476/86400)+DATE(1970,1,1)</f>
        <v>42783.329039351855</v>
      </c>
    </row>
    <row r="477" spans="1:20" ht="60" x14ac:dyDescent="0.25">
      <c r="A477" s="1">
        <v>475</v>
      </c>
      <c r="B477" s="8" t="s">
        <v>476</v>
      </c>
      <c r="C477" s="8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6">
        <f>ROUND((E477/D477)*(100),0)</f>
        <v>0</v>
      </c>
      <c r="P477" s="9">
        <f>IF(L477 = 0,0,E477/L477)</f>
        <v>0</v>
      </c>
      <c r="Q477" s="1" t="str">
        <f>LEFT(N477,SEARCH("/",N477)-1)</f>
        <v>film &amp; video</v>
      </c>
      <c r="R477" s="1" t="str">
        <f>RIGHT(N477,LEN(N477) - FIND("/",N477))</f>
        <v>animation</v>
      </c>
      <c r="S477" s="12">
        <f>(J477/86400)+DATE(1970,1,1)</f>
        <v>42100.086145833338</v>
      </c>
      <c r="T477" s="12">
        <f>(I477/86400)+DATE(1970,1,1)</f>
        <v>42130.086145833338</v>
      </c>
    </row>
    <row r="478" spans="1:20" ht="30" x14ac:dyDescent="0.25">
      <c r="A478" s="1">
        <v>476</v>
      </c>
      <c r="B478" s="8" t="s">
        <v>477</v>
      </c>
      <c r="C478" s="8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6">
        <f>ROUND((E478/D478)*(100),0)</f>
        <v>2</v>
      </c>
      <c r="P478" s="9">
        <f>IF(L478 = 0,0,E478/L478)</f>
        <v>39.569274193548388</v>
      </c>
      <c r="Q478" s="1" t="str">
        <f>LEFT(N478,SEARCH("/",N478)-1)</f>
        <v>film &amp; video</v>
      </c>
      <c r="R478" s="1" t="str">
        <f>RIGHT(N478,LEN(N478) - FIND("/",N478))</f>
        <v>animation</v>
      </c>
      <c r="S478" s="12">
        <f>(J478/86400)+DATE(1970,1,1)</f>
        <v>41757.975011574075</v>
      </c>
      <c r="T478" s="12">
        <f>(I478/86400)+DATE(1970,1,1)</f>
        <v>41793.165972222225</v>
      </c>
    </row>
    <row r="479" spans="1:20" ht="60" x14ac:dyDescent="0.25">
      <c r="A479" s="1">
        <v>477</v>
      </c>
      <c r="B479" s="8" t="s">
        <v>478</v>
      </c>
      <c r="C479" s="8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6">
        <f>ROUND((E479/D479)*(100),0)</f>
        <v>0</v>
      </c>
      <c r="P479" s="9">
        <f>IF(L479 = 0,0,E479/L479)</f>
        <v>0</v>
      </c>
      <c r="Q479" s="1" t="str">
        <f>LEFT(N479,SEARCH("/",N479)-1)</f>
        <v>film &amp; video</v>
      </c>
      <c r="R479" s="1" t="str">
        <f>RIGHT(N479,LEN(N479) - FIND("/",N479))</f>
        <v>animation</v>
      </c>
      <c r="S479" s="12">
        <f>(J479/86400)+DATE(1970,1,1)</f>
        <v>40987.83488425926</v>
      </c>
      <c r="T479" s="12">
        <f>(I479/86400)+DATE(1970,1,1)</f>
        <v>41047.83488425926</v>
      </c>
    </row>
    <row r="480" spans="1:20" ht="45" x14ac:dyDescent="0.25">
      <c r="A480" s="1">
        <v>478</v>
      </c>
      <c r="B480" s="8" t="s">
        <v>479</v>
      </c>
      <c r="C480" s="8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6">
        <f>ROUND((E480/D480)*(100),0)</f>
        <v>0</v>
      </c>
      <c r="P480" s="9">
        <f>IF(L480 = 0,0,E480/L480)</f>
        <v>0</v>
      </c>
      <c r="Q480" s="1" t="str">
        <f>LEFT(N480,SEARCH("/",N480)-1)</f>
        <v>film &amp; video</v>
      </c>
      <c r="R480" s="1" t="str">
        <f>RIGHT(N480,LEN(N480) - FIND("/",N480))</f>
        <v>animation</v>
      </c>
      <c r="S480" s="12">
        <f>(J480/86400)+DATE(1970,1,1)</f>
        <v>42065.910983796297</v>
      </c>
      <c r="T480" s="12">
        <f>(I480/86400)+DATE(1970,1,1)</f>
        <v>42095.869317129633</v>
      </c>
    </row>
    <row r="481" spans="1:20" ht="45" x14ac:dyDescent="0.25">
      <c r="A481" s="1">
        <v>479</v>
      </c>
      <c r="B481" s="8" t="s">
        <v>480</v>
      </c>
      <c r="C481" s="8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6">
        <f>ROUND((E481/D481)*(100),0)</f>
        <v>33</v>
      </c>
      <c r="P481" s="9">
        <f>IF(L481 = 0,0,E481/L481)</f>
        <v>88.8</v>
      </c>
      <c r="Q481" s="1" t="str">
        <f>LEFT(N481,SEARCH("/",N481)-1)</f>
        <v>film &amp; video</v>
      </c>
      <c r="R481" s="1" t="str">
        <f>RIGHT(N481,LEN(N481) - FIND("/",N481))</f>
        <v>animation</v>
      </c>
      <c r="S481" s="12">
        <f>(J481/86400)+DATE(1970,1,1)</f>
        <v>41904.407812500001</v>
      </c>
      <c r="T481" s="12">
        <f>(I481/86400)+DATE(1970,1,1)</f>
        <v>41964.449479166666</v>
      </c>
    </row>
    <row r="482" spans="1:20" ht="60" x14ac:dyDescent="0.25">
      <c r="A482" s="1">
        <v>480</v>
      </c>
      <c r="B482" s="8" t="s">
        <v>481</v>
      </c>
      <c r="C482" s="8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6">
        <f>ROUND((E482/D482)*(100),0)</f>
        <v>19</v>
      </c>
      <c r="P482" s="9">
        <f>IF(L482 = 0,0,E482/L482)</f>
        <v>55.457142857142856</v>
      </c>
      <c r="Q482" s="1" t="str">
        <f>LEFT(N482,SEARCH("/",N482)-1)</f>
        <v>film &amp; video</v>
      </c>
      <c r="R482" s="1" t="str">
        <f>RIGHT(N482,LEN(N482) - FIND("/",N482))</f>
        <v>animation</v>
      </c>
      <c r="S482" s="12">
        <f>(J482/86400)+DATE(1970,1,1)</f>
        <v>41465.500173611115</v>
      </c>
      <c r="T482" s="12">
        <f>(I482/86400)+DATE(1970,1,1)</f>
        <v>41495.500173611115</v>
      </c>
    </row>
    <row r="483" spans="1:20" ht="60" x14ac:dyDescent="0.25">
      <c r="A483" s="1">
        <v>481</v>
      </c>
      <c r="B483" s="8" t="s">
        <v>482</v>
      </c>
      <c r="C483" s="8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6">
        <f>ROUND((E483/D483)*(100),0)</f>
        <v>6</v>
      </c>
      <c r="P483" s="9">
        <f>IF(L483 = 0,0,E483/L483)</f>
        <v>87.142857142857139</v>
      </c>
      <c r="Q483" s="1" t="str">
        <f>LEFT(N483,SEARCH("/",N483)-1)</f>
        <v>film &amp; video</v>
      </c>
      <c r="R483" s="1" t="str">
        <f>RIGHT(N483,LEN(N483) - FIND("/",N483))</f>
        <v>animation</v>
      </c>
      <c r="S483" s="12">
        <f>(J483/86400)+DATE(1970,1,1)</f>
        <v>41162.672326388885</v>
      </c>
      <c r="T483" s="12">
        <f>(I483/86400)+DATE(1970,1,1)</f>
        <v>41192.672326388885</v>
      </c>
    </row>
    <row r="484" spans="1:20" ht="45" x14ac:dyDescent="0.25">
      <c r="A484" s="1">
        <v>482</v>
      </c>
      <c r="B484" s="8" t="s">
        <v>483</v>
      </c>
      <c r="C484" s="8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6">
        <f>ROUND((E484/D484)*(100),0)</f>
        <v>0</v>
      </c>
      <c r="P484" s="9">
        <f>IF(L484 = 0,0,E484/L484)</f>
        <v>10</v>
      </c>
      <c r="Q484" s="1" t="str">
        <f>LEFT(N484,SEARCH("/",N484)-1)</f>
        <v>film &amp; video</v>
      </c>
      <c r="R484" s="1" t="str">
        <f>RIGHT(N484,LEN(N484) - FIND("/",N484))</f>
        <v>animation</v>
      </c>
      <c r="S484" s="12">
        <f>(J484/86400)+DATE(1970,1,1)</f>
        <v>42447.896874999999</v>
      </c>
      <c r="T484" s="12">
        <f>(I484/86400)+DATE(1970,1,1)</f>
        <v>42474.606944444444</v>
      </c>
    </row>
    <row r="485" spans="1:20" ht="60" x14ac:dyDescent="0.25">
      <c r="A485" s="1">
        <v>483</v>
      </c>
      <c r="B485" s="8" t="s">
        <v>484</v>
      </c>
      <c r="C485" s="8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6">
        <f>ROUND((E485/D485)*(100),0)</f>
        <v>50</v>
      </c>
      <c r="P485" s="9">
        <f>IF(L485 = 0,0,E485/L485)</f>
        <v>51.224489795918366</v>
      </c>
      <c r="Q485" s="1" t="str">
        <f>LEFT(N485,SEARCH("/",N485)-1)</f>
        <v>film &amp; video</v>
      </c>
      <c r="R485" s="1" t="str">
        <f>RIGHT(N485,LEN(N485) - FIND("/",N485))</f>
        <v>animation</v>
      </c>
      <c r="S485" s="12">
        <f>(J485/86400)+DATE(1970,1,1)</f>
        <v>41243.197592592594</v>
      </c>
      <c r="T485" s="12">
        <f>(I485/86400)+DATE(1970,1,1)</f>
        <v>41303.197592592594</v>
      </c>
    </row>
    <row r="486" spans="1:20" ht="60" x14ac:dyDescent="0.25">
      <c r="A486" s="1">
        <v>484</v>
      </c>
      <c r="B486" s="8" t="s">
        <v>485</v>
      </c>
      <c r="C486" s="8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6">
        <f>ROUND((E486/D486)*(100),0)</f>
        <v>0</v>
      </c>
      <c r="P486" s="9">
        <f>IF(L486 = 0,0,E486/L486)</f>
        <v>13.545454545454545</v>
      </c>
      <c r="Q486" s="1" t="str">
        <f>LEFT(N486,SEARCH("/",N486)-1)</f>
        <v>film &amp; video</v>
      </c>
      <c r="R486" s="1" t="str">
        <f>RIGHT(N486,LEN(N486) - FIND("/",N486))</f>
        <v>animation</v>
      </c>
      <c r="S486" s="12">
        <f>(J486/86400)+DATE(1970,1,1)</f>
        <v>42272.93949074074</v>
      </c>
      <c r="T486" s="12">
        <f>(I486/86400)+DATE(1970,1,1)</f>
        <v>42313.981157407412</v>
      </c>
    </row>
    <row r="487" spans="1:20" ht="45" x14ac:dyDescent="0.25">
      <c r="A487" s="1">
        <v>485</v>
      </c>
      <c r="B487" s="8" t="s">
        <v>486</v>
      </c>
      <c r="C487" s="8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6">
        <f>ROUND((E487/D487)*(100),0)</f>
        <v>22</v>
      </c>
      <c r="P487" s="9">
        <f>IF(L487 = 0,0,E487/L487)</f>
        <v>66.520080000000007</v>
      </c>
      <c r="Q487" s="1" t="str">
        <f>LEFT(N487,SEARCH("/",N487)-1)</f>
        <v>film &amp; video</v>
      </c>
      <c r="R487" s="1" t="str">
        <f>RIGHT(N487,LEN(N487) - FIND("/",N487))</f>
        <v>animation</v>
      </c>
      <c r="S487" s="12">
        <f>(J487/86400)+DATE(1970,1,1)</f>
        <v>41381.505775462967</v>
      </c>
      <c r="T487" s="12">
        <f>(I487/86400)+DATE(1970,1,1)</f>
        <v>41411.505775462967</v>
      </c>
    </row>
    <row r="488" spans="1:20" ht="60" x14ac:dyDescent="0.25">
      <c r="A488" s="1">
        <v>486</v>
      </c>
      <c r="B488" s="8" t="s">
        <v>487</v>
      </c>
      <c r="C488" s="8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6">
        <f>ROUND((E488/D488)*(100),0)</f>
        <v>0</v>
      </c>
      <c r="P488" s="9">
        <f>IF(L488 = 0,0,E488/L488)</f>
        <v>50</v>
      </c>
      <c r="Q488" s="1" t="str">
        <f>LEFT(N488,SEARCH("/",N488)-1)</f>
        <v>film &amp; video</v>
      </c>
      <c r="R488" s="1" t="str">
        <f>RIGHT(N488,LEN(N488) - FIND("/",N488))</f>
        <v>animation</v>
      </c>
      <c r="S488" s="12">
        <f>(J488/86400)+DATE(1970,1,1)</f>
        <v>41761.94258101852</v>
      </c>
      <c r="T488" s="12">
        <f>(I488/86400)+DATE(1970,1,1)</f>
        <v>41791.94258101852</v>
      </c>
    </row>
    <row r="489" spans="1:20" ht="60" x14ac:dyDescent="0.25">
      <c r="A489" s="1">
        <v>487</v>
      </c>
      <c r="B489" s="8" t="s">
        <v>488</v>
      </c>
      <c r="C489" s="8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6">
        <f>ROUND((E489/D489)*(100),0)</f>
        <v>0</v>
      </c>
      <c r="P489" s="9">
        <f>IF(L489 = 0,0,E489/L489)</f>
        <v>0</v>
      </c>
      <c r="Q489" s="1" t="str">
        <f>LEFT(N489,SEARCH("/",N489)-1)</f>
        <v>film &amp; video</v>
      </c>
      <c r="R489" s="1" t="str">
        <f>RIGHT(N489,LEN(N489) - FIND("/",N489))</f>
        <v>animation</v>
      </c>
      <c r="S489" s="12">
        <f>(J489/86400)+DATE(1970,1,1)</f>
        <v>42669.594837962963</v>
      </c>
      <c r="T489" s="12">
        <f>(I489/86400)+DATE(1970,1,1)</f>
        <v>42729.636504629627</v>
      </c>
    </row>
    <row r="490" spans="1:20" ht="45" x14ac:dyDescent="0.25">
      <c r="A490" s="1">
        <v>488</v>
      </c>
      <c r="B490" s="8" t="s">
        <v>489</v>
      </c>
      <c r="C490" s="8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6">
        <f>ROUND((E490/D490)*(100),0)</f>
        <v>0</v>
      </c>
      <c r="P490" s="9">
        <f>IF(L490 = 0,0,E490/L490)</f>
        <v>0</v>
      </c>
      <c r="Q490" s="1" t="str">
        <f>LEFT(N490,SEARCH("/",N490)-1)</f>
        <v>film &amp; video</v>
      </c>
      <c r="R490" s="1" t="str">
        <f>RIGHT(N490,LEN(N490) - FIND("/",N490))</f>
        <v>animation</v>
      </c>
      <c r="S490" s="12">
        <f>(J490/86400)+DATE(1970,1,1)</f>
        <v>42714.054398148146</v>
      </c>
      <c r="T490" s="12">
        <f>(I490/86400)+DATE(1970,1,1)</f>
        <v>42744.054398148146</v>
      </c>
    </row>
    <row r="491" spans="1:20" ht="45" x14ac:dyDescent="0.25">
      <c r="A491" s="1">
        <v>489</v>
      </c>
      <c r="B491" s="8" t="s">
        <v>490</v>
      </c>
      <c r="C491" s="8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6">
        <f>ROUND((E491/D491)*(100),0)</f>
        <v>0</v>
      </c>
      <c r="P491" s="9">
        <f>IF(L491 = 0,0,E491/L491)</f>
        <v>71.666666666666671</v>
      </c>
      <c r="Q491" s="1" t="str">
        <f>LEFT(N491,SEARCH("/",N491)-1)</f>
        <v>film &amp; video</v>
      </c>
      <c r="R491" s="1" t="str">
        <f>RIGHT(N491,LEN(N491) - FIND("/",N491))</f>
        <v>animation</v>
      </c>
      <c r="S491" s="12">
        <f>(J491/86400)+DATE(1970,1,1)</f>
        <v>40882.481666666667</v>
      </c>
      <c r="T491" s="12">
        <f>(I491/86400)+DATE(1970,1,1)</f>
        <v>40913.481249999997</v>
      </c>
    </row>
    <row r="492" spans="1:20" x14ac:dyDescent="0.25">
      <c r="A492" s="1">
        <v>490</v>
      </c>
      <c r="B492" s="8" t="s">
        <v>491</v>
      </c>
      <c r="C492" s="8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6">
        <f>ROUND((E492/D492)*(100),0)</f>
        <v>0</v>
      </c>
      <c r="P492" s="9">
        <f>IF(L492 = 0,0,E492/L492)</f>
        <v>0</v>
      </c>
      <c r="Q492" s="1" t="str">
        <f>LEFT(N492,SEARCH("/",N492)-1)</f>
        <v>film &amp; video</v>
      </c>
      <c r="R492" s="1" t="str">
        <f>RIGHT(N492,LEN(N492) - FIND("/",N492))</f>
        <v>animation</v>
      </c>
      <c r="S492" s="12">
        <f>(J492/86400)+DATE(1970,1,1)</f>
        <v>41113.968576388885</v>
      </c>
      <c r="T492" s="12">
        <f>(I492/86400)+DATE(1970,1,1)</f>
        <v>41143.968576388885</v>
      </c>
    </row>
    <row r="493" spans="1:20" ht="45" x14ac:dyDescent="0.25">
      <c r="A493" s="1">
        <v>491</v>
      </c>
      <c r="B493" s="8" t="s">
        <v>492</v>
      </c>
      <c r="C493" s="8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6">
        <f>ROUND((E493/D493)*(100),0)</f>
        <v>0</v>
      </c>
      <c r="P493" s="9">
        <f>IF(L493 = 0,0,E493/L493)</f>
        <v>0</v>
      </c>
      <c r="Q493" s="1" t="str">
        <f>LEFT(N493,SEARCH("/",N493)-1)</f>
        <v>film &amp; video</v>
      </c>
      <c r="R493" s="1" t="str">
        <f>RIGHT(N493,LEN(N493) - FIND("/",N493))</f>
        <v>animation</v>
      </c>
      <c r="S493" s="12">
        <f>(J493/86400)+DATE(1970,1,1)</f>
        <v>42366.982627314814</v>
      </c>
      <c r="T493" s="12">
        <f>(I493/86400)+DATE(1970,1,1)</f>
        <v>42396.982627314814</v>
      </c>
    </row>
    <row r="494" spans="1:20" ht="60" x14ac:dyDescent="0.25">
      <c r="A494" s="1">
        <v>492</v>
      </c>
      <c r="B494" s="8" t="s">
        <v>493</v>
      </c>
      <c r="C494" s="8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6">
        <f>ROUND((E494/D494)*(100),0)</f>
        <v>0</v>
      </c>
      <c r="P494" s="9">
        <f>IF(L494 = 0,0,E494/L494)</f>
        <v>0</v>
      </c>
      <c r="Q494" s="1" t="str">
        <f>LEFT(N494,SEARCH("/",N494)-1)</f>
        <v>film &amp; video</v>
      </c>
      <c r="R494" s="1" t="str">
        <f>RIGHT(N494,LEN(N494) - FIND("/",N494))</f>
        <v>animation</v>
      </c>
      <c r="S494" s="12">
        <f>(J494/86400)+DATE(1970,1,1)</f>
        <v>42596.03506944445</v>
      </c>
      <c r="T494" s="12">
        <f>(I494/86400)+DATE(1970,1,1)</f>
        <v>42656.03506944445</v>
      </c>
    </row>
    <row r="495" spans="1:20" ht="45" x14ac:dyDescent="0.25">
      <c r="A495" s="1">
        <v>493</v>
      </c>
      <c r="B495" s="8" t="s">
        <v>494</v>
      </c>
      <c r="C495" s="8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6">
        <f>ROUND((E495/D495)*(100),0)</f>
        <v>0</v>
      </c>
      <c r="P495" s="9">
        <f>IF(L495 = 0,0,E495/L495)</f>
        <v>0</v>
      </c>
      <c r="Q495" s="1" t="str">
        <f>LEFT(N495,SEARCH("/",N495)-1)</f>
        <v>film &amp; video</v>
      </c>
      <c r="R495" s="1" t="str">
        <f>RIGHT(N495,LEN(N495) - FIND("/",N495))</f>
        <v>animation</v>
      </c>
      <c r="S495" s="12">
        <f>(J495/86400)+DATE(1970,1,1)</f>
        <v>42114.726134259261</v>
      </c>
      <c r="T495" s="12">
        <f>(I495/86400)+DATE(1970,1,1)</f>
        <v>42144.726134259261</v>
      </c>
    </row>
    <row r="496" spans="1:20" ht="60" x14ac:dyDescent="0.25">
      <c r="A496" s="1">
        <v>494</v>
      </c>
      <c r="B496" s="8" t="s">
        <v>495</v>
      </c>
      <c r="C496" s="8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6">
        <f>ROUND((E496/D496)*(100),0)</f>
        <v>0</v>
      </c>
      <c r="P496" s="9">
        <f>IF(L496 = 0,0,E496/L496)</f>
        <v>10.333333333333334</v>
      </c>
      <c r="Q496" s="1" t="str">
        <f>LEFT(N496,SEARCH("/",N496)-1)</f>
        <v>film &amp; video</v>
      </c>
      <c r="R496" s="1" t="str">
        <f>RIGHT(N496,LEN(N496) - FIND("/",N496))</f>
        <v>animation</v>
      </c>
      <c r="S496" s="12">
        <f>(J496/86400)+DATE(1970,1,1)</f>
        <v>41799.830613425926</v>
      </c>
      <c r="T496" s="12">
        <f>(I496/86400)+DATE(1970,1,1)</f>
        <v>41823.125</v>
      </c>
    </row>
    <row r="497" spans="1:20" ht="45" x14ac:dyDescent="0.25">
      <c r="A497" s="1">
        <v>495</v>
      </c>
      <c r="B497" s="8" t="s">
        <v>496</v>
      </c>
      <c r="C497" s="8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6">
        <f>ROUND((E497/D497)*(100),0)</f>
        <v>0</v>
      </c>
      <c r="P497" s="9">
        <f>IF(L497 = 0,0,E497/L497)</f>
        <v>0</v>
      </c>
      <c r="Q497" s="1" t="str">
        <f>LEFT(N497,SEARCH("/",N497)-1)</f>
        <v>film &amp; video</v>
      </c>
      <c r="R497" s="1" t="str">
        <f>RIGHT(N497,LEN(N497) - FIND("/",N497))</f>
        <v>animation</v>
      </c>
      <c r="S497" s="12">
        <f>(J497/86400)+DATE(1970,1,1)</f>
        <v>42171.827604166669</v>
      </c>
      <c r="T497" s="12">
        <f>(I497/86400)+DATE(1970,1,1)</f>
        <v>42201.827604166669</v>
      </c>
    </row>
    <row r="498" spans="1:20" ht="45" x14ac:dyDescent="0.25">
      <c r="A498" s="1">
        <v>496</v>
      </c>
      <c r="B498" s="8" t="s">
        <v>497</v>
      </c>
      <c r="C498" s="8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6">
        <f>ROUND((E498/D498)*(100),0)</f>
        <v>0</v>
      </c>
      <c r="P498" s="9">
        <f>IF(L498 = 0,0,E498/L498)</f>
        <v>1</v>
      </c>
      <c r="Q498" s="1" t="str">
        <f>LEFT(N498,SEARCH("/",N498)-1)</f>
        <v>film &amp; video</v>
      </c>
      <c r="R498" s="1" t="str">
        <f>RIGHT(N498,LEN(N498) - FIND("/",N498))</f>
        <v>animation</v>
      </c>
      <c r="S498" s="12">
        <f>(J498/86400)+DATE(1970,1,1)</f>
        <v>41620.93141203704</v>
      </c>
      <c r="T498" s="12">
        <f>(I498/86400)+DATE(1970,1,1)</f>
        <v>41680.93141203704</v>
      </c>
    </row>
    <row r="499" spans="1:20" x14ac:dyDescent="0.25">
      <c r="A499" s="1">
        <v>497</v>
      </c>
      <c r="B499" s="8" t="s">
        <v>498</v>
      </c>
      <c r="C499" s="8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6">
        <f>ROUND((E499/D499)*(100),0)</f>
        <v>1</v>
      </c>
      <c r="P499" s="9">
        <f>IF(L499 = 0,0,E499/L499)</f>
        <v>10</v>
      </c>
      <c r="Q499" s="1" t="str">
        <f>LEFT(N499,SEARCH("/",N499)-1)</f>
        <v>film &amp; video</v>
      </c>
      <c r="R499" s="1" t="str">
        <f>RIGHT(N499,LEN(N499) - FIND("/",N499))</f>
        <v>animation</v>
      </c>
      <c r="S499" s="12">
        <f>(J499/86400)+DATE(1970,1,1)</f>
        <v>41945.037789351853</v>
      </c>
      <c r="T499" s="12">
        <f>(I499/86400)+DATE(1970,1,1)</f>
        <v>41998.208333333328</v>
      </c>
    </row>
    <row r="500" spans="1:20" ht="45" x14ac:dyDescent="0.25">
      <c r="A500" s="1">
        <v>498</v>
      </c>
      <c r="B500" s="8" t="s">
        <v>499</v>
      </c>
      <c r="C500" s="8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6">
        <f>ROUND((E500/D500)*(100),0)</f>
        <v>5</v>
      </c>
      <c r="P500" s="9">
        <f>IF(L500 = 0,0,E500/L500)</f>
        <v>136.09090909090909</v>
      </c>
      <c r="Q500" s="1" t="str">
        <f>LEFT(N500,SEARCH("/",N500)-1)</f>
        <v>film &amp; video</v>
      </c>
      <c r="R500" s="1" t="str">
        <f>RIGHT(N500,LEN(N500) - FIND("/",N500))</f>
        <v>animation</v>
      </c>
      <c r="S500" s="12">
        <f>(J500/86400)+DATE(1970,1,1)</f>
        <v>40858.762141203704</v>
      </c>
      <c r="T500" s="12">
        <f>(I500/86400)+DATE(1970,1,1)</f>
        <v>40900.762141203704</v>
      </c>
    </row>
    <row r="501" spans="1:20" ht="60" x14ac:dyDescent="0.25">
      <c r="A501" s="1">
        <v>499</v>
      </c>
      <c r="B501" s="8" t="s">
        <v>500</v>
      </c>
      <c r="C501" s="8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6">
        <f>ROUND((E501/D501)*(100),0)</f>
        <v>10</v>
      </c>
      <c r="P501" s="9">
        <f>IF(L501 = 0,0,E501/L501)</f>
        <v>73.461538461538467</v>
      </c>
      <c r="Q501" s="1" t="str">
        <f>LEFT(N501,SEARCH("/",N501)-1)</f>
        <v>film &amp; video</v>
      </c>
      <c r="R501" s="1" t="str">
        <f>RIGHT(N501,LEN(N501) - FIND("/",N501))</f>
        <v>animation</v>
      </c>
      <c r="S501" s="12">
        <f>(J501/86400)+DATE(1970,1,1)</f>
        <v>40043.895462962959</v>
      </c>
      <c r="T501" s="12">
        <f>(I501/86400)+DATE(1970,1,1)</f>
        <v>40098.874305555553</v>
      </c>
    </row>
    <row r="502" spans="1:20" ht="60" x14ac:dyDescent="0.25">
      <c r="A502" s="1">
        <v>500</v>
      </c>
      <c r="B502" s="8" t="s">
        <v>501</v>
      </c>
      <c r="C502" s="8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6">
        <f>ROUND((E502/D502)*(100),0)</f>
        <v>3</v>
      </c>
      <c r="P502" s="9">
        <f>IF(L502 = 0,0,E502/L502)</f>
        <v>53.75</v>
      </c>
      <c r="Q502" s="1" t="str">
        <f>LEFT(N502,SEARCH("/",N502)-1)</f>
        <v>film &amp; video</v>
      </c>
      <c r="R502" s="1" t="str">
        <f>RIGHT(N502,LEN(N502) - FIND("/",N502))</f>
        <v>animation</v>
      </c>
      <c r="S502" s="12">
        <f>(J502/86400)+DATE(1970,1,1)</f>
        <v>40247.886006944442</v>
      </c>
      <c r="T502" s="12">
        <f>(I502/86400)+DATE(1970,1,1)</f>
        <v>40306.927777777775</v>
      </c>
    </row>
    <row r="503" spans="1:20" ht="60" x14ac:dyDescent="0.25">
      <c r="A503" s="1">
        <v>501</v>
      </c>
      <c r="B503" s="8" t="s">
        <v>502</v>
      </c>
      <c r="C503" s="8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6">
        <f>ROUND((E503/D503)*(100),0)</f>
        <v>0</v>
      </c>
      <c r="P503" s="9">
        <f>IF(L503 = 0,0,E503/L503)</f>
        <v>0</v>
      </c>
      <c r="Q503" s="1" t="str">
        <f>LEFT(N503,SEARCH("/",N503)-1)</f>
        <v>film &amp; video</v>
      </c>
      <c r="R503" s="1" t="str">
        <f>RIGHT(N503,LEN(N503) - FIND("/",N503))</f>
        <v>animation</v>
      </c>
      <c r="S503" s="12">
        <f>(J503/86400)+DATE(1970,1,1)</f>
        <v>40703.234386574077</v>
      </c>
      <c r="T503" s="12">
        <f>(I503/86400)+DATE(1970,1,1)</f>
        <v>40733.234386574077</v>
      </c>
    </row>
    <row r="504" spans="1:20" ht="60" x14ac:dyDescent="0.25">
      <c r="A504" s="1">
        <v>502</v>
      </c>
      <c r="B504" s="8" t="s">
        <v>503</v>
      </c>
      <c r="C504" s="8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6">
        <f>ROUND((E504/D504)*(100),0)</f>
        <v>1</v>
      </c>
      <c r="P504" s="9">
        <f>IF(L504 = 0,0,E504/L504)</f>
        <v>57.5</v>
      </c>
      <c r="Q504" s="1" t="str">
        <f>LEFT(N504,SEARCH("/",N504)-1)</f>
        <v>film &amp; video</v>
      </c>
      <c r="R504" s="1" t="str">
        <f>RIGHT(N504,LEN(N504) - FIND("/",N504))</f>
        <v>animation</v>
      </c>
      <c r="S504" s="12">
        <f>(J504/86400)+DATE(1970,1,1)</f>
        <v>40956.553530092591</v>
      </c>
      <c r="T504" s="12">
        <f>(I504/86400)+DATE(1970,1,1)</f>
        <v>40986.511863425927</v>
      </c>
    </row>
    <row r="505" spans="1:20" ht="60" x14ac:dyDescent="0.25">
      <c r="A505" s="1">
        <v>503</v>
      </c>
      <c r="B505" s="8" t="s">
        <v>504</v>
      </c>
      <c r="C505" s="8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6">
        <f>ROUND((E505/D505)*(100),0)</f>
        <v>2</v>
      </c>
      <c r="P505" s="9">
        <f>IF(L505 = 0,0,E505/L505)</f>
        <v>12.666666666666666</v>
      </c>
      <c r="Q505" s="1" t="str">
        <f>LEFT(N505,SEARCH("/",N505)-1)</f>
        <v>film &amp; video</v>
      </c>
      <c r="R505" s="1" t="str">
        <f>RIGHT(N505,LEN(N505) - FIND("/",N505))</f>
        <v>animation</v>
      </c>
      <c r="S505" s="12">
        <f>(J505/86400)+DATE(1970,1,1)</f>
        <v>41991.526655092588</v>
      </c>
      <c r="T505" s="12">
        <f>(I505/86400)+DATE(1970,1,1)</f>
        <v>42021.526655092588</v>
      </c>
    </row>
    <row r="506" spans="1:20" ht="60" x14ac:dyDescent="0.25">
      <c r="A506" s="1">
        <v>504</v>
      </c>
      <c r="B506" s="8" t="s">
        <v>505</v>
      </c>
      <c r="C506" s="8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6">
        <f>ROUND((E506/D506)*(100),0)</f>
        <v>1</v>
      </c>
      <c r="P506" s="9">
        <f>IF(L506 = 0,0,E506/L506)</f>
        <v>67</v>
      </c>
      <c r="Q506" s="1" t="str">
        <f>LEFT(N506,SEARCH("/",N506)-1)</f>
        <v>film &amp; video</v>
      </c>
      <c r="R506" s="1" t="str">
        <f>RIGHT(N506,LEN(N506) - FIND("/",N506))</f>
        <v>animation</v>
      </c>
      <c r="S506" s="12">
        <f>(J506/86400)+DATE(1970,1,1)</f>
        <v>40949.98364583333</v>
      </c>
      <c r="T506" s="12">
        <f>(I506/86400)+DATE(1970,1,1)</f>
        <v>41009.941979166666</v>
      </c>
    </row>
    <row r="507" spans="1:20" ht="45" x14ac:dyDescent="0.25">
      <c r="A507" s="1">
        <v>505</v>
      </c>
      <c r="B507" s="8" t="s">
        <v>506</v>
      </c>
      <c r="C507" s="8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6">
        <f>ROUND((E507/D507)*(100),0)</f>
        <v>0</v>
      </c>
      <c r="P507" s="9">
        <f>IF(L507 = 0,0,E507/L507)</f>
        <v>3.7142857142857144</v>
      </c>
      <c r="Q507" s="1" t="str">
        <f>LEFT(N507,SEARCH("/",N507)-1)</f>
        <v>film &amp; video</v>
      </c>
      <c r="R507" s="1" t="str">
        <f>RIGHT(N507,LEN(N507) - FIND("/",N507))</f>
        <v>animation</v>
      </c>
      <c r="S507" s="12">
        <f>(J507/86400)+DATE(1970,1,1)</f>
        <v>42318.098217592589</v>
      </c>
      <c r="T507" s="12">
        <f>(I507/86400)+DATE(1970,1,1)</f>
        <v>42363.098217592589</v>
      </c>
    </row>
    <row r="508" spans="1:20" ht="45" x14ac:dyDescent="0.25">
      <c r="A508" s="1">
        <v>506</v>
      </c>
      <c r="B508" s="8" t="s">
        <v>507</v>
      </c>
      <c r="C508" s="8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6">
        <f>ROUND((E508/D508)*(100),0)</f>
        <v>0</v>
      </c>
      <c r="P508" s="9">
        <f>IF(L508 = 0,0,E508/L508)</f>
        <v>250</v>
      </c>
      <c r="Q508" s="1" t="str">
        <f>LEFT(N508,SEARCH("/",N508)-1)</f>
        <v>film &amp; video</v>
      </c>
      <c r="R508" s="1" t="str">
        <f>RIGHT(N508,LEN(N508) - FIND("/",N508))</f>
        <v>animation</v>
      </c>
      <c r="S508" s="12">
        <f>(J508/86400)+DATE(1970,1,1)</f>
        <v>41466.552314814813</v>
      </c>
      <c r="T508" s="12">
        <f>(I508/86400)+DATE(1970,1,1)</f>
        <v>41496.552314814813</v>
      </c>
    </row>
    <row r="509" spans="1:20" ht="60" x14ac:dyDescent="0.25">
      <c r="A509" s="1">
        <v>507</v>
      </c>
      <c r="B509" s="8" t="s">
        <v>508</v>
      </c>
      <c r="C509" s="8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6">
        <f>ROUND((E509/D509)*(100),0)</f>
        <v>3</v>
      </c>
      <c r="P509" s="9">
        <f>IF(L509 = 0,0,E509/L509)</f>
        <v>64</v>
      </c>
      <c r="Q509" s="1" t="str">
        <f>LEFT(N509,SEARCH("/",N509)-1)</f>
        <v>film &amp; video</v>
      </c>
      <c r="R509" s="1" t="str">
        <f>RIGHT(N509,LEN(N509) - FIND("/",N509))</f>
        <v>animation</v>
      </c>
      <c r="S509" s="12">
        <f>(J509/86400)+DATE(1970,1,1)</f>
        <v>41156.958993055552</v>
      </c>
      <c r="T509" s="12">
        <f>(I509/86400)+DATE(1970,1,1)</f>
        <v>41201.958993055552</v>
      </c>
    </row>
    <row r="510" spans="1:20" ht="60" x14ac:dyDescent="0.25">
      <c r="A510" s="1">
        <v>508</v>
      </c>
      <c r="B510" s="8" t="s">
        <v>509</v>
      </c>
      <c r="C510" s="8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6">
        <f>ROUND((E510/D510)*(100),0)</f>
        <v>1</v>
      </c>
      <c r="P510" s="9">
        <f>IF(L510 = 0,0,E510/L510)</f>
        <v>133.33333333333334</v>
      </c>
      <c r="Q510" s="1" t="str">
        <f>LEFT(N510,SEARCH("/",N510)-1)</f>
        <v>film &amp; video</v>
      </c>
      <c r="R510" s="1" t="str">
        <f>RIGHT(N510,LEN(N510) - FIND("/",N510))</f>
        <v>animation</v>
      </c>
      <c r="S510" s="12">
        <f>(J510/86400)+DATE(1970,1,1)</f>
        <v>40995.024317129632</v>
      </c>
      <c r="T510" s="12">
        <f>(I510/86400)+DATE(1970,1,1)</f>
        <v>41054.593055555553</v>
      </c>
    </row>
    <row r="511" spans="1:20" ht="45" x14ac:dyDescent="0.25">
      <c r="A511" s="1">
        <v>509</v>
      </c>
      <c r="B511" s="8" t="s">
        <v>510</v>
      </c>
      <c r="C511" s="8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6">
        <f>ROUND((E511/D511)*(100),0)</f>
        <v>0</v>
      </c>
      <c r="P511" s="9">
        <f>IF(L511 = 0,0,E511/L511)</f>
        <v>10</v>
      </c>
      <c r="Q511" s="1" t="str">
        <f>LEFT(N511,SEARCH("/",N511)-1)</f>
        <v>film &amp; video</v>
      </c>
      <c r="R511" s="1" t="str">
        <f>RIGHT(N511,LEN(N511) - FIND("/",N511))</f>
        <v>animation</v>
      </c>
      <c r="S511" s="12">
        <f>(J511/86400)+DATE(1970,1,1)</f>
        <v>42153.631597222222</v>
      </c>
      <c r="T511" s="12">
        <f>(I511/86400)+DATE(1970,1,1)</f>
        <v>42183.631597222222</v>
      </c>
    </row>
    <row r="512" spans="1:20" ht="45" x14ac:dyDescent="0.25">
      <c r="A512" s="1">
        <v>510</v>
      </c>
      <c r="B512" s="8" t="s">
        <v>511</v>
      </c>
      <c r="C512" s="8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6">
        <f>ROUND((E512/D512)*(100),0)</f>
        <v>0</v>
      </c>
      <c r="P512" s="9">
        <f>IF(L512 = 0,0,E512/L512)</f>
        <v>0</v>
      </c>
      <c r="Q512" s="1" t="str">
        <f>LEFT(N512,SEARCH("/",N512)-1)</f>
        <v>film &amp; video</v>
      </c>
      <c r="R512" s="1" t="str">
        <f>RIGHT(N512,LEN(N512) - FIND("/",N512))</f>
        <v>animation</v>
      </c>
      <c r="S512" s="12">
        <f>(J512/86400)+DATE(1970,1,1)</f>
        <v>42400.176377314812</v>
      </c>
      <c r="T512" s="12">
        <f>(I512/86400)+DATE(1970,1,1)</f>
        <v>42430.176377314812</v>
      </c>
    </row>
    <row r="513" spans="1:20" ht="45" x14ac:dyDescent="0.25">
      <c r="A513" s="1">
        <v>511</v>
      </c>
      <c r="B513" s="8" t="s">
        <v>512</v>
      </c>
      <c r="C513" s="8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6">
        <f>ROUND((E513/D513)*(100),0)</f>
        <v>3</v>
      </c>
      <c r="P513" s="9">
        <f>IF(L513 = 0,0,E513/L513)</f>
        <v>30</v>
      </c>
      <c r="Q513" s="1" t="str">
        <f>LEFT(N513,SEARCH("/",N513)-1)</f>
        <v>film &amp; video</v>
      </c>
      <c r="R513" s="1" t="str">
        <f>RIGHT(N513,LEN(N513) - FIND("/",N513))</f>
        <v>animation</v>
      </c>
      <c r="S513" s="12">
        <f>(J513/86400)+DATE(1970,1,1)</f>
        <v>41340.303032407406</v>
      </c>
      <c r="T513" s="12">
        <f>(I513/86400)+DATE(1970,1,1)</f>
        <v>41370.261365740742</v>
      </c>
    </row>
    <row r="514" spans="1:20" ht="60" x14ac:dyDescent="0.25">
      <c r="A514" s="1">
        <v>512</v>
      </c>
      <c r="B514" s="8" t="s">
        <v>513</v>
      </c>
      <c r="C514" s="8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6">
        <f>ROUND((E514/D514)*(100),0)</f>
        <v>0</v>
      </c>
      <c r="P514" s="9">
        <f>IF(L514 = 0,0,E514/L514)</f>
        <v>5.5</v>
      </c>
      <c r="Q514" s="1" t="str">
        <f>LEFT(N514,SEARCH("/",N514)-1)</f>
        <v>film &amp; video</v>
      </c>
      <c r="R514" s="1" t="str">
        <f>RIGHT(N514,LEN(N514) - FIND("/",N514))</f>
        <v>animation</v>
      </c>
      <c r="S514" s="12">
        <f>(J514/86400)+DATE(1970,1,1)</f>
        <v>42649.742210648154</v>
      </c>
      <c r="T514" s="12">
        <f>(I514/86400)+DATE(1970,1,1)</f>
        <v>42694.783877314811</v>
      </c>
    </row>
    <row r="515" spans="1:20" ht="45" x14ac:dyDescent="0.25">
      <c r="A515" s="1">
        <v>513</v>
      </c>
      <c r="B515" s="8" t="s">
        <v>514</v>
      </c>
      <c r="C515" s="8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6">
        <f>ROUND((E515/D515)*(100),0)</f>
        <v>14</v>
      </c>
      <c r="P515" s="9">
        <f>IF(L515 = 0,0,E515/L515)</f>
        <v>102.38235294117646</v>
      </c>
      <c r="Q515" s="1" t="str">
        <f>LEFT(N515,SEARCH("/",N515)-1)</f>
        <v>film &amp; video</v>
      </c>
      <c r="R515" s="1" t="str">
        <f>RIGHT(N515,LEN(N515) - FIND("/",N515))</f>
        <v>animation</v>
      </c>
      <c r="S515" s="12">
        <f>(J515/86400)+DATE(1970,1,1)</f>
        <v>42552.653993055559</v>
      </c>
      <c r="T515" s="12">
        <f>(I515/86400)+DATE(1970,1,1)</f>
        <v>42597.291666666672</v>
      </c>
    </row>
    <row r="516" spans="1:20" ht="45" x14ac:dyDescent="0.25">
      <c r="A516" s="1">
        <v>514</v>
      </c>
      <c r="B516" s="8" t="s">
        <v>515</v>
      </c>
      <c r="C516" s="8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6">
        <f>ROUND((E516/D516)*(100),0)</f>
        <v>3</v>
      </c>
      <c r="P516" s="9">
        <f>IF(L516 = 0,0,E516/L516)</f>
        <v>16.666666666666668</v>
      </c>
      <c r="Q516" s="1" t="str">
        <f>LEFT(N516,SEARCH("/",N516)-1)</f>
        <v>film &amp; video</v>
      </c>
      <c r="R516" s="1" t="str">
        <f>RIGHT(N516,LEN(N516) - FIND("/",N516))</f>
        <v>animation</v>
      </c>
      <c r="S516" s="12">
        <f>(J516/86400)+DATE(1970,1,1)</f>
        <v>41830.613969907405</v>
      </c>
      <c r="T516" s="12">
        <f>(I516/86400)+DATE(1970,1,1)</f>
        <v>41860.613969907405</v>
      </c>
    </row>
    <row r="517" spans="1:20" ht="45" x14ac:dyDescent="0.25">
      <c r="A517" s="1">
        <v>515</v>
      </c>
      <c r="B517" s="8" t="s">
        <v>516</v>
      </c>
      <c r="C517" s="8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6">
        <f>ROUND((E517/D517)*(100),0)</f>
        <v>25</v>
      </c>
      <c r="P517" s="9">
        <f>IF(L517 = 0,0,E517/L517)</f>
        <v>725.02941176470586</v>
      </c>
      <c r="Q517" s="1" t="str">
        <f>LEFT(N517,SEARCH("/",N517)-1)</f>
        <v>film &amp; video</v>
      </c>
      <c r="R517" s="1" t="str">
        <f>RIGHT(N517,LEN(N517) - FIND("/",N517))</f>
        <v>animation</v>
      </c>
      <c r="S517" s="12">
        <f>(J517/86400)+DATE(1970,1,1)</f>
        <v>42327.490752314814</v>
      </c>
      <c r="T517" s="12">
        <f>(I517/86400)+DATE(1970,1,1)</f>
        <v>42367.490752314814</v>
      </c>
    </row>
    <row r="518" spans="1:20" ht="30" x14ac:dyDescent="0.25">
      <c r="A518" s="1">
        <v>516</v>
      </c>
      <c r="B518" s="8" t="s">
        <v>517</v>
      </c>
      <c r="C518" s="8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6">
        <f>ROUND((E518/D518)*(100),0)</f>
        <v>0</v>
      </c>
      <c r="P518" s="9">
        <f>IF(L518 = 0,0,E518/L518)</f>
        <v>0</v>
      </c>
      <c r="Q518" s="1" t="str">
        <f>LEFT(N518,SEARCH("/",N518)-1)</f>
        <v>film &amp; video</v>
      </c>
      <c r="R518" s="1" t="str">
        <f>RIGHT(N518,LEN(N518) - FIND("/",N518))</f>
        <v>animation</v>
      </c>
      <c r="S518" s="12">
        <f>(J518/86400)+DATE(1970,1,1)</f>
        <v>42091.778703703705</v>
      </c>
      <c r="T518" s="12">
        <f>(I518/86400)+DATE(1970,1,1)</f>
        <v>42151.778703703705</v>
      </c>
    </row>
    <row r="519" spans="1:20" ht="60" x14ac:dyDescent="0.25">
      <c r="A519" s="1">
        <v>517</v>
      </c>
      <c r="B519" s="8" t="s">
        <v>518</v>
      </c>
      <c r="C519" s="8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6">
        <f>ROUND((E519/D519)*(100),0)</f>
        <v>1</v>
      </c>
      <c r="P519" s="9">
        <f>IF(L519 = 0,0,E519/L519)</f>
        <v>68.333333333333329</v>
      </c>
      <c r="Q519" s="1" t="str">
        <f>LEFT(N519,SEARCH("/",N519)-1)</f>
        <v>film &amp; video</v>
      </c>
      <c r="R519" s="1" t="str">
        <f>RIGHT(N519,LEN(N519) - FIND("/",N519))</f>
        <v>animation</v>
      </c>
      <c r="S519" s="12">
        <f>(J519/86400)+DATE(1970,1,1)</f>
        <v>42738.615289351852</v>
      </c>
      <c r="T519" s="12">
        <f>(I519/86400)+DATE(1970,1,1)</f>
        <v>42768.615289351852</v>
      </c>
    </row>
    <row r="520" spans="1:20" ht="60" x14ac:dyDescent="0.25">
      <c r="A520" s="1">
        <v>518</v>
      </c>
      <c r="B520" s="8" t="s">
        <v>519</v>
      </c>
      <c r="C520" s="8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6">
        <f>ROUND((E520/D520)*(100),0)</f>
        <v>0</v>
      </c>
      <c r="P520" s="9">
        <f>IF(L520 = 0,0,E520/L520)</f>
        <v>0</v>
      </c>
      <c r="Q520" s="1" t="str">
        <f>LEFT(N520,SEARCH("/",N520)-1)</f>
        <v>film &amp; video</v>
      </c>
      <c r="R520" s="1" t="str">
        <f>RIGHT(N520,LEN(N520) - FIND("/",N520))</f>
        <v>animation</v>
      </c>
      <c r="S520" s="12">
        <f>(J520/86400)+DATE(1970,1,1)</f>
        <v>42223.616018518514</v>
      </c>
      <c r="T520" s="12">
        <f>(I520/86400)+DATE(1970,1,1)</f>
        <v>42253.615277777775</v>
      </c>
    </row>
    <row r="521" spans="1:20" ht="45" x14ac:dyDescent="0.25">
      <c r="A521" s="1">
        <v>519</v>
      </c>
      <c r="B521" s="8" t="s">
        <v>520</v>
      </c>
      <c r="C521" s="8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6">
        <f>ROUND((E521/D521)*(100),0)</f>
        <v>23</v>
      </c>
      <c r="P521" s="9">
        <f>IF(L521 = 0,0,E521/L521)</f>
        <v>39.228571428571428</v>
      </c>
      <c r="Q521" s="1" t="str">
        <f>LEFT(N521,SEARCH("/",N521)-1)</f>
        <v>film &amp; video</v>
      </c>
      <c r="R521" s="1" t="str">
        <f>RIGHT(N521,LEN(N521) - FIND("/",N521))</f>
        <v>animation</v>
      </c>
      <c r="S521" s="12">
        <f>(J521/86400)+DATE(1970,1,1)</f>
        <v>41218.391446759255</v>
      </c>
      <c r="T521" s="12">
        <f>(I521/86400)+DATE(1970,1,1)</f>
        <v>41248.391446759255</v>
      </c>
    </row>
    <row r="522" spans="1:20" ht="60" x14ac:dyDescent="0.25">
      <c r="A522" s="1">
        <v>520</v>
      </c>
      <c r="B522" s="8" t="s">
        <v>521</v>
      </c>
      <c r="C522" s="8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16">
        <f>ROUND((E522/D522)*(100),0)</f>
        <v>102</v>
      </c>
      <c r="P522" s="9">
        <f>IF(L522 = 0,0,E522/L522)</f>
        <v>150.14705882352942</v>
      </c>
      <c r="Q522" s="1" t="str">
        <f>LEFT(N522,SEARCH("/",N522)-1)</f>
        <v>theater</v>
      </c>
      <c r="R522" s="1" t="str">
        <f>RIGHT(N522,LEN(N522) - FIND("/",N522))</f>
        <v>plays</v>
      </c>
      <c r="S522" s="12">
        <f>(J522/86400)+DATE(1970,1,1)</f>
        <v>42318.702094907407</v>
      </c>
      <c r="T522" s="12">
        <f>(I522/86400)+DATE(1970,1,1)</f>
        <v>42348.702094907407</v>
      </c>
    </row>
    <row r="523" spans="1:20" ht="60" x14ac:dyDescent="0.25">
      <c r="A523" s="1">
        <v>521</v>
      </c>
      <c r="B523" s="8" t="s">
        <v>522</v>
      </c>
      <c r="C523" s="8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16">
        <f>ROUND((E523/D523)*(100),0)</f>
        <v>105</v>
      </c>
      <c r="P523" s="9">
        <f>IF(L523 = 0,0,E523/L523)</f>
        <v>93.428571428571431</v>
      </c>
      <c r="Q523" s="1" t="str">
        <f>LEFT(N523,SEARCH("/",N523)-1)</f>
        <v>theater</v>
      </c>
      <c r="R523" s="1" t="str">
        <f>RIGHT(N523,LEN(N523) - FIND("/",N523))</f>
        <v>plays</v>
      </c>
      <c r="S523" s="12">
        <f>(J523/86400)+DATE(1970,1,1)</f>
        <v>42646.092812499999</v>
      </c>
      <c r="T523" s="12">
        <f>(I523/86400)+DATE(1970,1,1)</f>
        <v>42675.207638888889</v>
      </c>
    </row>
    <row r="524" spans="1:20" ht="45" x14ac:dyDescent="0.25">
      <c r="A524" s="1">
        <v>522</v>
      </c>
      <c r="B524" s="8" t="s">
        <v>523</v>
      </c>
      <c r="C524" s="8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16">
        <f>ROUND((E524/D524)*(100),0)</f>
        <v>115</v>
      </c>
      <c r="P524" s="9">
        <f>IF(L524 = 0,0,E524/L524)</f>
        <v>110.96774193548387</v>
      </c>
      <c r="Q524" s="1" t="str">
        <f>LEFT(N524,SEARCH("/",N524)-1)</f>
        <v>theater</v>
      </c>
      <c r="R524" s="1" t="str">
        <f>RIGHT(N524,LEN(N524) - FIND("/",N524))</f>
        <v>plays</v>
      </c>
      <c r="S524" s="12">
        <f>(J524/86400)+DATE(1970,1,1)</f>
        <v>42430.040798611109</v>
      </c>
      <c r="T524" s="12">
        <f>(I524/86400)+DATE(1970,1,1)</f>
        <v>42449.999131944445</v>
      </c>
    </row>
    <row r="525" spans="1:20" ht="60" x14ac:dyDescent="0.25">
      <c r="A525" s="1">
        <v>523</v>
      </c>
      <c r="B525" s="8" t="s">
        <v>524</v>
      </c>
      <c r="C525" s="8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16">
        <f>ROUND((E525/D525)*(100),0)</f>
        <v>121</v>
      </c>
      <c r="P525" s="9">
        <f>IF(L525 = 0,0,E525/L525)</f>
        <v>71.785714285714292</v>
      </c>
      <c r="Q525" s="1" t="str">
        <f>LEFT(N525,SEARCH("/",N525)-1)</f>
        <v>theater</v>
      </c>
      <c r="R525" s="1" t="str">
        <f>RIGHT(N525,LEN(N525) - FIND("/",N525))</f>
        <v>plays</v>
      </c>
      <c r="S525" s="12">
        <f>(J525/86400)+DATE(1970,1,1)</f>
        <v>42238.13282407407</v>
      </c>
      <c r="T525" s="12">
        <f>(I525/86400)+DATE(1970,1,1)</f>
        <v>42268.13282407407</v>
      </c>
    </row>
    <row r="526" spans="1:20" ht="60" x14ac:dyDescent="0.25">
      <c r="A526" s="1">
        <v>524</v>
      </c>
      <c r="B526" s="8" t="s">
        <v>525</v>
      </c>
      <c r="C526" s="8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16">
        <f>ROUND((E526/D526)*(100),0)</f>
        <v>109</v>
      </c>
      <c r="P526" s="9">
        <f>IF(L526 = 0,0,E526/L526)</f>
        <v>29.258076923076924</v>
      </c>
      <c r="Q526" s="1" t="str">
        <f>LEFT(N526,SEARCH("/",N526)-1)</f>
        <v>theater</v>
      </c>
      <c r="R526" s="1" t="str">
        <f>RIGHT(N526,LEN(N526) - FIND("/",N526))</f>
        <v>plays</v>
      </c>
      <c r="S526" s="12">
        <f>(J526/86400)+DATE(1970,1,1)</f>
        <v>42492.717233796298</v>
      </c>
      <c r="T526" s="12">
        <f>(I526/86400)+DATE(1970,1,1)</f>
        <v>42522.717233796298</v>
      </c>
    </row>
    <row r="527" spans="1:20" ht="60" x14ac:dyDescent="0.25">
      <c r="A527" s="1">
        <v>525</v>
      </c>
      <c r="B527" s="8" t="s">
        <v>526</v>
      </c>
      <c r="C527" s="8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16">
        <f>ROUND((E527/D527)*(100),0)</f>
        <v>100</v>
      </c>
      <c r="P527" s="9">
        <f>IF(L527 = 0,0,E527/L527)</f>
        <v>1000</v>
      </c>
      <c r="Q527" s="1" t="str">
        <f>LEFT(N527,SEARCH("/",N527)-1)</f>
        <v>theater</v>
      </c>
      <c r="R527" s="1" t="str">
        <f>RIGHT(N527,LEN(N527) - FIND("/",N527))</f>
        <v>plays</v>
      </c>
      <c r="S527" s="12">
        <f>(J527/86400)+DATE(1970,1,1)</f>
        <v>41850.400937500002</v>
      </c>
      <c r="T527" s="12">
        <f>(I527/86400)+DATE(1970,1,1)</f>
        <v>41895.400937500002</v>
      </c>
    </row>
    <row r="528" spans="1:20" ht="45" x14ac:dyDescent="0.25">
      <c r="A528" s="1">
        <v>526</v>
      </c>
      <c r="B528" s="8" t="s">
        <v>527</v>
      </c>
      <c r="C528" s="8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16">
        <f>ROUND((E528/D528)*(100),0)</f>
        <v>114</v>
      </c>
      <c r="P528" s="9">
        <f>IF(L528 = 0,0,E528/L528)</f>
        <v>74.347826086956516</v>
      </c>
      <c r="Q528" s="1" t="str">
        <f>LEFT(N528,SEARCH("/",N528)-1)</f>
        <v>theater</v>
      </c>
      <c r="R528" s="1" t="str">
        <f>RIGHT(N528,LEN(N528) - FIND("/",N528))</f>
        <v>plays</v>
      </c>
      <c r="S528" s="12">
        <f>(J528/86400)+DATE(1970,1,1)</f>
        <v>42192.591944444444</v>
      </c>
      <c r="T528" s="12">
        <f>(I528/86400)+DATE(1970,1,1)</f>
        <v>42223.708333333328</v>
      </c>
    </row>
    <row r="529" spans="1:20" ht="60" x14ac:dyDescent="0.25">
      <c r="A529" s="1">
        <v>527</v>
      </c>
      <c r="B529" s="8" t="s">
        <v>528</v>
      </c>
      <c r="C529" s="8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16">
        <f>ROUND((E529/D529)*(100),0)</f>
        <v>101</v>
      </c>
      <c r="P529" s="9">
        <f>IF(L529 = 0,0,E529/L529)</f>
        <v>63.829113924050631</v>
      </c>
      <c r="Q529" s="1" t="str">
        <f>LEFT(N529,SEARCH("/",N529)-1)</f>
        <v>theater</v>
      </c>
      <c r="R529" s="1" t="str">
        <f>RIGHT(N529,LEN(N529) - FIND("/",N529))</f>
        <v>plays</v>
      </c>
      <c r="S529" s="12">
        <f>(J529/86400)+DATE(1970,1,1)</f>
        <v>42753.205625000002</v>
      </c>
      <c r="T529" s="12">
        <f>(I529/86400)+DATE(1970,1,1)</f>
        <v>42783.670138888891</v>
      </c>
    </row>
    <row r="530" spans="1:20" ht="30" x14ac:dyDescent="0.25">
      <c r="A530" s="1">
        <v>528</v>
      </c>
      <c r="B530" s="8" t="s">
        <v>529</v>
      </c>
      <c r="C530" s="8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16">
        <f>ROUND((E530/D530)*(100),0)</f>
        <v>116</v>
      </c>
      <c r="P530" s="9">
        <f>IF(L530 = 0,0,E530/L530)</f>
        <v>44.333333333333336</v>
      </c>
      <c r="Q530" s="1" t="str">
        <f>LEFT(N530,SEARCH("/",N530)-1)</f>
        <v>theater</v>
      </c>
      <c r="R530" s="1" t="str">
        <f>RIGHT(N530,LEN(N530) - FIND("/",N530))</f>
        <v>plays</v>
      </c>
      <c r="S530" s="12">
        <f>(J530/86400)+DATE(1970,1,1)</f>
        <v>42155.920219907406</v>
      </c>
      <c r="T530" s="12">
        <f>(I530/86400)+DATE(1970,1,1)</f>
        <v>42176.888888888891</v>
      </c>
    </row>
    <row r="531" spans="1:20" ht="60" x14ac:dyDescent="0.25">
      <c r="A531" s="1">
        <v>529</v>
      </c>
      <c r="B531" s="8" t="s">
        <v>530</v>
      </c>
      <c r="C531" s="8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16">
        <f>ROUND((E531/D531)*(100),0)</f>
        <v>130</v>
      </c>
      <c r="P531" s="9">
        <f>IF(L531 = 0,0,E531/L531)</f>
        <v>86.944444444444443</v>
      </c>
      <c r="Q531" s="1" t="str">
        <f>LEFT(N531,SEARCH("/",N531)-1)</f>
        <v>theater</v>
      </c>
      <c r="R531" s="1" t="str">
        <f>RIGHT(N531,LEN(N531) - FIND("/",N531))</f>
        <v>plays</v>
      </c>
      <c r="S531" s="12">
        <f>(J531/86400)+DATE(1970,1,1)</f>
        <v>42725.031180555554</v>
      </c>
      <c r="T531" s="12">
        <f>(I531/86400)+DATE(1970,1,1)</f>
        <v>42746.208333333328</v>
      </c>
    </row>
    <row r="532" spans="1:20" ht="60" x14ac:dyDescent="0.25">
      <c r="A532" s="1">
        <v>530</v>
      </c>
      <c r="B532" s="8" t="s">
        <v>531</v>
      </c>
      <c r="C532" s="8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16">
        <f>ROUND((E532/D532)*(100),0)</f>
        <v>108</v>
      </c>
      <c r="P532" s="9">
        <f>IF(L532 = 0,0,E532/L532)</f>
        <v>126.55172413793103</v>
      </c>
      <c r="Q532" s="1" t="str">
        <f>LEFT(N532,SEARCH("/",N532)-1)</f>
        <v>theater</v>
      </c>
      <c r="R532" s="1" t="str">
        <f>RIGHT(N532,LEN(N532) - FIND("/",N532))</f>
        <v>plays</v>
      </c>
      <c r="S532" s="12">
        <f>(J532/86400)+DATE(1970,1,1)</f>
        <v>42157.591064814813</v>
      </c>
      <c r="T532" s="12">
        <f>(I532/86400)+DATE(1970,1,1)</f>
        <v>42179.083333333328</v>
      </c>
    </row>
    <row r="533" spans="1:20" ht="60" x14ac:dyDescent="0.25">
      <c r="A533" s="1">
        <v>531</v>
      </c>
      <c r="B533" s="8" t="s">
        <v>532</v>
      </c>
      <c r="C533" s="8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16">
        <f>ROUND((E533/D533)*(100),0)</f>
        <v>100</v>
      </c>
      <c r="P533" s="9">
        <f>IF(L533 = 0,0,E533/L533)</f>
        <v>129.03225806451613</v>
      </c>
      <c r="Q533" s="1" t="str">
        <f>LEFT(N533,SEARCH("/",N533)-1)</f>
        <v>theater</v>
      </c>
      <c r="R533" s="1" t="str">
        <f>RIGHT(N533,LEN(N533) - FIND("/",N533))</f>
        <v>plays</v>
      </c>
      <c r="S533" s="12">
        <f>(J533/86400)+DATE(1970,1,1)</f>
        <v>42676.065150462964</v>
      </c>
      <c r="T533" s="12">
        <f>(I533/86400)+DATE(1970,1,1)</f>
        <v>42721.290972222225</v>
      </c>
    </row>
    <row r="534" spans="1:20" ht="60" x14ac:dyDescent="0.25">
      <c r="A534" s="1">
        <v>532</v>
      </c>
      <c r="B534" s="8" t="s">
        <v>533</v>
      </c>
      <c r="C534" s="8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16">
        <f>ROUND((E534/D534)*(100),0)</f>
        <v>123</v>
      </c>
      <c r="P534" s="9">
        <f>IF(L534 = 0,0,E534/L534)</f>
        <v>71.242774566473983</v>
      </c>
      <c r="Q534" s="1" t="str">
        <f>LEFT(N534,SEARCH("/",N534)-1)</f>
        <v>theater</v>
      </c>
      <c r="R534" s="1" t="str">
        <f>RIGHT(N534,LEN(N534) - FIND("/",N534))</f>
        <v>plays</v>
      </c>
      <c r="S534" s="12">
        <f>(J534/86400)+DATE(1970,1,1)</f>
        <v>42473.007037037038</v>
      </c>
      <c r="T534" s="12">
        <f>(I534/86400)+DATE(1970,1,1)</f>
        <v>42503.007037037038</v>
      </c>
    </row>
    <row r="535" spans="1:20" ht="60" x14ac:dyDescent="0.25">
      <c r="A535" s="1">
        <v>533</v>
      </c>
      <c r="B535" s="8" t="s">
        <v>534</v>
      </c>
      <c r="C535" s="8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16">
        <f>ROUND((E535/D535)*(100),0)</f>
        <v>100</v>
      </c>
      <c r="P535" s="9">
        <f>IF(L535 = 0,0,E535/L535)</f>
        <v>117.88235294117646</v>
      </c>
      <c r="Q535" s="1" t="str">
        <f>LEFT(N535,SEARCH("/",N535)-1)</f>
        <v>theater</v>
      </c>
      <c r="R535" s="1" t="str">
        <f>RIGHT(N535,LEN(N535) - FIND("/",N535))</f>
        <v>plays</v>
      </c>
      <c r="S535" s="12">
        <f>(J535/86400)+DATE(1970,1,1)</f>
        <v>42482.43478009259</v>
      </c>
      <c r="T535" s="12">
        <f>(I535/86400)+DATE(1970,1,1)</f>
        <v>42506.43478009259</v>
      </c>
    </row>
    <row r="536" spans="1:20" ht="60" x14ac:dyDescent="0.25">
      <c r="A536" s="1">
        <v>534</v>
      </c>
      <c r="B536" s="8" t="s">
        <v>535</v>
      </c>
      <c r="C536" s="8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16">
        <f>ROUND((E536/D536)*(100),0)</f>
        <v>105</v>
      </c>
      <c r="P536" s="9">
        <f>IF(L536 = 0,0,E536/L536)</f>
        <v>327.08333333333331</v>
      </c>
      <c r="Q536" s="1" t="str">
        <f>LEFT(N536,SEARCH("/",N536)-1)</f>
        <v>theater</v>
      </c>
      <c r="R536" s="1" t="str">
        <f>RIGHT(N536,LEN(N536) - FIND("/",N536))</f>
        <v>plays</v>
      </c>
      <c r="S536" s="12">
        <f>(J536/86400)+DATE(1970,1,1)</f>
        <v>42270.810995370368</v>
      </c>
      <c r="T536" s="12">
        <f>(I536/86400)+DATE(1970,1,1)</f>
        <v>42309.958333333328</v>
      </c>
    </row>
    <row r="537" spans="1:20" ht="45" x14ac:dyDescent="0.25">
      <c r="A537" s="1">
        <v>535</v>
      </c>
      <c r="B537" s="8" t="s">
        <v>536</v>
      </c>
      <c r="C537" s="8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16">
        <f>ROUND((E537/D537)*(100),0)</f>
        <v>103</v>
      </c>
      <c r="P537" s="9">
        <f>IF(L537 = 0,0,E537/L537)</f>
        <v>34.745762711864408</v>
      </c>
      <c r="Q537" s="1" t="str">
        <f>LEFT(N537,SEARCH("/",N537)-1)</f>
        <v>theater</v>
      </c>
      <c r="R537" s="1" t="str">
        <f>RIGHT(N537,LEN(N537) - FIND("/",N537))</f>
        <v>plays</v>
      </c>
      <c r="S537" s="12">
        <f>(J537/86400)+DATE(1970,1,1)</f>
        <v>42711.54519675926</v>
      </c>
      <c r="T537" s="12">
        <f>(I537/86400)+DATE(1970,1,1)</f>
        <v>42741.54519675926</v>
      </c>
    </row>
    <row r="538" spans="1:20" ht="60" x14ac:dyDescent="0.25">
      <c r="A538" s="1">
        <v>536</v>
      </c>
      <c r="B538" s="8" t="s">
        <v>537</v>
      </c>
      <c r="C538" s="8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16">
        <f>ROUND((E538/D538)*(100),0)</f>
        <v>118</v>
      </c>
      <c r="P538" s="9">
        <f>IF(L538 = 0,0,E538/L538)</f>
        <v>100.06410256410257</v>
      </c>
      <c r="Q538" s="1" t="str">
        <f>LEFT(N538,SEARCH("/",N538)-1)</f>
        <v>theater</v>
      </c>
      <c r="R538" s="1" t="str">
        <f>RIGHT(N538,LEN(N538) - FIND("/",N538))</f>
        <v>plays</v>
      </c>
      <c r="S538" s="12">
        <f>(J538/86400)+DATE(1970,1,1)</f>
        <v>42179.344988425924</v>
      </c>
      <c r="T538" s="12">
        <f>(I538/86400)+DATE(1970,1,1)</f>
        <v>42219.75</v>
      </c>
    </row>
    <row r="539" spans="1:20" ht="60" x14ac:dyDescent="0.25">
      <c r="A539" s="1">
        <v>537</v>
      </c>
      <c r="B539" s="8" t="s">
        <v>538</v>
      </c>
      <c r="C539" s="8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16">
        <f>ROUND((E539/D539)*(100),0)</f>
        <v>121</v>
      </c>
      <c r="P539" s="9">
        <f>IF(L539 = 0,0,E539/L539)</f>
        <v>40.847457627118644</v>
      </c>
      <c r="Q539" s="1" t="str">
        <f>LEFT(N539,SEARCH("/",N539)-1)</f>
        <v>theater</v>
      </c>
      <c r="R539" s="1" t="str">
        <f>RIGHT(N539,LEN(N539) - FIND("/",N539))</f>
        <v>plays</v>
      </c>
      <c r="S539" s="12">
        <f>(J539/86400)+DATE(1970,1,1)</f>
        <v>42282.768414351856</v>
      </c>
      <c r="T539" s="12">
        <f>(I539/86400)+DATE(1970,1,1)</f>
        <v>42312.810081018513</v>
      </c>
    </row>
    <row r="540" spans="1:20" ht="60" x14ac:dyDescent="0.25">
      <c r="A540" s="1">
        <v>538</v>
      </c>
      <c r="B540" s="8" t="s">
        <v>539</v>
      </c>
      <c r="C540" s="8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16">
        <f>ROUND((E540/D540)*(100),0)</f>
        <v>302</v>
      </c>
      <c r="P540" s="9">
        <f>IF(L540 = 0,0,E540/L540)</f>
        <v>252.01666666666668</v>
      </c>
      <c r="Q540" s="1" t="str">
        <f>LEFT(N540,SEARCH("/",N540)-1)</f>
        <v>theater</v>
      </c>
      <c r="R540" s="1" t="str">
        <f>RIGHT(N540,LEN(N540) - FIND("/",N540))</f>
        <v>plays</v>
      </c>
      <c r="S540" s="12">
        <f>(J540/86400)+DATE(1970,1,1)</f>
        <v>42473.794710648144</v>
      </c>
      <c r="T540" s="12">
        <f>(I540/86400)+DATE(1970,1,1)</f>
        <v>42503.794710648144</v>
      </c>
    </row>
    <row r="541" spans="1:20" ht="45" x14ac:dyDescent="0.25">
      <c r="A541" s="1">
        <v>539</v>
      </c>
      <c r="B541" s="8" t="s">
        <v>540</v>
      </c>
      <c r="C541" s="8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16">
        <f>ROUND((E541/D541)*(100),0)</f>
        <v>101</v>
      </c>
      <c r="P541" s="9">
        <f>IF(L541 = 0,0,E541/L541)</f>
        <v>25.161000000000001</v>
      </c>
      <c r="Q541" s="1" t="str">
        <f>LEFT(N541,SEARCH("/",N541)-1)</f>
        <v>theater</v>
      </c>
      <c r="R541" s="1" t="str">
        <f>RIGHT(N541,LEN(N541) - FIND("/",N541))</f>
        <v>plays</v>
      </c>
      <c r="S541" s="12">
        <f>(J541/86400)+DATE(1970,1,1)</f>
        <v>42535.049849537041</v>
      </c>
      <c r="T541" s="12">
        <f>(I541/86400)+DATE(1970,1,1)</f>
        <v>42556.049849537041</v>
      </c>
    </row>
    <row r="542" spans="1:20" ht="60" x14ac:dyDescent="0.25">
      <c r="A542" s="1">
        <v>540</v>
      </c>
      <c r="B542" s="8" t="s">
        <v>541</v>
      </c>
      <c r="C542" s="8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6">
        <f>ROUND((E542/D542)*(100),0)</f>
        <v>0</v>
      </c>
      <c r="P542" s="9">
        <f>IF(L542 = 0,0,E542/L542)</f>
        <v>1</v>
      </c>
      <c r="Q542" s="1" t="str">
        <f>LEFT(N542,SEARCH("/",N542)-1)</f>
        <v>technology</v>
      </c>
      <c r="R542" s="1" t="str">
        <f>RIGHT(N542,LEN(N542) - FIND("/",N542))</f>
        <v>web</v>
      </c>
      <c r="S542" s="12">
        <f>(J542/86400)+DATE(1970,1,1)</f>
        <v>42009.817199074074</v>
      </c>
      <c r="T542" s="12">
        <f>(I542/86400)+DATE(1970,1,1)</f>
        <v>42039.817199074074</v>
      </c>
    </row>
    <row r="543" spans="1:20" ht="45" x14ac:dyDescent="0.25">
      <c r="A543" s="1">
        <v>541</v>
      </c>
      <c r="B543" s="8" t="s">
        <v>542</v>
      </c>
      <c r="C543" s="8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6">
        <f>ROUND((E543/D543)*(100),0)</f>
        <v>1</v>
      </c>
      <c r="P543" s="9">
        <f>IF(L543 = 0,0,E543/L543)</f>
        <v>25</v>
      </c>
      <c r="Q543" s="1" t="str">
        <f>LEFT(N543,SEARCH("/",N543)-1)</f>
        <v>technology</v>
      </c>
      <c r="R543" s="1" t="str">
        <f>RIGHT(N543,LEN(N543) - FIND("/",N543))</f>
        <v>web</v>
      </c>
      <c r="S543" s="12">
        <f>(J543/86400)+DATE(1970,1,1)</f>
        <v>42276.046689814815</v>
      </c>
      <c r="T543" s="12">
        <f>(I543/86400)+DATE(1970,1,1)</f>
        <v>42306.046689814815</v>
      </c>
    </row>
    <row r="544" spans="1:20" ht="45" x14ac:dyDescent="0.25">
      <c r="A544" s="1">
        <v>542</v>
      </c>
      <c r="B544" s="8" t="s">
        <v>543</v>
      </c>
      <c r="C544" s="8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6">
        <f>ROUND((E544/D544)*(100),0)</f>
        <v>0</v>
      </c>
      <c r="P544" s="9">
        <f>IF(L544 = 0,0,E544/L544)</f>
        <v>1</v>
      </c>
      <c r="Q544" s="1" t="str">
        <f>LEFT(N544,SEARCH("/",N544)-1)</f>
        <v>technology</v>
      </c>
      <c r="R544" s="1" t="str">
        <f>RIGHT(N544,LEN(N544) - FIND("/",N544))</f>
        <v>web</v>
      </c>
      <c r="S544" s="12">
        <f>(J544/86400)+DATE(1970,1,1)</f>
        <v>42433.737453703703</v>
      </c>
      <c r="T544" s="12">
        <f>(I544/86400)+DATE(1970,1,1)</f>
        <v>42493.695787037039</v>
      </c>
    </row>
    <row r="545" spans="1:20" ht="60" x14ac:dyDescent="0.25">
      <c r="A545" s="1">
        <v>543</v>
      </c>
      <c r="B545" s="8" t="s">
        <v>544</v>
      </c>
      <c r="C545" s="8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6">
        <f>ROUND((E545/D545)*(100),0)</f>
        <v>0</v>
      </c>
      <c r="P545" s="9">
        <f>IF(L545 = 0,0,E545/L545)</f>
        <v>35</v>
      </c>
      <c r="Q545" s="1" t="str">
        <f>LEFT(N545,SEARCH("/",N545)-1)</f>
        <v>technology</v>
      </c>
      <c r="R545" s="1" t="str">
        <f>RIGHT(N545,LEN(N545) - FIND("/",N545))</f>
        <v>web</v>
      </c>
      <c r="S545" s="12">
        <f>(J545/86400)+DATE(1970,1,1)</f>
        <v>41914.092152777775</v>
      </c>
      <c r="T545" s="12">
        <f>(I545/86400)+DATE(1970,1,1)</f>
        <v>41944.092152777775</v>
      </c>
    </row>
    <row r="546" spans="1:20" ht="60" x14ac:dyDescent="0.25">
      <c r="A546" s="1">
        <v>544</v>
      </c>
      <c r="B546" s="8" t="s">
        <v>545</v>
      </c>
      <c r="C546" s="8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6">
        <f>ROUND((E546/D546)*(100),0)</f>
        <v>1</v>
      </c>
      <c r="P546" s="9">
        <f>IF(L546 = 0,0,E546/L546)</f>
        <v>3</v>
      </c>
      <c r="Q546" s="1" t="str">
        <f>LEFT(N546,SEARCH("/",N546)-1)</f>
        <v>technology</v>
      </c>
      <c r="R546" s="1" t="str">
        <f>RIGHT(N546,LEN(N546) - FIND("/",N546))</f>
        <v>web</v>
      </c>
      <c r="S546" s="12">
        <f>(J546/86400)+DATE(1970,1,1)</f>
        <v>42525.656944444447</v>
      </c>
      <c r="T546" s="12">
        <f>(I546/86400)+DATE(1970,1,1)</f>
        <v>42555.656944444447</v>
      </c>
    </row>
    <row r="547" spans="1:20" ht="60" x14ac:dyDescent="0.25">
      <c r="A547" s="1">
        <v>545</v>
      </c>
      <c r="B547" s="8" t="s">
        <v>546</v>
      </c>
      <c r="C547" s="8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6">
        <f>ROUND((E547/D547)*(100),0)</f>
        <v>27</v>
      </c>
      <c r="P547" s="9">
        <f>IF(L547 = 0,0,E547/L547)</f>
        <v>402.70588235294116</v>
      </c>
      <c r="Q547" s="1" t="str">
        <f>LEFT(N547,SEARCH("/",N547)-1)</f>
        <v>technology</v>
      </c>
      <c r="R547" s="1" t="str">
        <f>RIGHT(N547,LEN(N547) - FIND("/",N547))</f>
        <v>web</v>
      </c>
      <c r="S547" s="12">
        <f>(J547/86400)+DATE(1970,1,1)</f>
        <v>42283.592465277776</v>
      </c>
      <c r="T547" s="12">
        <f>(I547/86400)+DATE(1970,1,1)</f>
        <v>42323.634131944447</v>
      </c>
    </row>
    <row r="548" spans="1:20" ht="60" x14ac:dyDescent="0.25">
      <c r="A548" s="1">
        <v>546</v>
      </c>
      <c r="B548" s="8" t="s">
        <v>547</v>
      </c>
      <c r="C548" s="8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6">
        <f>ROUND((E548/D548)*(100),0)</f>
        <v>0</v>
      </c>
      <c r="P548" s="9">
        <f>IF(L548 = 0,0,E548/L548)</f>
        <v>26</v>
      </c>
      <c r="Q548" s="1" t="str">
        <f>LEFT(N548,SEARCH("/",N548)-1)</f>
        <v>technology</v>
      </c>
      <c r="R548" s="1" t="str">
        <f>RIGHT(N548,LEN(N548) - FIND("/",N548))</f>
        <v>web</v>
      </c>
      <c r="S548" s="12">
        <f>(J548/86400)+DATE(1970,1,1)</f>
        <v>42249.667997685188</v>
      </c>
      <c r="T548" s="12">
        <f>(I548/86400)+DATE(1970,1,1)</f>
        <v>42294.667997685188</v>
      </c>
    </row>
    <row r="549" spans="1:20" ht="60" x14ac:dyDescent="0.25">
      <c r="A549" s="1">
        <v>547</v>
      </c>
      <c r="B549" s="8" t="s">
        <v>548</v>
      </c>
      <c r="C549" s="8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6">
        <f>ROUND((E549/D549)*(100),0)</f>
        <v>0</v>
      </c>
      <c r="P549" s="9">
        <f>IF(L549 = 0,0,E549/L549)</f>
        <v>0</v>
      </c>
      <c r="Q549" s="1" t="str">
        <f>LEFT(N549,SEARCH("/",N549)-1)</f>
        <v>technology</v>
      </c>
      <c r="R549" s="1" t="str">
        <f>RIGHT(N549,LEN(N549) - FIND("/",N549))</f>
        <v>web</v>
      </c>
      <c r="S549" s="12">
        <f>(J549/86400)+DATE(1970,1,1)</f>
        <v>42380.696342592593</v>
      </c>
      <c r="T549" s="12">
        <f>(I549/86400)+DATE(1970,1,1)</f>
        <v>42410.696342592593</v>
      </c>
    </row>
    <row r="550" spans="1:20" ht="45" x14ac:dyDescent="0.25">
      <c r="A550" s="1">
        <v>548</v>
      </c>
      <c r="B550" s="8" t="s">
        <v>549</v>
      </c>
      <c r="C550" s="8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6">
        <f>ROUND((E550/D550)*(100),0)</f>
        <v>0</v>
      </c>
      <c r="P550" s="9">
        <f>IF(L550 = 0,0,E550/L550)</f>
        <v>9</v>
      </c>
      <c r="Q550" s="1" t="str">
        <f>LEFT(N550,SEARCH("/",N550)-1)</f>
        <v>technology</v>
      </c>
      <c r="R550" s="1" t="str">
        <f>RIGHT(N550,LEN(N550) - FIND("/",N550))</f>
        <v>web</v>
      </c>
      <c r="S550" s="12">
        <f>(J550/86400)+DATE(1970,1,1)</f>
        <v>42276.903333333335</v>
      </c>
      <c r="T550" s="12">
        <f>(I550/86400)+DATE(1970,1,1)</f>
        <v>42306.903333333335</v>
      </c>
    </row>
    <row r="551" spans="1:20" ht="60" x14ac:dyDescent="0.25">
      <c r="A551" s="1">
        <v>549</v>
      </c>
      <c r="B551" s="8" t="s">
        <v>550</v>
      </c>
      <c r="C551" s="8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6">
        <f>ROUND((E551/D551)*(100),0)</f>
        <v>3</v>
      </c>
      <c r="P551" s="9">
        <f>IF(L551 = 0,0,E551/L551)</f>
        <v>8.5</v>
      </c>
      <c r="Q551" s="1" t="str">
        <f>LEFT(N551,SEARCH("/",N551)-1)</f>
        <v>technology</v>
      </c>
      <c r="R551" s="1" t="str">
        <f>RIGHT(N551,LEN(N551) - FIND("/",N551))</f>
        <v>web</v>
      </c>
      <c r="S551" s="12">
        <f>(J551/86400)+DATE(1970,1,1)</f>
        <v>42163.636828703704</v>
      </c>
      <c r="T551" s="12">
        <f>(I551/86400)+DATE(1970,1,1)</f>
        <v>42193.636828703704</v>
      </c>
    </row>
    <row r="552" spans="1:20" ht="60" x14ac:dyDescent="0.25">
      <c r="A552" s="1">
        <v>550</v>
      </c>
      <c r="B552" s="8" t="s">
        <v>551</v>
      </c>
      <c r="C552" s="8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6">
        <f>ROUND((E552/D552)*(100),0)</f>
        <v>1</v>
      </c>
      <c r="P552" s="9">
        <f>IF(L552 = 0,0,E552/L552)</f>
        <v>8.75</v>
      </c>
      <c r="Q552" s="1" t="str">
        <f>LEFT(N552,SEARCH("/",N552)-1)</f>
        <v>technology</v>
      </c>
      <c r="R552" s="1" t="str">
        <f>RIGHT(N552,LEN(N552) - FIND("/",N552))</f>
        <v>web</v>
      </c>
      <c r="S552" s="12">
        <f>(J552/86400)+DATE(1970,1,1)</f>
        <v>42753.678761574076</v>
      </c>
      <c r="T552" s="12">
        <f>(I552/86400)+DATE(1970,1,1)</f>
        <v>42766.208333333328</v>
      </c>
    </row>
    <row r="553" spans="1:20" ht="60" x14ac:dyDescent="0.25">
      <c r="A553" s="1">
        <v>551</v>
      </c>
      <c r="B553" s="8" t="s">
        <v>552</v>
      </c>
      <c r="C553" s="8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6">
        <f>ROUND((E553/D553)*(100),0)</f>
        <v>5</v>
      </c>
      <c r="P553" s="9">
        <f>IF(L553 = 0,0,E553/L553)</f>
        <v>135.03571428571428</v>
      </c>
      <c r="Q553" s="1" t="str">
        <f>LEFT(N553,SEARCH("/",N553)-1)</f>
        <v>technology</v>
      </c>
      <c r="R553" s="1" t="str">
        <f>RIGHT(N553,LEN(N553) - FIND("/",N553))</f>
        <v>web</v>
      </c>
      <c r="S553" s="12">
        <f>(J553/86400)+DATE(1970,1,1)</f>
        <v>42173.275740740741</v>
      </c>
      <c r="T553" s="12">
        <f>(I553/86400)+DATE(1970,1,1)</f>
        <v>42217.745138888888</v>
      </c>
    </row>
    <row r="554" spans="1:20" ht="45" x14ac:dyDescent="0.25">
      <c r="A554" s="1">
        <v>552</v>
      </c>
      <c r="B554" s="8" t="s">
        <v>553</v>
      </c>
      <c r="C554" s="8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6">
        <f>ROUND((E554/D554)*(100),0)</f>
        <v>0</v>
      </c>
      <c r="P554" s="9">
        <f>IF(L554 = 0,0,E554/L554)</f>
        <v>0</v>
      </c>
      <c r="Q554" s="1" t="str">
        <f>LEFT(N554,SEARCH("/",N554)-1)</f>
        <v>technology</v>
      </c>
      <c r="R554" s="1" t="str">
        <f>RIGHT(N554,LEN(N554) - FIND("/",N554))</f>
        <v>web</v>
      </c>
      <c r="S554" s="12">
        <f>(J554/86400)+DATE(1970,1,1)</f>
        <v>42318.616851851853</v>
      </c>
      <c r="T554" s="12">
        <f>(I554/86400)+DATE(1970,1,1)</f>
        <v>42378.616851851853</v>
      </c>
    </row>
    <row r="555" spans="1:20" ht="45" x14ac:dyDescent="0.25">
      <c r="A555" s="1">
        <v>553</v>
      </c>
      <c r="B555" s="8" t="s">
        <v>554</v>
      </c>
      <c r="C555" s="8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6">
        <f>ROUND((E555/D555)*(100),0)</f>
        <v>0</v>
      </c>
      <c r="P555" s="9">
        <f>IF(L555 = 0,0,E555/L555)</f>
        <v>20.5</v>
      </c>
      <c r="Q555" s="1" t="str">
        <f>LEFT(N555,SEARCH("/",N555)-1)</f>
        <v>technology</v>
      </c>
      <c r="R555" s="1" t="str">
        <f>RIGHT(N555,LEN(N555) - FIND("/",N555))</f>
        <v>web</v>
      </c>
      <c r="S555" s="12">
        <f>(J555/86400)+DATE(1970,1,1)</f>
        <v>41927.71980324074</v>
      </c>
      <c r="T555" s="12">
        <f>(I555/86400)+DATE(1970,1,1)</f>
        <v>41957.761469907404</v>
      </c>
    </row>
    <row r="556" spans="1:20" ht="60" x14ac:dyDescent="0.25">
      <c r="A556" s="1">
        <v>554</v>
      </c>
      <c r="B556" s="8" t="s">
        <v>555</v>
      </c>
      <c r="C556" s="8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6">
        <f>ROUND((E556/D556)*(100),0)</f>
        <v>37</v>
      </c>
      <c r="P556" s="9">
        <f>IF(L556 = 0,0,E556/L556)</f>
        <v>64.36363636363636</v>
      </c>
      <c r="Q556" s="1" t="str">
        <f>LEFT(N556,SEARCH("/",N556)-1)</f>
        <v>technology</v>
      </c>
      <c r="R556" s="1" t="str">
        <f>RIGHT(N556,LEN(N556) - FIND("/",N556))</f>
        <v>web</v>
      </c>
      <c r="S556" s="12">
        <f>(J556/86400)+DATE(1970,1,1)</f>
        <v>41901.684861111113</v>
      </c>
      <c r="T556" s="12">
        <f>(I556/86400)+DATE(1970,1,1)</f>
        <v>41931.684861111113</v>
      </c>
    </row>
    <row r="557" spans="1:20" ht="60" x14ac:dyDescent="0.25">
      <c r="A557" s="1">
        <v>555</v>
      </c>
      <c r="B557" s="8" t="s">
        <v>556</v>
      </c>
      <c r="C557" s="8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6">
        <f>ROUND((E557/D557)*(100),0)</f>
        <v>0</v>
      </c>
      <c r="P557" s="9">
        <f>IF(L557 = 0,0,E557/L557)</f>
        <v>0</v>
      </c>
      <c r="Q557" s="1" t="str">
        <f>LEFT(N557,SEARCH("/",N557)-1)</f>
        <v>technology</v>
      </c>
      <c r="R557" s="1" t="str">
        <f>RIGHT(N557,LEN(N557) - FIND("/",N557))</f>
        <v>web</v>
      </c>
      <c r="S557" s="12">
        <f>(J557/86400)+DATE(1970,1,1)</f>
        <v>42503.353506944448</v>
      </c>
      <c r="T557" s="12">
        <f>(I557/86400)+DATE(1970,1,1)</f>
        <v>42533.353506944448</v>
      </c>
    </row>
    <row r="558" spans="1:20" ht="30" x14ac:dyDescent="0.25">
      <c r="A558" s="1">
        <v>556</v>
      </c>
      <c r="B558" s="8" t="s">
        <v>557</v>
      </c>
      <c r="C558" s="8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6">
        <f>ROUND((E558/D558)*(100),0)</f>
        <v>3</v>
      </c>
      <c r="P558" s="9">
        <f>IF(L558 = 0,0,E558/L558)</f>
        <v>200</v>
      </c>
      <c r="Q558" s="1" t="str">
        <f>LEFT(N558,SEARCH("/",N558)-1)</f>
        <v>technology</v>
      </c>
      <c r="R558" s="1" t="str">
        <f>RIGHT(N558,LEN(N558) - FIND("/",N558))</f>
        <v>web</v>
      </c>
      <c r="S558" s="12">
        <f>(J558/86400)+DATE(1970,1,1)</f>
        <v>42345.860150462962</v>
      </c>
      <c r="T558" s="12">
        <f>(I558/86400)+DATE(1970,1,1)</f>
        <v>42375.860150462962</v>
      </c>
    </row>
    <row r="559" spans="1:20" ht="60" x14ac:dyDescent="0.25">
      <c r="A559" s="1">
        <v>557</v>
      </c>
      <c r="B559" s="8" t="s">
        <v>558</v>
      </c>
      <c r="C559" s="8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6">
        <f>ROUND((E559/D559)*(100),0)</f>
        <v>1</v>
      </c>
      <c r="P559" s="9">
        <f>IF(L559 = 0,0,E559/L559)</f>
        <v>68.3</v>
      </c>
      <c r="Q559" s="1" t="str">
        <f>LEFT(N559,SEARCH("/",N559)-1)</f>
        <v>technology</v>
      </c>
      <c r="R559" s="1" t="str">
        <f>RIGHT(N559,LEN(N559) - FIND("/",N559))</f>
        <v>web</v>
      </c>
      <c r="S559" s="12">
        <f>(J559/86400)+DATE(1970,1,1)</f>
        <v>42676.942164351851</v>
      </c>
      <c r="T559" s="12">
        <f>(I559/86400)+DATE(1970,1,1)</f>
        <v>42706.983831018515</v>
      </c>
    </row>
    <row r="560" spans="1:20" ht="60" x14ac:dyDescent="0.25">
      <c r="A560" s="1">
        <v>558</v>
      </c>
      <c r="B560" s="8" t="s">
        <v>559</v>
      </c>
      <c r="C560" s="8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6">
        <f>ROUND((E560/D560)*(100),0)</f>
        <v>0</v>
      </c>
      <c r="P560" s="9">
        <f>IF(L560 = 0,0,E560/L560)</f>
        <v>0</v>
      </c>
      <c r="Q560" s="1" t="str">
        <f>LEFT(N560,SEARCH("/",N560)-1)</f>
        <v>technology</v>
      </c>
      <c r="R560" s="1" t="str">
        <f>RIGHT(N560,LEN(N560) - FIND("/",N560))</f>
        <v>web</v>
      </c>
      <c r="S560" s="12">
        <f>(J560/86400)+DATE(1970,1,1)</f>
        <v>42057.883159722223</v>
      </c>
      <c r="T560" s="12">
        <f>(I560/86400)+DATE(1970,1,1)</f>
        <v>42087.841493055559</v>
      </c>
    </row>
    <row r="561" spans="1:20" ht="60" x14ac:dyDescent="0.25">
      <c r="A561" s="1">
        <v>559</v>
      </c>
      <c r="B561" s="8" t="s">
        <v>560</v>
      </c>
      <c r="C561" s="8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6">
        <f>ROUND((E561/D561)*(100),0)</f>
        <v>0</v>
      </c>
      <c r="P561" s="9">
        <f>IF(L561 = 0,0,E561/L561)</f>
        <v>50</v>
      </c>
      <c r="Q561" s="1" t="str">
        <f>LEFT(N561,SEARCH("/",N561)-1)</f>
        <v>technology</v>
      </c>
      <c r="R561" s="1" t="str">
        <f>RIGHT(N561,LEN(N561) - FIND("/",N561))</f>
        <v>web</v>
      </c>
      <c r="S561" s="12">
        <f>(J561/86400)+DATE(1970,1,1)</f>
        <v>42321.283101851848</v>
      </c>
      <c r="T561" s="12">
        <f>(I561/86400)+DATE(1970,1,1)</f>
        <v>42351.283101851848</v>
      </c>
    </row>
    <row r="562" spans="1:20" ht="45" x14ac:dyDescent="0.25">
      <c r="A562" s="1">
        <v>560</v>
      </c>
      <c r="B562" s="8" t="s">
        <v>561</v>
      </c>
      <c r="C562" s="8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6">
        <f>ROUND((E562/D562)*(100),0)</f>
        <v>0</v>
      </c>
      <c r="P562" s="9">
        <f>IF(L562 = 0,0,E562/L562)</f>
        <v>4</v>
      </c>
      <c r="Q562" s="1" t="str">
        <f>LEFT(N562,SEARCH("/",N562)-1)</f>
        <v>technology</v>
      </c>
      <c r="R562" s="1" t="str">
        <f>RIGHT(N562,LEN(N562) - FIND("/",N562))</f>
        <v>web</v>
      </c>
      <c r="S562" s="12">
        <f>(J562/86400)+DATE(1970,1,1)</f>
        <v>41960.771354166667</v>
      </c>
      <c r="T562" s="12">
        <f>(I562/86400)+DATE(1970,1,1)</f>
        <v>41990.771354166667</v>
      </c>
    </row>
    <row r="563" spans="1:20" ht="60" x14ac:dyDescent="0.25">
      <c r="A563" s="1">
        <v>561</v>
      </c>
      <c r="B563" s="8" t="s">
        <v>562</v>
      </c>
      <c r="C563" s="8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6">
        <f>ROUND((E563/D563)*(100),0)</f>
        <v>0</v>
      </c>
      <c r="P563" s="9">
        <f>IF(L563 = 0,0,E563/L563)</f>
        <v>27.5</v>
      </c>
      <c r="Q563" s="1" t="str">
        <f>LEFT(N563,SEARCH("/",N563)-1)</f>
        <v>technology</v>
      </c>
      <c r="R563" s="1" t="str">
        <f>RIGHT(N563,LEN(N563) - FIND("/",N563))</f>
        <v>web</v>
      </c>
      <c r="S563" s="12">
        <f>(J563/86400)+DATE(1970,1,1)</f>
        <v>42268.658715277779</v>
      </c>
      <c r="T563" s="12">
        <f>(I563/86400)+DATE(1970,1,1)</f>
        <v>42303.658715277779</v>
      </c>
    </row>
    <row r="564" spans="1:20" ht="60" x14ac:dyDescent="0.25">
      <c r="A564" s="1">
        <v>562</v>
      </c>
      <c r="B564" s="8" t="s">
        <v>563</v>
      </c>
      <c r="C564" s="8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6">
        <f>ROUND((E564/D564)*(100),0)</f>
        <v>0</v>
      </c>
      <c r="P564" s="9">
        <f>IF(L564 = 0,0,E564/L564)</f>
        <v>0</v>
      </c>
      <c r="Q564" s="1" t="str">
        <f>LEFT(N564,SEARCH("/",N564)-1)</f>
        <v>technology</v>
      </c>
      <c r="R564" s="1" t="str">
        <f>RIGHT(N564,LEN(N564) - FIND("/",N564))</f>
        <v>web</v>
      </c>
      <c r="S564" s="12">
        <f>(J564/86400)+DATE(1970,1,1)</f>
        <v>42692.389062499999</v>
      </c>
      <c r="T564" s="12">
        <f>(I564/86400)+DATE(1970,1,1)</f>
        <v>42722.389062499999</v>
      </c>
    </row>
    <row r="565" spans="1:20" ht="60" x14ac:dyDescent="0.25">
      <c r="A565" s="1">
        <v>563</v>
      </c>
      <c r="B565" s="8" t="s">
        <v>564</v>
      </c>
      <c r="C565" s="8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6">
        <f>ROUND((E565/D565)*(100),0)</f>
        <v>0</v>
      </c>
      <c r="P565" s="9">
        <f>IF(L565 = 0,0,E565/L565)</f>
        <v>34</v>
      </c>
      <c r="Q565" s="1" t="str">
        <f>LEFT(N565,SEARCH("/",N565)-1)</f>
        <v>technology</v>
      </c>
      <c r="R565" s="1" t="str">
        <f>RIGHT(N565,LEN(N565) - FIND("/",N565))</f>
        <v>web</v>
      </c>
      <c r="S565" s="12">
        <f>(J565/86400)+DATE(1970,1,1)</f>
        <v>42022.069988425923</v>
      </c>
      <c r="T565" s="12">
        <f>(I565/86400)+DATE(1970,1,1)</f>
        <v>42052.069988425923</v>
      </c>
    </row>
    <row r="566" spans="1:20" ht="60" x14ac:dyDescent="0.25">
      <c r="A566" s="1">
        <v>564</v>
      </c>
      <c r="B566" s="8" t="s">
        <v>565</v>
      </c>
      <c r="C566" s="8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6">
        <f>ROUND((E566/D566)*(100),0)</f>
        <v>0</v>
      </c>
      <c r="P566" s="9">
        <f>IF(L566 = 0,0,E566/L566)</f>
        <v>1</v>
      </c>
      <c r="Q566" s="1" t="str">
        <f>LEFT(N566,SEARCH("/",N566)-1)</f>
        <v>technology</v>
      </c>
      <c r="R566" s="1" t="str">
        <f>RIGHT(N566,LEN(N566) - FIND("/",N566))</f>
        <v>web</v>
      </c>
      <c r="S566" s="12">
        <f>(J566/86400)+DATE(1970,1,1)</f>
        <v>42411.942997685182</v>
      </c>
      <c r="T566" s="12">
        <f>(I566/86400)+DATE(1970,1,1)</f>
        <v>42441.942997685182</v>
      </c>
    </row>
    <row r="567" spans="1:20" ht="60" x14ac:dyDescent="0.25">
      <c r="A567" s="1">
        <v>565</v>
      </c>
      <c r="B567" s="8" t="s">
        <v>566</v>
      </c>
      <c r="C567" s="8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6">
        <f>ROUND((E567/D567)*(100),0)</f>
        <v>0</v>
      </c>
      <c r="P567" s="9">
        <f>IF(L567 = 0,0,E567/L567)</f>
        <v>0</v>
      </c>
      <c r="Q567" s="1" t="str">
        <f>LEFT(N567,SEARCH("/",N567)-1)</f>
        <v>technology</v>
      </c>
      <c r="R567" s="1" t="str">
        <f>RIGHT(N567,LEN(N567) - FIND("/",N567))</f>
        <v>web</v>
      </c>
      <c r="S567" s="12">
        <f>(J567/86400)+DATE(1970,1,1)</f>
        <v>42165.78528935185</v>
      </c>
      <c r="T567" s="12">
        <f>(I567/86400)+DATE(1970,1,1)</f>
        <v>42195.78528935185</v>
      </c>
    </row>
    <row r="568" spans="1:20" ht="60" x14ac:dyDescent="0.25">
      <c r="A568" s="1">
        <v>566</v>
      </c>
      <c r="B568" s="8" t="s">
        <v>567</v>
      </c>
      <c r="C568" s="8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6">
        <f>ROUND((E568/D568)*(100),0)</f>
        <v>0</v>
      </c>
      <c r="P568" s="9">
        <f>IF(L568 = 0,0,E568/L568)</f>
        <v>1</v>
      </c>
      <c r="Q568" s="1" t="str">
        <f>LEFT(N568,SEARCH("/",N568)-1)</f>
        <v>technology</v>
      </c>
      <c r="R568" s="1" t="str">
        <f>RIGHT(N568,LEN(N568) - FIND("/",N568))</f>
        <v>web</v>
      </c>
      <c r="S568" s="12">
        <f>(J568/86400)+DATE(1970,1,1)</f>
        <v>42535.68440972222</v>
      </c>
      <c r="T568" s="12">
        <f>(I568/86400)+DATE(1970,1,1)</f>
        <v>42565.68440972222</v>
      </c>
    </row>
    <row r="569" spans="1:20" ht="60" x14ac:dyDescent="0.25">
      <c r="A569" s="1">
        <v>567</v>
      </c>
      <c r="B569" s="8" t="s">
        <v>568</v>
      </c>
      <c r="C569" s="8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6">
        <f>ROUND((E569/D569)*(100),0)</f>
        <v>0</v>
      </c>
      <c r="P569" s="9">
        <f>IF(L569 = 0,0,E569/L569)</f>
        <v>0</v>
      </c>
      <c r="Q569" s="1" t="str">
        <f>LEFT(N569,SEARCH("/",N569)-1)</f>
        <v>technology</v>
      </c>
      <c r="R569" s="1" t="str">
        <f>RIGHT(N569,LEN(N569) - FIND("/",N569))</f>
        <v>web</v>
      </c>
      <c r="S569" s="12">
        <f>(J569/86400)+DATE(1970,1,1)</f>
        <v>41975.842523148152</v>
      </c>
      <c r="T569" s="12">
        <f>(I569/86400)+DATE(1970,1,1)</f>
        <v>42005.842523148152</v>
      </c>
    </row>
    <row r="570" spans="1:20" ht="75" x14ac:dyDescent="0.25">
      <c r="A570" s="1">
        <v>568</v>
      </c>
      <c r="B570" s="8" t="s">
        <v>569</v>
      </c>
      <c r="C570" s="8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6">
        <f>ROUND((E570/D570)*(100),0)</f>
        <v>1</v>
      </c>
      <c r="P570" s="9">
        <f>IF(L570 = 0,0,E570/L570)</f>
        <v>49</v>
      </c>
      <c r="Q570" s="1" t="str">
        <f>LEFT(N570,SEARCH("/",N570)-1)</f>
        <v>technology</v>
      </c>
      <c r="R570" s="1" t="str">
        <f>RIGHT(N570,LEN(N570) - FIND("/",N570))</f>
        <v>web</v>
      </c>
      <c r="S570" s="12">
        <f>(J570/86400)+DATE(1970,1,1)</f>
        <v>42348.9215625</v>
      </c>
      <c r="T570" s="12">
        <f>(I570/86400)+DATE(1970,1,1)</f>
        <v>42385.458333333328</v>
      </c>
    </row>
    <row r="571" spans="1:20" ht="45" x14ac:dyDescent="0.25">
      <c r="A571" s="1">
        <v>569</v>
      </c>
      <c r="B571" s="8" t="s">
        <v>570</v>
      </c>
      <c r="C571" s="8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6">
        <f>ROUND((E571/D571)*(100),0)</f>
        <v>1</v>
      </c>
      <c r="P571" s="9">
        <f>IF(L571 = 0,0,E571/L571)</f>
        <v>20</v>
      </c>
      <c r="Q571" s="1" t="str">
        <f>LEFT(N571,SEARCH("/",N571)-1)</f>
        <v>technology</v>
      </c>
      <c r="R571" s="1" t="str">
        <f>RIGHT(N571,LEN(N571) - FIND("/",N571))</f>
        <v>web</v>
      </c>
      <c r="S571" s="12">
        <f>(J571/86400)+DATE(1970,1,1)</f>
        <v>42340.847361111111</v>
      </c>
      <c r="T571" s="12">
        <f>(I571/86400)+DATE(1970,1,1)</f>
        <v>42370.847361111111</v>
      </c>
    </row>
    <row r="572" spans="1:20" ht="30" x14ac:dyDescent="0.25">
      <c r="A572" s="1">
        <v>570</v>
      </c>
      <c r="B572" s="8" t="s">
        <v>571</v>
      </c>
      <c r="C572" s="8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6">
        <f>ROUND((E572/D572)*(100),0)</f>
        <v>0</v>
      </c>
      <c r="P572" s="9">
        <f>IF(L572 = 0,0,E572/L572)</f>
        <v>142</v>
      </c>
      <c r="Q572" s="1" t="str">
        <f>LEFT(N572,SEARCH("/",N572)-1)</f>
        <v>technology</v>
      </c>
      <c r="R572" s="1" t="str">
        <f>RIGHT(N572,LEN(N572) - FIND("/",N572))</f>
        <v>web</v>
      </c>
      <c r="S572" s="12">
        <f>(J572/86400)+DATE(1970,1,1)</f>
        <v>42388.798252314809</v>
      </c>
      <c r="T572" s="12">
        <f>(I572/86400)+DATE(1970,1,1)</f>
        <v>42418.798252314809</v>
      </c>
    </row>
    <row r="573" spans="1:20" ht="60" x14ac:dyDescent="0.25">
      <c r="A573" s="1">
        <v>571</v>
      </c>
      <c r="B573" s="8" t="s">
        <v>572</v>
      </c>
      <c r="C573" s="8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6">
        <f>ROUND((E573/D573)*(100),0)</f>
        <v>0</v>
      </c>
      <c r="P573" s="9">
        <f>IF(L573 = 0,0,E573/L573)</f>
        <v>53</v>
      </c>
      <c r="Q573" s="1" t="str">
        <f>LEFT(N573,SEARCH("/",N573)-1)</f>
        <v>technology</v>
      </c>
      <c r="R573" s="1" t="str">
        <f>RIGHT(N573,LEN(N573) - FIND("/",N573))</f>
        <v>web</v>
      </c>
      <c r="S573" s="12">
        <f>(J573/86400)+DATE(1970,1,1)</f>
        <v>42192.816238425927</v>
      </c>
      <c r="T573" s="12">
        <f>(I573/86400)+DATE(1970,1,1)</f>
        <v>42212.165972222225</v>
      </c>
    </row>
    <row r="574" spans="1:20" ht="60" x14ac:dyDescent="0.25">
      <c r="A574" s="1">
        <v>572</v>
      </c>
      <c r="B574" s="8" t="s">
        <v>573</v>
      </c>
      <c r="C574" s="8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6">
        <f>ROUND((E574/D574)*(100),0)</f>
        <v>0</v>
      </c>
      <c r="P574" s="9">
        <f>IF(L574 = 0,0,E574/L574)</f>
        <v>0</v>
      </c>
      <c r="Q574" s="1" t="str">
        <f>LEFT(N574,SEARCH("/",N574)-1)</f>
        <v>technology</v>
      </c>
      <c r="R574" s="1" t="str">
        <f>RIGHT(N574,LEN(N574) - FIND("/",N574))</f>
        <v>web</v>
      </c>
      <c r="S574" s="12">
        <f>(J574/86400)+DATE(1970,1,1)</f>
        <v>42282.716296296298</v>
      </c>
      <c r="T574" s="12">
        <f>(I574/86400)+DATE(1970,1,1)</f>
        <v>42312.757962962962</v>
      </c>
    </row>
    <row r="575" spans="1:20" ht="60" x14ac:dyDescent="0.25">
      <c r="A575" s="1">
        <v>573</v>
      </c>
      <c r="B575" s="8" t="s">
        <v>574</v>
      </c>
      <c r="C575" s="8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6">
        <f>ROUND((E575/D575)*(100),0)</f>
        <v>0</v>
      </c>
      <c r="P575" s="9">
        <f>IF(L575 = 0,0,E575/L575)</f>
        <v>38.444444444444443</v>
      </c>
      <c r="Q575" s="1" t="str">
        <f>LEFT(N575,SEARCH("/",N575)-1)</f>
        <v>technology</v>
      </c>
      <c r="R575" s="1" t="str">
        <f>RIGHT(N575,LEN(N575) - FIND("/",N575))</f>
        <v>web</v>
      </c>
      <c r="S575" s="12">
        <f>(J575/86400)+DATE(1970,1,1)</f>
        <v>41963.050127314811</v>
      </c>
      <c r="T575" s="12">
        <f>(I575/86400)+DATE(1970,1,1)</f>
        <v>42022.05</v>
      </c>
    </row>
    <row r="576" spans="1:20" ht="60" x14ac:dyDescent="0.25">
      <c r="A576" s="1">
        <v>574</v>
      </c>
      <c r="B576" s="8" t="s">
        <v>575</v>
      </c>
      <c r="C576" s="8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6">
        <f>ROUND((E576/D576)*(100),0)</f>
        <v>1</v>
      </c>
      <c r="P576" s="9">
        <f>IF(L576 = 0,0,E576/L576)</f>
        <v>20</v>
      </c>
      <c r="Q576" s="1" t="str">
        <f>LEFT(N576,SEARCH("/",N576)-1)</f>
        <v>technology</v>
      </c>
      <c r="R576" s="1" t="str">
        <f>RIGHT(N576,LEN(N576) - FIND("/",N576))</f>
        <v>web</v>
      </c>
      <c r="S576" s="12">
        <f>(J576/86400)+DATE(1970,1,1)</f>
        <v>42632.443368055552</v>
      </c>
      <c r="T576" s="12">
        <f>(I576/86400)+DATE(1970,1,1)</f>
        <v>42662.443368055552</v>
      </c>
    </row>
    <row r="577" spans="1:20" ht="60" x14ac:dyDescent="0.25">
      <c r="A577" s="1">
        <v>575</v>
      </c>
      <c r="B577" s="8" t="s">
        <v>576</v>
      </c>
      <c r="C577" s="8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6">
        <f>ROUND((E577/D577)*(100),0)</f>
        <v>0</v>
      </c>
      <c r="P577" s="9">
        <f>IF(L577 = 0,0,E577/L577)</f>
        <v>64.75</v>
      </c>
      <c r="Q577" s="1" t="str">
        <f>LEFT(N577,SEARCH("/",N577)-1)</f>
        <v>technology</v>
      </c>
      <c r="R577" s="1" t="str">
        <f>RIGHT(N577,LEN(N577) - FIND("/",N577))</f>
        <v>web</v>
      </c>
      <c r="S577" s="12">
        <f>(J577/86400)+DATE(1970,1,1)</f>
        <v>42138.692627314813</v>
      </c>
      <c r="T577" s="12">
        <f>(I577/86400)+DATE(1970,1,1)</f>
        <v>42168.692627314813</v>
      </c>
    </row>
    <row r="578" spans="1:20" ht="45" x14ac:dyDescent="0.25">
      <c r="A578" s="1">
        <v>576</v>
      </c>
      <c r="B578" s="8" t="s">
        <v>577</v>
      </c>
      <c r="C578" s="8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6">
        <f>ROUND((E578/D578)*(100),0)</f>
        <v>0</v>
      </c>
      <c r="P578" s="9">
        <f>IF(L578 = 0,0,E578/L578)</f>
        <v>1</v>
      </c>
      <c r="Q578" s="1" t="str">
        <f>LEFT(N578,SEARCH("/",N578)-1)</f>
        <v>technology</v>
      </c>
      <c r="R578" s="1" t="str">
        <f>RIGHT(N578,LEN(N578) - FIND("/",N578))</f>
        <v>web</v>
      </c>
      <c r="S578" s="12">
        <f>(J578/86400)+DATE(1970,1,1)</f>
        <v>42031.471666666665</v>
      </c>
      <c r="T578" s="12">
        <f>(I578/86400)+DATE(1970,1,1)</f>
        <v>42091.43</v>
      </c>
    </row>
    <row r="579" spans="1:20" ht="60" x14ac:dyDescent="0.25">
      <c r="A579" s="1">
        <v>577</v>
      </c>
      <c r="B579" s="8" t="s">
        <v>578</v>
      </c>
      <c r="C579" s="8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6">
        <f>ROUND((E579/D579)*(100),0)</f>
        <v>0</v>
      </c>
      <c r="P579" s="9">
        <f>IF(L579 = 0,0,E579/L579)</f>
        <v>10</v>
      </c>
      <c r="Q579" s="1" t="str">
        <f>LEFT(N579,SEARCH("/",N579)-1)</f>
        <v>technology</v>
      </c>
      <c r="R579" s="1" t="str">
        <f>RIGHT(N579,LEN(N579) - FIND("/",N579))</f>
        <v>web</v>
      </c>
      <c r="S579" s="12">
        <f>(J579/86400)+DATE(1970,1,1)</f>
        <v>42450.589143518519</v>
      </c>
      <c r="T579" s="12">
        <f>(I579/86400)+DATE(1970,1,1)</f>
        <v>42510.589143518519</v>
      </c>
    </row>
    <row r="580" spans="1:20" ht="30" x14ac:dyDescent="0.25">
      <c r="A580" s="1">
        <v>578</v>
      </c>
      <c r="B580" s="8" t="s">
        <v>579</v>
      </c>
      <c r="C580" s="8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6">
        <f>ROUND((E580/D580)*(100),0)</f>
        <v>0</v>
      </c>
      <c r="P580" s="9">
        <f>IF(L580 = 0,0,E580/L580)</f>
        <v>2</v>
      </c>
      <c r="Q580" s="1" t="str">
        <f>LEFT(N580,SEARCH("/",N580)-1)</f>
        <v>technology</v>
      </c>
      <c r="R580" s="1" t="str">
        <f>RIGHT(N580,LEN(N580) - FIND("/",N580))</f>
        <v>web</v>
      </c>
      <c r="S580" s="12">
        <f>(J580/86400)+DATE(1970,1,1)</f>
        <v>42230.578622685185</v>
      </c>
      <c r="T580" s="12">
        <f>(I580/86400)+DATE(1970,1,1)</f>
        <v>42254.578622685185</v>
      </c>
    </row>
    <row r="581" spans="1:20" ht="45" x14ac:dyDescent="0.25">
      <c r="A581" s="1">
        <v>579</v>
      </c>
      <c r="B581" s="8" t="s">
        <v>580</v>
      </c>
      <c r="C581" s="8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6">
        <f>ROUND((E581/D581)*(100),0)</f>
        <v>1</v>
      </c>
      <c r="P581" s="9">
        <f>IF(L581 = 0,0,E581/L581)</f>
        <v>35</v>
      </c>
      <c r="Q581" s="1" t="str">
        <f>LEFT(N581,SEARCH("/",N581)-1)</f>
        <v>technology</v>
      </c>
      <c r="R581" s="1" t="str">
        <f>RIGHT(N581,LEN(N581) - FIND("/",N581))</f>
        <v>web</v>
      </c>
      <c r="S581" s="12">
        <f>(J581/86400)+DATE(1970,1,1)</f>
        <v>41968.852118055554</v>
      </c>
      <c r="T581" s="12">
        <f>(I581/86400)+DATE(1970,1,1)</f>
        <v>41998.852118055554</v>
      </c>
    </row>
    <row r="582" spans="1:20" ht="60" x14ac:dyDescent="0.25">
      <c r="A582" s="1">
        <v>580</v>
      </c>
      <c r="B582" s="8" t="s">
        <v>581</v>
      </c>
      <c r="C582" s="8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6">
        <f>ROUND((E582/D582)*(100),0)</f>
        <v>0</v>
      </c>
      <c r="P582" s="9">
        <f>IF(L582 = 0,0,E582/L582)</f>
        <v>1</v>
      </c>
      <c r="Q582" s="1" t="str">
        <f>LEFT(N582,SEARCH("/",N582)-1)</f>
        <v>technology</v>
      </c>
      <c r="R582" s="1" t="str">
        <f>RIGHT(N582,LEN(N582) - FIND("/",N582))</f>
        <v>web</v>
      </c>
      <c r="S582" s="12">
        <f>(J582/86400)+DATE(1970,1,1)</f>
        <v>42605.908182870371</v>
      </c>
      <c r="T582" s="12">
        <f>(I582/86400)+DATE(1970,1,1)</f>
        <v>42635.908182870371</v>
      </c>
    </row>
    <row r="583" spans="1:20" ht="60" x14ac:dyDescent="0.25">
      <c r="A583" s="1">
        <v>581</v>
      </c>
      <c r="B583" s="8" t="s">
        <v>582</v>
      </c>
      <c r="C583" s="8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6">
        <f>ROUND((E583/D583)*(100),0)</f>
        <v>0</v>
      </c>
      <c r="P583" s="9">
        <f>IF(L583 = 0,0,E583/L583)</f>
        <v>0</v>
      </c>
      <c r="Q583" s="1" t="str">
        <f>LEFT(N583,SEARCH("/",N583)-1)</f>
        <v>technology</v>
      </c>
      <c r="R583" s="1" t="str">
        <f>RIGHT(N583,LEN(N583) - FIND("/",N583))</f>
        <v>web</v>
      </c>
      <c r="S583" s="12">
        <f>(J583/86400)+DATE(1970,1,1)</f>
        <v>42188.012777777782</v>
      </c>
      <c r="T583" s="12">
        <f>(I583/86400)+DATE(1970,1,1)</f>
        <v>42218.012777777782</v>
      </c>
    </row>
    <row r="584" spans="1:20" ht="60" x14ac:dyDescent="0.25">
      <c r="A584" s="1">
        <v>582</v>
      </c>
      <c r="B584" s="8" t="s">
        <v>583</v>
      </c>
      <c r="C584" s="8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6">
        <f>ROUND((E584/D584)*(100),0)</f>
        <v>0</v>
      </c>
      <c r="P584" s="9">
        <f>IF(L584 = 0,0,E584/L584)</f>
        <v>0</v>
      </c>
      <c r="Q584" s="1" t="str">
        <f>LEFT(N584,SEARCH("/",N584)-1)</f>
        <v>technology</v>
      </c>
      <c r="R584" s="1" t="str">
        <f>RIGHT(N584,LEN(N584) - FIND("/",N584))</f>
        <v>web</v>
      </c>
      <c r="S584" s="12">
        <f>(J584/86400)+DATE(1970,1,1)</f>
        <v>42055.739803240736</v>
      </c>
      <c r="T584" s="12">
        <f>(I584/86400)+DATE(1970,1,1)</f>
        <v>42078.75</v>
      </c>
    </row>
    <row r="585" spans="1:20" ht="45" x14ac:dyDescent="0.25">
      <c r="A585" s="1">
        <v>583</v>
      </c>
      <c r="B585" s="8" t="s">
        <v>584</v>
      </c>
      <c r="C585" s="8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6">
        <f>ROUND((E585/D585)*(100),0)</f>
        <v>0</v>
      </c>
      <c r="P585" s="9">
        <f>IF(L585 = 0,0,E585/L585)</f>
        <v>1</v>
      </c>
      <c r="Q585" s="1" t="str">
        <f>LEFT(N585,SEARCH("/",N585)-1)</f>
        <v>technology</v>
      </c>
      <c r="R585" s="1" t="str">
        <f>RIGHT(N585,LEN(N585) - FIND("/",N585))</f>
        <v>web</v>
      </c>
      <c r="S585" s="12">
        <f>(J585/86400)+DATE(1970,1,1)</f>
        <v>42052.93850694444</v>
      </c>
      <c r="T585" s="12">
        <f>(I585/86400)+DATE(1970,1,1)</f>
        <v>42082.896840277783</v>
      </c>
    </row>
    <row r="586" spans="1:20" ht="45" x14ac:dyDescent="0.25">
      <c r="A586" s="1">
        <v>584</v>
      </c>
      <c r="B586" s="8" t="s">
        <v>585</v>
      </c>
      <c r="C586" s="8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6">
        <f>ROUND((E586/D586)*(100),0)</f>
        <v>1</v>
      </c>
      <c r="P586" s="9">
        <f>IF(L586 = 0,0,E586/L586)</f>
        <v>5</v>
      </c>
      <c r="Q586" s="1" t="str">
        <f>LEFT(N586,SEARCH("/",N586)-1)</f>
        <v>technology</v>
      </c>
      <c r="R586" s="1" t="str">
        <f>RIGHT(N586,LEN(N586) - FIND("/",N586))</f>
        <v>web</v>
      </c>
      <c r="S586" s="12">
        <f>(J586/86400)+DATE(1970,1,1)</f>
        <v>42049.716620370367</v>
      </c>
      <c r="T586" s="12">
        <f>(I586/86400)+DATE(1970,1,1)</f>
        <v>42079.674953703703</v>
      </c>
    </row>
    <row r="587" spans="1:20" ht="45" x14ac:dyDescent="0.25">
      <c r="A587" s="1">
        <v>585</v>
      </c>
      <c r="B587" s="8" t="s">
        <v>586</v>
      </c>
      <c r="C587" s="8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6">
        <f>ROUND((E587/D587)*(100),0)</f>
        <v>0</v>
      </c>
      <c r="P587" s="9">
        <f>IF(L587 = 0,0,E587/L587)</f>
        <v>0</v>
      </c>
      <c r="Q587" s="1" t="str">
        <f>LEFT(N587,SEARCH("/",N587)-1)</f>
        <v>technology</v>
      </c>
      <c r="R587" s="1" t="str">
        <f>RIGHT(N587,LEN(N587) - FIND("/",N587))</f>
        <v>web</v>
      </c>
      <c r="S587" s="12">
        <f>(J587/86400)+DATE(1970,1,1)</f>
        <v>42283.3909375</v>
      </c>
      <c r="T587" s="12">
        <f>(I587/86400)+DATE(1970,1,1)</f>
        <v>42339</v>
      </c>
    </row>
    <row r="588" spans="1:20" ht="45" x14ac:dyDescent="0.25">
      <c r="A588" s="1">
        <v>586</v>
      </c>
      <c r="B588" s="8" t="s">
        <v>587</v>
      </c>
      <c r="C588" s="8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6">
        <f>ROUND((E588/D588)*(100),0)</f>
        <v>1</v>
      </c>
      <c r="P588" s="9">
        <f>IF(L588 = 0,0,E588/L588)</f>
        <v>14</v>
      </c>
      <c r="Q588" s="1" t="str">
        <f>LEFT(N588,SEARCH("/",N588)-1)</f>
        <v>technology</v>
      </c>
      <c r="R588" s="1" t="str">
        <f>RIGHT(N588,LEN(N588) - FIND("/",N588))</f>
        <v>web</v>
      </c>
      <c r="S588" s="12">
        <f>(J588/86400)+DATE(1970,1,1)</f>
        <v>42020.854247685187</v>
      </c>
      <c r="T588" s="12">
        <f>(I588/86400)+DATE(1970,1,1)</f>
        <v>42050.854247685187</v>
      </c>
    </row>
    <row r="589" spans="1:20" ht="75" x14ac:dyDescent="0.25">
      <c r="A589" s="1">
        <v>587</v>
      </c>
      <c r="B589" s="8" t="s">
        <v>588</v>
      </c>
      <c r="C589" s="8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6">
        <f>ROUND((E589/D589)*(100),0)</f>
        <v>9</v>
      </c>
      <c r="P589" s="9">
        <f>IF(L589 = 0,0,E589/L589)</f>
        <v>389.28571428571428</v>
      </c>
      <c r="Q589" s="1" t="str">
        <f>LEFT(N589,SEARCH("/",N589)-1)</f>
        <v>technology</v>
      </c>
      <c r="R589" s="1" t="str">
        <f>RIGHT(N589,LEN(N589) - FIND("/",N589))</f>
        <v>web</v>
      </c>
      <c r="S589" s="12">
        <f>(J589/86400)+DATE(1970,1,1)</f>
        <v>42080.757326388892</v>
      </c>
      <c r="T589" s="12">
        <f>(I589/86400)+DATE(1970,1,1)</f>
        <v>42110.757326388892</v>
      </c>
    </row>
    <row r="590" spans="1:20" ht="60" x14ac:dyDescent="0.25">
      <c r="A590" s="1">
        <v>588</v>
      </c>
      <c r="B590" s="8" t="s">
        <v>589</v>
      </c>
      <c r="C590" s="8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6">
        <f>ROUND((E590/D590)*(100),0)</f>
        <v>3</v>
      </c>
      <c r="P590" s="9">
        <f>IF(L590 = 0,0,E590/L590)</f>
        <v>150.5</v>
      </c>
      <c r="Q590" s="1" t="str">
        <f>LEFT(N590,SEARCH("/",N590)-1)</f>
        <v>technology</v>
      </c>
      <c r="R590" s="1" t="str">
        <f>RIGHT(N590,LEN(N590) - FIND("/",N590))</f>
        <v>web</v>
      </c>
      <c r="S590" s="12">
        <f>(J590/86400)+DATE(1970,1,1)</f>
        <v>42631.769513888888</v>
      </c>
      <c r="T590" s="12">
        <f>(I590/86400)+DATE(1970,1,1)</f>
        <v>42691.811180555553</v>
      </c>
    </row>
    <row r="591" spans="1:20" x14ac:dyDescent="0.25">
      <c r="A591" s="1">
        <v>589</v>
      </c>
      <c r="B591" s="8" t="s">
        <v>590</v>
      </c>
      <c r="C591" s="8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6">
        <f>ROUND((E591/D591)*(100),0)</f>
        <v>0</v>
      </c>
      <c r="P591" s="9">
        <f>IF(L591 = 0,0,E591/L591)</f>
        <v>1</v>
      </c>
      <c r="Q591" s="1" t="str">
        <f>LEFT(N591,SEARCH("/",N591)-1)</f>
        <v>technology</v>
      </c>
      <c r="R591" s="1" t="str">
        <f>RIGHT(N591,LEN(N591) - FIND("/",N591))</f>
        <v>web</v>
      </c>
      <c r="S591" s="12">
        <f>(J591/86400)+DATE(1970,1,1)</f>
        <v>42178.614571759259</v>
      </c>
      <c r="T591" s="12">
        <f>(I591/86400)+DATE(1970,1,1)</f>
        <v>42193.614571759259</v>
      </c>
    </row>
    <row r="592" spans="1:20" ht="60" x14ac:dyDescent="0.25">
      <c r="A592" s="1">
        <v>590</v>
      </c>
      <c r="B592" s="8" t="s">
        <v>591</v>
      </c>
      <c r="C592" s="8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6">
        <f>ROUND((E592/D592)*(100),0)</f>
        <v>4</v>
      </c>
      <c r="P592" s="9">
        <f>IF(L592 = 0,0,E592/L592)</f>
        <v>24.777777777777779</v>
      </c>
      <c r="Q592" s="1" t="str">
        <f>LEFT(N592,SEARCH("/",N592)-1)</f>
        <v>technology</v>
      </c>
      <c r="R592" s="1" t="str">
        <f>RIGHT(N592,LEN(N592) - FIND("/",N592))</f>
        <v>web</v>
      </c>
      <c r="S592" s="12">
        <f>(J592/86400)+DATE(1970,1,1)</f>
        <v>42377.554756944446</v>
      </c>
      <c r="T592" s="12">
        <f>(I592/86400)+DATE(1970,1,1)</f>
        <v>42408.542361111111</v>
      </c>
    </row>
    <row r="593" spans="1:20" ht="45" x14ac:dyDescent="0.25">
      <c r="A593" s="1">
        <v>591</v>
      </c>
      <c r="B593" s="8" t="s">
        <v>592</v>
      </c>
      <c r="C593" s="8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6">
        <f>ROUND((E593/D593)*(100),0)</f>
        <v>0</v>
      </c>
      <c r="P593" s="9">
        <f>IF(L593 = 0,0,E593/L593)</f>
        <v>30.5</v>
      </c>
      <c r="Q593" s="1" t="str">
        <f>LEFT(N593,SEARCH("/",N593)-1)</f>
        <v>technology</v>
      </c>
      <c r="R593" s="1" t="str">
        <f>RIGHT(N593,LEN(N593) - FIND("/",N593))</f>
        <v>web</v>
      </c>
      <c r="S593" s="12">
        <f>(J593/86400)+DATE(1970,1,1)</f>
        <v>42177.543171296296</v>
      </c>
      <c r="T593" s="12">
        <f>(I593/86400)+DATE(1970,1,1)</f>
        <v>42207.543171296296</v>
      </c>
    </row>
    <row r="594" spans="1:20" ht="60" x14ac:dyDescent="0.25">
      <c r="A594" s="1">
        <v>592</v>
      </c>
      <c r="B594" s="8" t="s">
        <v>593</v>
      </c>
      <c r="C594" s="8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6">
        <f>ROUND((E594/D594)*(100),0)</f>
        <v>3</v>
      </c>
      <c r="P594" s="9">
        <f>IF(L594 = 0,0,E594/L594)</f>
        <v>250</v>
      </c>
      <c r="Q594" s="1" t="str">
        <f>LEFT(N594,SEARCH("/",N594)-1)</f>
        <v>technology</v>
      </c>
      <c r="R594" s="1" t="str">
        <f>RIGHT(N594,LEN(N594) - FIND("/",N594))</f>
        <v>web</v>
      </c>
      <c r="S594" s="12">
        <f>(J594/86400)+DATE(1970,1,1)</f>
        <v>41946.232175925928</v>
      </c>
      <c r="T594" s="12">
        <f>(I594/86400)+DATE(1970,1,1)</f>
        <v>41976.232175925921</v>
      </c>
    </row>
    <row r="595" spans="1:20" ht="60" x14ac:dyDescent="0.25">
      <c r="A595" s="1">
        <v>593</v>
      </c>
      <c r="B595" s="8" t="s">
        <v>594</v>
      </c>
      <c r="C595" s="8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6">
        <f>ROUND((E595/D595)*(100),0)</f>
        <v>23</v>
      </c>
      <c r="P595" s="9">
        <f>IF(L595 = 0,0,E595/L595)</f>
        <v>16.428571428571427</v>
      </c>
      <c r="Q595" s="1" t="str">
        <f>LEFT(N595,SEARCH("/",N595)-1)</f>
        <v>technology</v>
      </c>
      <c r="R595" s="1" t="str">
        <f>RIGHT(N595,LEN(N595) - FIND("/",N595))</f>
        <v>web</v>
      </c>
      <c r="S595" s="12">
        <f>(J595/86400)+DATE(1970,1,1)</f>
        <v>42070.677604166667</v>
      </c>
      <c r="T595" s="12">
        <f>(I595/86400)+DATE(1970,1,1)</f>
        <v>42100.635937500003</v>
      </c>
    </row>
    <row r="596" spans="1:20" ht="30" x14ac:dyDescent="0.25">
      <c r="A596" s="1">
        <v>594</v>
      </c>
      <c r="B596" s="8" t="s">
        <v>595</v>
      </c>
      <c r="C596" s="8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6">
        <f>ROUND((E596/D596)*(100),0)</f>
        <v>0</v>
      </c>
      <c r="P596" s="9">
        <f>IF(L596 = 0,0,E596/L596)</f>
        <v>13</v>
      </c>
      <c r="Q596" s="1" t="str">
        <f>LEFT(N596,SEARCH("/",N596)-1)</f>
        <v>technology</v>
      </c>
      <c r="R596" s="1" t="str">
        <f>RIGHT(N596,LEN(N596) - FIND("/",N596))</f>
        <v>web</v>
      </c>
      <c r="S596" s="12">
        <f>(J596/86400)+DATE(1970,1,1)</f>
        <v>42446.780162037037</v>
      </c>
      <c r="T596" s="12">
        <f>(I596/86400)+DATE(1970,1,1)</f>
        <v>42476.780162037037</v>
      </c>
    </row>
    <row r="597" spans="1:20" ht="60" x14ac:dyDescent="0.25">
      <c r="A597" s="1">
        <v>595</v>
      </c>
      <c r="B597" s="8" t="s">
        <v>596</v>
      </c>
      <c r="C597" s="8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6">
        <f>ROUND((E597/D597)*(100),0)</f>
        <v>0</v>
      </c>
      <c r="P597" s="9">
        <f>IF(L597 = 0,0,E597/L597)</f>
        <v>53.25</v>
      </c>
      <c r="Q597" s="1" t="str">
        <f>LEFT(N597,SEARCH("/",N597)-1)</f>
        <v>technology</v>
      </c>
      <c r="R597" s="1" t="str">
        <f>RIGHT(N597,LEN(N597) - FIND("/",N597))</f>
        <v>web</v>
      </c>
      <c r="S597" s="12">
        <f>(J597/86400)+DATE(1970,1,1)</f>
        <v>42083.069884259261</v>
      </c>
      <c r="T597" s="12">
        <f>(I597/86400)+DATE(1970,1,1)</f>
        <v>42128.069884259261</v>
      </c>
    </row>
    <row r="598" spans="1:20" ht="45" x14ac:dyDescent="0.25">
      <c r="A598" s="1">
        <v>596</v>
      </c>
      <c r="B598" s="8" t="s">
        <v>597</v>
      </c>
      <c r="C598" s="8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6">
        <f>ROUND((E598/D598)*(100),0)</f>
        <v>0</v>
      </c>
      <c r="P598" s="9">
        <f>IF(L598 = 0,0,E598/L598)</f>
        <v>3</v>
      </c>
      <c r="Q598" s="1" t="str">
        <f>LEFT(N598,SEARCH("/",N598)-1)</f>
        <v>technology</v>
      </c>
      <c r="R598" s="1" t="str">
        <f>RIGHT(N598,LEN(N598) - FIND("/",N598))</f>
        <v>web</v>
      </c>
      <c r="S598" s="12">
        <f>(J598/86400)+DATE(1970,1,1)</f>
        <v>42646.896898148145</v>
      </c>
      <c r="T598" s="12">
        <f>(I598/86400)+DATE(1970,1,1)</f>
        <v>42676.896898148145</v>
      </c>
    </row>
    <row r="599" spans="1:20" ht="45" x14ac:dyDescent="0.25">
      <c r="A599" s="1">
        <v>597</v>
      </c>
      <c r="B599" s="8" t="s">
        <v>598</v>
      </c>
      <c r="C599" s="8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6">
        <f>ROUND((E599/D599)*(100),0)</f>
        <v>0</v>
      </c>
      <c r="P599" s="9">
        <f>IF(L599 = 0,0,E599/L599)</f>
        <v>10</v>
      </c>
      <c r="Q599" s="1" t="str">
        <f>LEFT(N599,SEARCH("/",N599)-1)</f>
        <v>technology</v>
      </c>
      <c r="R599" s="1" t="str">
        <f>RIGHT(N599,LEN(N599) - FIND("/",N599))</f>
        <v>web</v>
      </c>
      <c r="S599" s="12">
        <f>(J599/86400)+DATE(1970,1,1)</f>
        <v>42545.705266203702</v>
      </c>
      <c r="T599" s="12">
        <f>(I599/86400)+DATE(1970,1,1)</f>
        <v>42582.666666666672</v>
      </c>
    </row>
    <row r="600" spans="1:20" ht="30" x14ac:dyDescent="0.25">
      <c r="A600" s="1">
        <v>598</v>
      </c>
      <c r="B600" s="8" t="s">
        <v>599</v>
      </c>
      <c r="C600" s="8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6">
        <f>ROUND((E600/D600)*(100),0)</f>
        <v>34</v>
      </c>
      <c r="P600" s="9">
        <f>IF(L600 = 0,0,E600/L600)</f>
        <v>121.42857142857143</v>
      </c>
      <c r="Q600" s="1" t="str">
        <f>LEFT(N600,SEARCH("/",N600)-1)</f>
        <v>technology</v>
      </c>
      <c r="R600" s="1" t="str">
        <f>RIGHT(N600,LEN(N600) - FIND("/",N600))</f>
        <v>web</v>
      </c>
      <c r="S600" s="12">
        <f>(J600/86400)+DATE(1970,1,1)</f>
        <v>41948.00209490741</v>
      </c>
      <c r="T600" s="12">
        <f>(I600/86400)+DATE(1970,1,1)</f>
        <v>41978.00209490741</v>
      </c>
    </row>
    <row r="601" spans="1:20" ht="60" x14ac:dyDescent="0.25">
      <c r="A601" s="1">
        <v>599</v>
      </c>
      <c r="B601" s="8" t="s">
        <v>600</v>
      </c>
      <c r="C601" s="8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6">
        <f>ROUND((E601/D601)*(100),0)</f>
        <v>0</v>
      </c>
      <c r="P601" s="9">
        <f>IF(L601 = 0,0,E601/L601)</f>
        <v>15.5</v>
      </c>
      <c r="Q601" s="1" t="str">
        <f>LEFT(N601,SEARCH("/",N601)-1)</f>
        <v>technology</v>
      </c>
      <c r="R601" s="1" t="str">
        <f>RIGHT(N601,LEN(N601) - FIND("/",N601))</f>
        <v>web</v>
      </c>
      <c r="S601" s="12">
        <f>(J601/86400)+DATE(1970,1,1)</f>
        <v>42047.812523148154</v>
      </c>
      <c r="T601" s="12">
        <f>(I601/86400)+DATE(1970,1,1)</f>
        <v>42071.636111111111</v>
      </c>
    </row>
    <row r="602" spans="1:20" ht="30" x14ac:dyDescent="0.25">
      <c r="A602" s="1">
        <v>600</v>
      </c>
      <c r="B602" s="8" t="s">
        <v>601</v>
      </c>
      <c r="C602" s="8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6">
        <f>ROUND((E602/D602)*(100),0)</f>
        <v>2</v>
      </c>
      <c r="P602" s="9">
        <f>IF(L602 = 0,0,E602/L602)</f>
        <v>100</v>
      </c>
      <c r="Q602" s="1" t="str">
        <f>LEFT(N602,SEARCH("/",N602)-1)</f>
        <v>technology</v>
      </c>
      <c r="R602" s="1" t="str">
        <f>RIGHT(N602,LEN(N602) - FIND("/",N602))</f>
        <v>web</v>
      </c>
      <c r="S602" s="12">
        <f>(J602/86400)+DATE(1970,1,1)</f>
        <v>42073.798171296294</v>
      </c>
      <c r="T602" s="12">
        <f>(I602/86400)+DATE(1970,1,1)</f>
        <v>42133.798171296294</v>
      </c>
    </row>
    <row r="603" spans="1:20" ht="60" x14ac:dyDescent="0.25">
      <c r="A603" s="1">
        <v>601</v>
      </c>
      <c r="B603" s="8" t="s">
        <v>602</v>
      </c>
      <c r="C603" s="8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6">
        <f>ROUND((E603/D603)*(100),0)</f>
        <v>1</v>
      </c>
      <c r="P603" s="9">
        <f>IF(L603 = 0,0,E603/L603)</f>
        <v>23.333333333333332</v>
      </c>
      <c r="Q603" s="1" t="str">
        <f>LEFT(N603,SEARCH("/",N603)-1)</f>
        <v>technology</v>
      </c>
      <c r="R603" s="1" t="str">
        <f>RIGHT(N603,LEN(N603) - FIND("/",N603))</f>
        <v>web</v>
      </c>
      <c r="S603" s="12">
        <f>(J603/86400)+DATE(1970,1,1)</f>
        <v>41969.858090277776</v>
      </c>
      <c r="T603" s="12">
        <f>(I603/86400)+DATE(1970,1,1)</f>
        <v>41999.858090277776</v>
      </c>
    </row>
    <row r="604" spans="1:20" ht="45" x14ac:dyDescent="0.25">
      <c r="A604" s="1">
        <v>602</v>
      </c>
      <c r="B604" s="8" t="s">
        <v>603</v>
      </c>
      <c r="C604" s="8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6">
        <f>ROUND((E604/D604)*(100),0)</f>
        <v>0</v>
      </c>
      <c r="P604" s="9">
        <f>IF(L604 = 0,0,E604/L604)</f>
        <v>0</v>
      </c>
      <c r="Q604" s="1" t="str">
        <f>LEFT(N604,SEARCH("/",N604)-1)</f>
        <v>technology</v>
      </c>
      <c r="R604" s="1" t="str">
        <f>RIGHT(N604,LEN(N604) - FIND("/",N604))</f>
        <v>web</v>
      </c>
      <c r="S604" s="12">
        <f>(J604/86400)+DATE(1970,1,1)</f>
        <v>42143.79415509259</v>
      </c>
      <c r="T604" s="12">
        <f>(I604/86400)+DATE(1970,1,1)</f>
        <v>42173.79415509259</v>
      </c>
    </row>
    <row r="605" spans="1:20" ht="45" x14ac:dyDescent="0.25">
      <c r="A605" s="1">
        <v>603</v>
      </c>
      <c r="B605" s="8" t="s">
        <v>604</v>
      </c>
      <c r="C605" s="8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6">
        <f>ROUND((E605/D605)*(100),0)</f>
        <v>4</v>
      </c>
      <c r="P605" s="9">
        <f>IF(L605 = 0,0,E605/L605)</f>
        <v>45.386153846153846</v>
      </c>
      <c r="Q605" s="1" t="str">
        <f>LEFT(N605,SEARCH("/",N605)-1)</f>
        <v>technology</v>
      </c>
      <c r="R605" s="1" t="str">
        <f>RIGHT(N605,LEN(N605) - FIND("/",N605))</f>
        <v>web</v>
      </c>
      <c r="S605" s="12">
        <f>(J605/86400)+DATE(1970,1,1)</f>
        <v>41835.639155092591</v>
      </c>
      <c r="T605" s="12">
        <f>(I605/86400)+DATE(1970,1,1)</f>
        <v>41865.639155092591</v>
      </c>
    </row>
    <row r="606" spans="1:20" ht="60" x14ac:dyDescent="0.25">
      <c r="A606" s="1">
        <v>604</v>
      </c>
      <c r="B606" s="8" t="s">
        <v>605</v>
      </c>
      <c r="C606" s="8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6">
        <f>ROUND((E606/D606)*(100),0)</f>
        <v>0</v>
      </c>
      <c r="P606" s="9">
        <f>IF(L606 = 0,0,E606/L606)</f>
        <v>0</v>
      </c>
      <c r="Q606" s="1" t="str">
        <f>LEFT(N606,SEARCH("/",N606)-1)</f>
        <v>technology</v>
      </c>
      <c r="R606" s="1" t="str">
        <f>RIGHT(N606,LEN(N606) - FIND("/",N606))</f>
        <v>web</v>
      </c>
      <c r="S606" s="12">
        <f>(J606/86400)+DATE(1970,1,1)</f>
        <v>41849.035370370373</v>
      </c>
      <c r="T606" s="12">
        <f>(I606/86400)+DATE(1970,1,1)</f>
        <v>41879.035370370373</v>
      </c>
    </row>
    <row r="607" spans="1:20" ht="30" x14ac:dyDescent="0.25">
      <c r="A607" s="1">
        <v>605</v>
      </c>
      <c r="B607" s="8" t="s">
        <v>606</v>
      </c>
      <c r="C607" s="8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6">
        <f>ROUND((E607/D607)*(100),0)</f>
        <v>3</v>
      </c>
      <c r="P607" s="9">
        <f>IF(L607 = 0,0,E607/L607)</f>
        <v>16.375</v>
      </c>
      <c r="Q607" s="1" t="str">
        <f>LEFT(N607,SEARCH("/",N607)-1)</f>
        <v>technology</v>
      </c>
      <c r="R607" s="1" t="str">
        <f>RIGHT(N607,LEN(N607) - FIND("/",N607))</f>
        <v>web</v>
      </c>
      <c r="S607" s="12">
        <f>(J607/86400)+DATE(1970,1,1)</f>
        <v>42194.357731481483</v>
      </c>
      <c r="T607" s="12">
        <f>(I607/86400)+DATE(1970,1,1)</f>
        <v>42239.357731481483</v>
      </c>
    </row>
    <row r="608" spans="1:20" ht="60" x14ac:dyDescent="0.25">
      <c r="A608" s="1">
        <v>606</v>
      </c>
      <c r="B608" s="8" t="s">
        <v>607</v>
      </c>
      <c r="C608" s="8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6">
        <f>ROUND((E608/D608)*(100),0)</f>
        <v>0</v>
      </c>
      <c r="P608" s="9">
        <f>IF(L608 = 0,0,E608/L608)</f>
        <v>10</v>
      </c>
      <c r="Q608" s="1" t="str">
        <f>LEFT(N608,SEARCH("/",N608)-1)</f>
        <v>technology</v>
      </c>
      <c r="R608" s="1" t="str">
        <f>RIGHT(N608,LEN(N608) - FIND("/",N608))</f>
        <v>web</v>
      </c>
      <c r="S608" s="12">
        <f>(J608/86400)+DATE(1970,1,1)</f>
        <v>42102.650567129633</v>
      </c>
      <c r="T608" s="12">
        <f>(I608/86400)+DATE(1970,1,1)</f>
        <v>42148.625</v>
      </c>
    </row>
    <row r="609" spans="1:20" ht="60" x14ac:dyDescent="0.25">
      <c r="A609" s="1">
        <v>607</v>
      </c>
      <c r="B609" s="8" t="s">
        <v>608</v>
      </c>
      <c r="C609" s="8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6">
        <f>ROUND((E609/D609)*(100),0)</f>
        <v>0</v>
      </c>
      <c r="P609" s="9">
        <f>IF(L609 = 0,0,E609/L609)</f>
        <v>0</v>
      </c>
      <c r="Q609" s="1" t="str">
        <f>LEFT(N609,SEARCH("/",N609)-1)</f>
        <v>technology</v>
      </c>
      <c r="R609" s="1" t="str">
        <f>RIGHT(N609,LEN(N609) - FIND("/",N609))</f>
        <v>web</v>
      </c>
      <c r="S609" s="12">
        <f>(J609/86400)+DATE(1970,1,1)</f>
        <v>42300.825648148151</v>
      </c>
      <c r="T609" s="12">
        <f>(I609/86400)+DATE(1970,1,1)</f>
        <v>42330.867314814815</v>
      </c>
    </row>
    <row r="610" spans="1:20" ht="60" x14ac:dyDescent="0.25">
      <c r="A610" s="1">
        <v>608</v>
      </c>
      <c r="B610" s="8" t="s">
        <v>609</v>
      </c>
      <c r="C610" s="8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6">
        <f>ROUND((E610/D610)*(100),0)</f>
        <v>1</v>
      </c>
      <c r="P610" s="9">
        <f>IF(L610 = 0,0,E610/L610)</f>
        <v>292.2</v>
      </c>
      <c r="Q610" s="1" t="str">
        <f>LEFT(N610,SEARCH("/",N610)-1)</f>
        <v>technology</v>
      </c>
      <c r="R610" s="1" t="str">
        <f>RIGHT(N610,LEN(N610) - FIND("/",N610))</f>
        <v>web</v>
      </c>
      <c r="S610" s="12">
        <f>(J610/86400)+DATE(1970,1,1)</f>
        <v>42140.921064814815</v>
      </c>
      <c r="T610" s="12">
        <f>(I610/86400)+DATE(1970,1,1)</f>
        <v>42170.921064814815</v>
      </c>
    </row>
    <row r="611" spans="1:20" ht="60" x14ac:dyDescent="0.25">
      <c r="A611" s="1">
        <v>609</v>
      </c>
      <c r="B611" s="8" t="s">
        <v>610</v>
      </c>
      <c r="C611" s="8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6">
        <f>ROUND((E611/D611)*(100),0)</f>
        <v>1</v>
      </c>
      <c r="P611" s="9">
        <f>IF(L611 = 0,0,E611/L611)</f>
        <v>5</v>
      </c>
      <c r="Q611" s="1" t="str">
        <f>LEFT(N611,SEARCH("/",N611)-1)</f>
        <v>technology</v>
      </c>
      <c r="R611" s="1" t="str">
        <f>RIGHT(N611,LEN(N611) - FIND("/",N611))</f>
        <v>web</v>
      </c>
      <c r="S611" s="12">
        <f>(J611/86400)+DATE(1970,1,1)</f>
        <v>42307.034074074079</v>
      </c>
      <c r="T611" s="12">
        <f>(I611/86400)+DATE(1970,1,1)</f>
        <v>42337.075740740736</v>
      </c>
    </row>
    <row r="612" spans="1:20" ht="45" x14ac:dyDescent="0.25">
      <c r="A612" s="1">
        <v>610</v>
      </c>
      <c r="B612" s="8" t="s">
        <v>611</v>
      </c>
      <c r="C612" s="8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6">
        <f>ROUND((E612/D612)*(100),0)</f>
        <v>0</v>
      </c>
      <c r="P612" s="9">
        <f>IF(L612 = 0,0,E612/L612)</f>
        <v>0</v>
      </c>
      <c r="Q612" s="1" t="str">
        <f>LEFT(N612,SEARCH("/",N612)-1)</f>
        <v>technology</v>
      </c>
      <c r="R612" s="1" t="str">
        <f>RIGHT(N612,LEN(N612) - FIND("/",N612))</f>
        <v>web</v>
      </c>
      <c r="S612" s="12">
        <f>(J612/86400)+DATE(1970,1,1)</f>
        <v>42086.83085648148</v>
      </c>
      <c r="T612" s="12">
        <f>(I612/86400)+DATE(1970,1,1)</f>
        <v>42116.83085648148</v>
      </c>
    </row>
    <row r="613" spans="1:20" ht="60" x14ac:dyDescent="0.25">
      <c r="A613" s="1">
        <v>611</v>
      </c>
      <c r="B613" s="8" t="s">
        <v>612</v>
      </c>
      <c r="C613" s="8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6">
        <f>ROUND((E613/D613)*(100),0)</f>
        <v>0</v>
      </c>
      <c r="P613" s="9">
        <f>IF(L613 = 0,0,E613/L613)</f>
        <v>0</v>
      </c>
      <c r="Q613" s="1" t="str">
        <f>LEFT(N613,SEARCH("/",N613)-1)</f>
        <v>technology</v>
      </c>
      <c r="R613" s="1" t="str">
        <f>RIGHT(N613,LEN(N613) - FIND("/",N613))</f>
        <v>web</v>
      </c>
      <c r="S613" s="12">
        <f>(J613/86400)+DATE(1970,1,1)</f>
        <v>42328.560613425929</v>
      </c>
      <c r="T613" s="12">
        <f>(I613/86400)+DATE(1970,1,1)</f>
        <v>42388.560613425929</v>
      </c>
    </row>
    <row r="614" spans="1:20" ht="30" x14ac:dyDescent="0.25">
      <c r="A614" s="1">
        <v>612</v>
      </c>
      <c r="B614" s="8" t="s">
        <v>613</v>
      </c>
      <c r="C614" s="8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6">
        <f>ROUND((E614/D614)*(100),0)</f>
        <v>0</v>
      </c>
      <c r="P614" s="9">
        <f>IF(L614 = 0,0,E614/L614)</f>
        <v>0</v>
      </c>
      <c r="Q614" s="1" t="str">
        <f>LEFT(N614,SEARCH("/",N614)-1)</f>
        <v>technology</v>
      </c>
      <c r="R614" s="1" t="str">
        <f>RIGHT(N614,LEN(N614) - FIND("/",N614))</f>
        <v>web</v>
      </c>
      <c r="S614" s="12">
        <f>(J614/86400)+DATE(1970,1,1)</f>
        <v>42585.031782407408</v>
      </c>
      <c r="T614" s="12">
        <f>(I614/86400)+DATE(1970,1,1)</f>
        <v>42615.031782407408</v>
      </c>
    </row>
    <row r="615" spans="1:20" ht="60" x14ac:dyDescent="0.25">
      <c r="A615" s="1">
        <v>613</v>
      </c>
      <c r="B615" s="8" t="s">
        <v>614</v>
      </c>
      <c r="C615" s="8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6">
        <f>ROUND((E615/D615)*(100),0)</f>
        <v>21</v>
      </c>
      <c r="P615" s="9">
        <f>IF(L615 = 0,0,E615/L615)</f>
        <v>105.93388429752066</v>
      </c>
      <c r="Q615" s="1" t="str">
        <f>LEFT(N615,SEARCH("/",N615)-1)</f>
        <v>technology</v>
      </c>
      <c r="R615" s="1" t="str">
        <f>RIGHT(N615,LEN(N615) - FIND("/",N615))</f>
        <v>web</v>
      </c>
      <c r="S615" s="12">
        <f>(J615/86400)+DATE(1970,1,1)</f>
        <v>42247.496759259258</v>
      </c>
      <c r="T615" s="12">
        <f>(I615/86400)+DATE(1970,1,1)</f>
        <v>42278.207638888889</v>
      </c>
    </row>
    <row r="616" spans="1:20" ht="45" x14ac:dyDescent="0.25">
      <c r="A616" s="1">
        <v>614</v>
      </c>
      <c r="B616" s="8" t="s">
        <v>615</v>
      </c>
      <c r="C616" s="8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6">
        <f>ROUND((E616/D616)*(100),0)</f>
        <v>0</v>
      </c>
      <c r="P616" s="9">
        <f>IF(L616 = 0,0,E616/L616)</f>
        <v>0</v>
      </c>
      <c r="Q616" s="1" t="str">
        <f>LEFT(N616,SEARCH("/",N616)-1)</f>
        <v>technology</v>
      </c>
      <c r="R616" s="1" t="str">
        <f>RIGHT(N616,LEN(N616) - FIND("/",N616))</f>
        <v>web</v>
      </c>
      <c r="S616" s="12">
        <f>(J616/86400)+DATE(1970,1,1)</f>
        <v>42515.061805555553</v>
      </c>
      <c r="T616" s="12">
        <f>(I616/86400)+DATE(1970,1,1)</f>
        <v>42545.061805555553</v>
      </c>
    </row>
    <row r="617" spans="1:20" ht="45" x14ac:dyDescent="0.25">
      <c r="A617" s="1">
        <v>615</v>
      </c>
      <c r="B617" s="8" t="s">
        <v>616</v>
      </c>
      <c r="C617" s="8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6">
        <f>ROUND((E617/D617)*(100),0)</f>
        <v>0</v>
      </c>
      <c r="P617" s="9">
        <f>IF(L617 = 0,0,E617/L617)</f>
        <v>0</v>
      </c>
      <c r="Q617" s="1" t="str">
        <f>LEFT(N617,SEARCH("/",N617)-1)</f>
        <v>technology</v>
      </c>
      <c r="R617" s="1" t="str">
        <f>RIGHT(N617,LEN(N617) - FIND("/",N617))</f>
        <v>web</v>
      </c>
      <c r="S617" s="12">
        <f>(J617/86400)+DATE(1970,1,1)</f>
        <v>42242.122210648144</v>
      </c>
      <c r="T617" s="12">
        <f>(I617/86400)+DATE(1970,1,1)</f>
        <v>42272.122210648144</v>
      </c>
    </row>
    <row r="618" spans="1:20" ht="60" x14ac:dyDescent="0.25">
      <c r="A618" s="1">
        <v>616</v>
      </c>
      <c r="B618" s="8" t="s">
        <v>617</v>
      </c>
      <c r="C618" s="8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6">
        <f>ROUND((E618/D618)*(100),0)</f>
        <v>0</v>
      </c>
      <c r="P618" s="9">
        <f>IF(L618 = 0,0,E618/L618)</f>
        <v>0</v>
      </c>
      <c r="Q618" s="1" t="str">
        <f>LEFT(N618,SEARCH("/",N618)-1)</f>
        <v>technology</v>
      </c>
      <c r="R618" s="1" t="str">
        <f>RIGHT(N618,LEN(N618) - FIND("/",N618))</f>
        <v>web</v>
      </c>
      <c r="S618" s="12">
        <f>(J618/86400)+DATE(1970,1,1)</f>
        <v>42761.376238425924</v>
      </c>
      <c r="T618" s="12">
        <f>(I618/86400)+DATE(1970,1,1)</f>
        <v>42791.376238425924</v>
      </c>
    </row>
    <row r="619" spans="1:20" ht="60" x14ac:dyDescent="0.25">
      <c r="A619" s="1">
        <v>617</v>
      </c>
      <c r="B619" s="8" t="s">
        <v>618</v>
      </c>
      <c r="C619" s="8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6">
        <f>ROUND((E619/D619)*(100),0)</f>
        <v>3</v>
      </c>
      <c r="P619" s="9">
        <f>IF(L619 = 0,0,E619/L619)</f>
        <v>20</v>
      </c>
      <c r="Q619" s="1" t="str">
        <f>LEFT(N619,SEARCH("/",N619)-1)</f>
        <v>technology</v>
      </c>
      <c r="R619" s="1" t="str">
        <f>RIGHT(N619,LEN(N619) - FIND("/",N619))</f>
        <v>web</v>
      </c>
      <c r="S619" s="12">
        <f>(J619/86400)+DATE(1970,1,1)</f>
        <v>42087.343090277776</v>
      </c>
      <c r="T619" s="12">
        <f>(I619/86400)+DATE(1970,1,1)</f>
        <v>42132.343090277776</v>
      </c>
    </row>
    <row r="620" spans="1:20" ht="60" x14ac:dyDescent="0.25">
      <c r="A620" s="1">
        <v>618</v>
      </c>
      <c r="B620" s="8" t="s">
        <v>619</v>
      </c>
      <c r="C620" s="8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6">
        <f>ROUND((E620/D620)*(100),0)</f>
        <v>0</v>
      </c>
      <c r="P620" s="9">
        <f>IF(L620 = 0,0,E620/L620)</f>
        <v>0</v>
      </c>
      <c r="Q620" s="1" t="str">
        <f>LEFT(N620,SEARCH("/",N620)-1)</f>
        <v>technology</v>
      </c>
      <c r="R620" s="1" t="str">
        <f>RIGHT(N620,LEN(N620) - FIND("/",N620))</f>
        <v>web</v>
      </c>
      <c r="S620" s="12">
        <f>(J620/86400)+DATE(1970,1,1)</f>
        <v>42317.810219907406</v>
      </c>
      <c r="T620" s="12">
        <f>(I620/86400)+DATE(1970,1,1)</f>
        <v>42347.810219907406</v>
      </c>
    </row>
    <row r="621" spans="1:20" ht="30" x14ac:dyDescent="0.25">
      <c r="A621" s="1">
        <v>619</v>
      </c>
      <c r="B621" s="8" t="s">
        <v>620</v>
      </c>
      <c r="C621" s="8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6">
        <f>ROUND((E621/D621)*(100),0)</f>
        <v>0</v>
      </c>
      <c r="P621" s="9">
        <f>IF(L621 = 0,0,E621/L621)</f>
        <v>1</v>
      </c>
      <c r="Q621" s="1" t="str">
        <f>LEFT(N621,SEARCH("/",N621)-1)</f>
        <v>technology</v>
      </c>
      <c r="R621" s="1" t="str">
        <f>RIGHT(N621,LEN(N621) - FIND("/",N621))</f>
        <v>web</v>
      </c>
      <c r="S621" s="12">
        <f>(J621/86400)+DATE(1970,1,1)</f>
        <v>41908.650347222225</v>
      </c>
      <c r="T621" s="12">
        <f>(I621/86400)+DATE(1970,1,1)</f>
        <v>41968.692013888889</v>
      </c>
    </row>
    <row r="622" spans="1:20" ht="45" x14ac:dyDescent="0.25">
      <c r="A622" s="1">
        <v>620</v>
      </c>
      <c r="B622" s="8" t="s">
        <v>621</v>
      </c>
      <c r="C622" s="8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6">
        <f>ROUND((E622/D622)*(100),0)</f>
        <v>1</v>
      </c>
      <c r="P622" s="9">
        <f>IF(L622 = 0,0,E622/L622)</f>
        <v>300</v>
      </c>
      <c r="Q622" s="1" t="str">
        <f>LEFT(N622,SEARCH("/",N622)-1)</f>
        <v>technology</v>
      </c>
      <c r="R622" s="1" t="str">
        <f>RIGHT(N622,LEN(N622) - FIND("/",N622))</f>
        <v>web</v>
      </c>
      <c r="S622" s="12">
        <f>(J622/86400)+DATE(1970,1,1)</f>
        <v>41831.716874999998</v>
      </c>
      <c r="T622" s="12">
        <f>(I622/86400)+DATE(1970,1,1)</f>
        <v>41876.716874999998</v>
      </c>
    </row>
    <row r="623" spans="1:20" ht="60" x14ac:dyDescent="0.25">
      <c r="A623" s="1">
        <v>621</v>
      </c>
      <c r="B623" s="8" t="s">
        <v>622</v>
      </c>
      <c r="C623" s="8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6">
        <f>ROUND((E623/D623)*(100),0)</f>
        <v>1</v>
      </c>
      <c r="P623" s="9">
        <f>IF(L623 = 0,0,E623/L623)</f>
        <v>87</v>
      </c>
      <c r="Q623" s="1" t="str">
        <f>LEFT(N623,SEARCH("/",N623)-1)</f>
        <v>technology</v>
      </c>
      <c r="R623" s="1" t="str">
        <f>RIGHT(N623,LEN(N623) - FIND("/",N623))</f>
        <v>web</v>
      </c>
      <c r="S623" s="12">
        <f>(J623/86400)+DATE(1970,1,1)</f>
        <v>42528.987696759257</v>
      </c>
      <c r="T623" s="12">
        <f>(I623/86400)+DATE(1970,1,1)</f>
        <v>42558.987696759257</v>
      </c>
    </row>
    <row r="624" spans="1:20" ht="60" x14ac:dyDescent="0.25">
      <c r="A624" s="1">
        <v>622</v>
      </c>
      <c r="B624" s="8" t="s">
        <v>623</v>
      </c>
      <c r="C624" s="8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6">
        <f>ROUND((E624/D624)*(100),0)</f>
        <v>6</v>
      </c>
      <c r="P624" s="9">
        <f>IF(L624 = 0,0,E624/L624)</f>
        <v>37.888888888888886</v>
      </c>
      <c r="Q624" s="1" t="str">
        <f>LEFT(N624,SEARCH("/",N624)-1)</f>
        <v>technology</v>
      </c>
      <c r="R624" s="1" t="str">
        <f>RIGHT(N624,LEN(N624) - FIND("/",N624))</f>
        <v>web</v>
      </c>
      <c r="S624" s="12">
        <f>(J624/86400)+DATE(1970,1,1)</f>
        <v>42532.774745370371</v>
      </c>
      <c r="T624" s="12">
        <f>(I624/86400)+DATE(1970,1,1)</f>
        <v>42552.774745370371</v>
      </c>
    </row>
    <row r="625" spans="1:20" ht="60" x14ac:dyDescent="0.25">
      <c r="A625" s="1">
        <v>623</v>
      </c>
      <c r="B625" s="8" t="s">
        <v>624</v>
      </c>
      <c r="C625" s="8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6">
        <f>ROUND((E625/D625)*(100),0)</f>
        <v>0</v>
      </c>
      <c r="P625" s="9">
        <f>IF(L625 = 0,0,E625/L625)</f>
        <v>0</v>
      </c>
      <c r="Q625" s="1" t="str">
        <f>LEFT(N625,SEARCH("/",N625)-1)</f>
        <v>technology</v>
      </c>
      <c r="R625" s="1" t="str">
        <f>RIGHT(N625,LEN(N625) - FIND("/",N625))</f>
        <v>web</v>
      </c>
      <c r="S625" s="12">
        <f>(J625/86400)+DATE(1970,1,1)</f>
        <v>42122.009224537032</v>
      </c>
      <c r="T625" s="12">
        <f>(I625/86400)+DATE(1970,1,1)</f>
        <v>42152.009224537032</v>
      </c>
    </row>
    <row r="626" spans="1:20" ht="45" x14ac:dyDescent="0.25">
      <c r="A626" s="1">
        <v>624</v>
      </c>
      <c r="B626" s="8" t="s">
        <v>625</v>
      </c>
      <c r="C626" s="8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6">
        <f>ROUND((E626/D626)*(100),0)</f>
        <v>0</v>
      </c>
      <c r="P626" s="9">
        <f>IF(L626 = 0,0,E626/L626)</f>
        <v>0</v>
      </c>
      <c r="Q626" s="1" t="str">
        <f>LEFT(N626,SEARCH("/",N626)-1)</f>
        <v>technology</v>
      </c>
      <c r="R626" s="1" t="str">
        <f>RIGHT(N626,LEN(N626) - FIND("/",N626))</f>
        <v>web</v>
      </c>
      <c r="S626" s="12">
        <f>(J626/86400)+DATE(1970,1,1)</f>
        <v>42108.988900462966</v>
      </c>
      <c r="T626" s="12">
        <f>(I626/86400)+DATE(1970,1,1)</f>
        <v>42138.988900462966</v>
      </c>
    </row>
    <row r="627" spans="1:20" ht="60" x14ac:dyDescent="0.25">
      <c r="A627" s="1">
        <v>625</v>
      </c>
      <c r="B627" s="8" t="s">
        <v>626</v>
      </c>
      <c r="C627" s="8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6">
        <f>ROUND((E627/D627)*(100),0)</f>
        <v>0</v>
      </c>
      <c r="P627" s="9">
        <f>IF(L627 = 0,0,E627/L627)</f>
        <v>0</v>
      </c>
      <c r="Q627" s="1" t="str">
        <f>LEFT(N627,SEARCH("/",N627)-1)</f>
        <v>technology</v>
      </c>
      <c r="R627" s="1" t="str">
        <f>RIGHT(N627,LEN(N627) - FIND("/",N627))</f>
        <v>web</v>
      </c>
      <c r="S627" s="12">
        <f>(J627/86400)+DATE(1970,1,1)</f>
        <v>42790.895567129628</v>
      </c>
      <c r="T627" s="12">
        <f>(I627/86400)+DATE(1970,1,1)</f>
        <v>42820.853900462964</v>
      </c>
    </row>
    <row r="628" spans="1:20" ht="60" x14ac:dyDescent="0.25">
      <c r="A628" s="1">
        <v>626</v>
      </c>
      <c r="B628" s="8" t="s">
        <v>627</v>
      </c>
      <c r="C628" s="8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6">
        <f>ROUND((E628/D628)*(100),0)</f>
        <v>17</v>
      </c>
      <c r="P628" s="9">
        <f>IF(L628 = 0,0,E628/L628)</f>
        <v>111.41025641025641</v>
      </c>
      <c r="Q628" s="1" t="str">
        <f>LEFT(N628,SEARCH("/",N628)-1)</f>
        <v>technology</v>
      </c>
      <c r="R628" s="1" t="str">
        <f>RIGHT(N628,LEN(N628) - FIND("/",N628))</f>
        <v>web</v>
      </c>
      <c r="S628" s="12">
        <f>(J628/86400)+DATE(1970,1,1)</f>
        <v>42198.559479166666</v>
      </c>
      <c r="T628" s="12">
        <f>(I628/86400)+DATE(1970,1,1)</f>
        <v>42231.556944444441</v>
      </c>
    </row>
    <row r="629" spans="1:20" ht="60" x14ac:dyDescent="0.25">
      <c r="A629" s="1">
        <v>627</v>
      </c>
      <c r="B629" s="8" t="s">
        <v>628</v>
      </c>
      <c r="C629" s="8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6">
        <f>ROUND((E629/D629)*(100),0)</f>
        <v>0</v>
      </c>
      <c r="P629" s="9">
        <f>IF(L629 = 0,0,E629/L629)</f>
        <v>90</v>
      </c>
      <c r="Q629" s="1" t="str">
        <f>LEFT(N629,SEARCH("/",N629)-1)</f>
        <v>technology</v>
      </c>
      <c r="R629" s="1" t="str">
        <f>RIGHT(N629,LEN(N629) - FIND("/",N629))</f>
        <v>web</v>
      </c>
      <c r="S629" s="12">
        <f>(J629/86400)+DATE(1970,1,1)</f>
        <v>42384.306840277779</v>
      </c>
      <c r="T629" s="12">
        <f>(I629/86400)+DATE(1970,1,1)</f>
        <v>42443.958333333328</v>
      </c>
    </row>
    <row r="630" spans="1:20" ht="45" x14ac:dyDescent="0.25">
      <c r="A630" s="1">
        <v>628</v>
      </c>
      <c r="B630" s="8" t="s">
        <v>629</v>
      </c>
      <c r="C630" s="8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6">
        <f>ROUND((E630/D630)*(100),0)</f>
        <v>0</v>
      </c>
      <c r="P630" s="9">
        <f>IF(L630 = 0,0,E630/L630)</f>
        <v>0</v>
      </c>
      <c r="Q630" s="1" t="str">
        <f>LEFT(N630,SEARCH("/",N630)-1)</f>
        <v>technology</v>
      </c>
      <c r="R630" s="1" t="str">
        <f>RIGHT(N630,LEN(N630) - FIND("/",N630))</f>
        <v>web</v>
      </c>
      <c r="S630" s="12">
        <f>(J630/86400)+DATE(1970,1,1)</f>
        <v>41803.692789351851</v>
      </c>
      <c r="T630" s="12">
        <f>(I630/86400)+DATE(1970,1,1)</f>
        <v>41833.692789351851</v>
      </c>
    </row>
    <row r="631" spans="1:20" ht="60" x14ac:dyDescent="0.25">
      <c r="A631" s="1">
        <v>629</v>
      </c>
      <c r="B631" s="8" t="s">
        <v>630</v>
      </c>
      <c r="C631" s="8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6">
        <f>ROUND((E631/D631)*(100),0)</f>
        <v>0</v>
      </c>
      <c r="P631" s="9">
        <f>IF(L631 = 0,0,E631/L631)</f>
        <v>116.66666666666667</v>
      </c>
      <c r="Q631" s="1" t="str">
        <f>LEFT(N631,SEARCH("/",N631)-1)</f>
        <v>technology</v>
      </c>
      <c r="R631" s="1" t="str">
        <f>RIGHT(N631,LEN(N631) - FIND("/",N631))</f>
        <v>web</v>
      </c>
      <c r="S631" s="12">
        <f>(J631/86400)+DATE(1970,1,1)</f>
        <v>42474.637824074074</v>
      </c>
      <c r="T631" s="12">
        <f>(I631/86400)+DATE(1970,1,1)</f>
        <v>42504.637824074074</v>
      </c>
    </row>
    <row r="632" spans="1:20" ht="60" x14ac:dyDescent="0.25">
      <c r="A632" s="1">
        <v>630</v>
      </c>
      <c r="B632" s="8" t="s">
        <v>631</v>
      </c>
      <c r="C632" s="8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6">
        <f>ROUND((E632/D632)*(100),0)</f>
        <v>0</v>
      </c>
      <c r="P632" s="9">
        <f>IF(L632 = 0,0,E632/L632)</f>
        <v>10</v>
      </c>
      <c r="Q632" s="1" t="str">
        <f>LEFT(N632,SEARCH("/",N632)-1)</f>
        <v>technology</v>
      </c>
      <c r="R632" s="1" t="str">
        <f>RIGHT(N632,LEN(N632) - FIND("/",N632))</f>
        <v>web</v>
      </c>
      <c r="S632" s="12">
        <f>(J632/86400)+DATE(1970,1,1)</f>
        <v>42223.619456018518</v>
      </c>
      <c r="T632" s="12">
        <f>(I632/86400)+DATE(1970,1,1)</f>
        <v>42253.215277777781</v>
      </c>
    </row>
    <row r="633" spans="1:20" ht="45" x14ac:dyDescent="0.25">
      <c r="A633" s="1">
        <v>631</v>
      </c>
      <c r="B633" s="8" t="s">
        <v>632</v>
      </c>
      <c r="C633" s="8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6">
        <f>ROUND((E633/D633)*(100),0)</f>
        <v>1</v>
      </c>
      <c r="P633" s="9">
        <f>IF(L633 = 0,0,E633/L633)</f>
        <v>76.666666666666671</v>
      </c>
      <c r="Q633" s="1" t="str">
        <f>LEFT(N633,SEARCH("/",N633)-1)</f>
        <v>technology</v>
      </c>
      <c r="R633" s="1" t="str">
        <f>RIGHT(N633,LEN(N633) - FIND("/",N633))</f>
        <v>web</v>
      </c>
      <c r="S633" s="12">
        <f>(J633/86400)+DATE(1970,1,1)</f>
        <v>42489.772326388891</v>
      </c>
      <c r="T633" s="12">
        <f>(I633/86400)+DATE(1970,1,1)</f>
        <v>42518.772326388891</v>
      </c>
    </row>
    <row r="634" spans="1:20" ht="45" x14ac:dyDescent="0.25">
      <c r="A634" s="1">
        <v>632</v>
      </c>
      <c r="B634" s="8" t="s">
        <v>633</v>
      </c>
      <c r="C634" s="8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6">
        <f>ROUND((E634/D634)*(100),0)</f>
        <v>0</v>
      </c>
      <c r="P634" s="9">
        <f>IF(L634 = 0,0,E634/L634)</f>
        <v>0</v>
      </c>
      <c r="Q634" s="1" t="str">
        <f>LEFT(N634,SEARCH("/",N634)-1)</f>
        <v>technology</v>
      </c>
      <c r="R634" s="1" t="str">
        <f>RIGHT(N634,LEN(N634) - FIND("/",N634))</f>
        <v>web</v>
      </c>
      <c r="S634" s="12">
        <f>(J634/86400)+DATE(1970,1,1)</f>
        <v>42303.659317129626</v>
      </c>
      <c r="T634" s="12">
        <f>(I634/86400)+DATE(1970,1,1)</f>
        <v>42333.700983796298</v>
      </c>
    </row>
    <row r="635" spans="1:20" ht="45" x14ac:dyDescent="0.25">
      <c r="A635" s="1">
        <v>633</v>
      </c>
      <c r="B635" s="8" t="s">
        <v>634</v>
      </c>
      <c r="C635" s="8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6">
        <f>ROUND((E635/D635)*(100),0)</f>
        <v>12</v>
      </c>
      <c r="P635" s="9">
        <f>IF(L635 = 0,0,E635/L635)</f>
        <v>49.8</v>
      </c>
      <c r="Q635" s="1" t="str">
        <f>LEFT(N635,SEARCH("/",N635)-1)</f>
        <v>technology</v>
      </c>
      <c r="R635" s="1" t="str">
        <f>RIGHT(N635,LEN(N635) - FIND("/",N635))</f>
        <v>web</v>
      </c>
      <c r="S635" s="12">
        <f>(J635/86400)+DATE(1970,1,1)</f>
        <v>42507.299328703702</v>
      </c>
      <c r="T635" s="12">
        <f>(I635/86400)+DATE(1970,1,1)</f>
        <v>42538.958333333328</v>
      </c>
    </row>
    <row r="636" spans="1:20" ht="45" x14ac:dyDescent="0.25">
      <c r="A636" s="1">
        <v>634</v>
      </c>
      <c r="B636" s="8" t="s">
        <v>635</v>
      </c>
      <c r="C636" s="8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6">
        <f>ROUND((E636/D636)*(100),0)</f>
        <v>0</v>
      </c>
      <c r="P636" s="9">
        <f>IF(L636 = 0,0,E636/L636)</f>
        <v>1</v>
      </c>
      <c r="Q636" s="1" t="str">
        <f>LEFT(N636,SEARCH("/",N636)-1)</f>
        <v>technology</v>
      </c>
      <c r="R636" s="1" t="str">
        <f>RIGHT(N636,LEN(N636) - FIND("/",N636))</f>
        <v>web</v>
      </c>
      <c r="S636" s="12">
        <f>(J636/86400)+DATE(1970,1,1)</f>
        <v>42031.928576388891</v>
      </c>
      <c r="T636" s="12">
        <f>(I636/86400)+DATE(1970,1,1)</f>
        <v>42061.928576388891</v>
      </c>
    </row>
    <row r="637" spans="1:20" ht="30" x14ac:dyDescent="0.25">
      <c r="A637" s="1">
        <v>635</v>
      </c>
      <c r="B637" s="8" t="s">
        <v>636</v>
      </c>
      <c r="C637" s="8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6">
        <f>ROUND((E637/D637)*(100),0)</f>
        <v>0</v>
      </c>
      <c r="P637" s="9">
        <f>IF(L637 = 0,0,E637/L637)</f>
        <v>2</v>
      </c>
      <c r="Q637" s="1" t="str">
        <f>LEFT(N637,SEARCH("/",N637)-1)</f>
        <v>technology</v>
      </c>
      <c r="R637" s="1" t="str">
        <f>RIGHT(N637,LEN(N637) - FIND("/",N637))</f>
        <v>web</v>
      </c>
      <c r="S637" s="12">
        <f>(J637/86400)+DATE(1970,1,1)</f>
        <v>42076.092152777783</v>
      </c>
      <c r="T637" s="12">
        <f>(I637/86400)+DATE(1970,1,1)</f>
        <v>42106.092152777783</v>
      </c>
    </row>
    <row r="638" spans="1:20" ht="45" x14ac:dyDescent="0.25">
      <c r="A638" s="1">
        <v>636</v>
      </c>
      <c r="B638" s="8" t="s">
        <v>637</v>
      </c>
      <c r="C638" s="8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6">
        <f>ROUND((E638/D638)*(100),0)</f>
        <v>0</v>
      </c>
      <c r="P638" s="9">
        <f>IF(L638 = 0,0,E638/L638)</f>
        <v>4</v>
      </c>
      <c r="Q638" s="1" t="str">
        <f>LEFT(N638,SEARCH("/",N638)-1)</f>
        <v>technology</v>
      </c>
      <c r="R638" s="1" t="str">
        <f>RIGHT(N638,LEN(N638) - FIND("/",N638))</f>
        <v>web</v>
      </c>
      <c r="S638" s="12">
        <f>(J638/86400)+DATE(1970,1,1)</f>
        <v>42131.455439814818</v>
      </c>
      <c r="T638" s="12">
        <f>(I638/86400)+DATE(1970,1,1)</f>
        <v>42161.44930555555</v>
      </c>
    </row>
    <row r="639" spans="1:20" ht="60" x14ac:dyDescent="0.25">
      <c r="A639" s="1">
        <v>637</v>
      </c>
      <c r="B639" s="8" t="s">
        <v>638</v>
      </c>
      <c r="C639" s="8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6">
        <f>ROUND((E639/D639)*(100),0)</f>
        <v>0</v>
      </c>
      <c r="P639" s="9">
        <f>IF(L639 = 0,0,E639/L639)</f>
        <v>0</v>
      </c>
      <c r="Q639" s="1" t="str">
        <f>LEFT(N639,SEARCH("/",N639)-1)</f>
        <v>technology</v>
      </c>
      <c r="R639" s="1" t="str">
        <f>RIGHT(N639,LEN(N639) - FIND("/",N639))</f>
        <v>web</v>
      </c>
      <c r="S639" s="12">
        <f>(J639/86400)+DATE(1970,1,1)</f>
        <v>42762.962013888886</v>
      </c>
      <c r="T639" s="12">
        <f>(I639/86400)+DATE(1970,1,1)</f>
        <v>42791.961111111115</v>
      </c>
    </row>
    <row r="640" spans="1:20" x14ac:dyDescent="0.25">
      <c r="A640" s="1">
        <v>638</v>
      </c>
      <c r="B640" s="8" t="s">
        <v>639</v>
      </c>
      <c r="C640" s="8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6">
        <f>ROUND((E640/D640)*(100),0)</f>
        <v>0</v>
      </c>
      <c r="P640" s="9">
        <f>IF(L640 = 0,0,E640/L640)</f>
        <v>3</v>
      </c>
      <c r="Q640" s="1" t="str">
        <f>LEFT(N640,SEARCH("/",N640)-1)</f>
        <v>technology</v>
      </c>
      <c r="R640" s="1" t="str">
        <f>RIGHT(N640,LEN(N640) - FIND("/",N640))</f>
        <v>web</v>
      </c>
      <c r="S640" s="12">
        <f>(J640/86400)+DATE(1970,1,1)</f>
        <v>42759.593310185184</v>
      </c>
      <c r="T640" s="12">
        <f>(I640/86400)+DATE(1970,1,1)</f>
        <v>42819.55164351852</v>
      </c>
    </row>
    <row r="641" spans="1:20" ht="30" x14ac:dyDescent="0.25">
      <c r="A641" s="1">
        <v>639</v>
      </c>
      <c r="B641" s="8" t="s">
        <v>640</v>
      </c>
      <c r="C641" s="8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6">
        <f>ROUND((E641/D641)*(100),0)</f>
        <v>0</v>
      </c>
      <c r="P641" s="9">
        <f>IF(L641 = 0,0,E641/L641)</f>
        <v>1</v>
      </c>
      <c r="Q641" s="1" t="str">
        <f>LEFT(N641,SEARCH("/",N641)-1)</f>
        <v>technology</v>
      </c>
      <c r="R641" s="1" t="str">
        <f>RIGHT(N641,LEN(N641) - FIND("/",N641))</f>
        <v>web</v>
      </c>
      <c r="S641" s="12">
        <f>(J641/86400)+DATE(1970,1,1)</f>
        <v>41865.583275462966</v>
      </c>
      <c r="T641" s="12">
        <f>(I641/86400)+DATE(1970,1,1)</f>
        <v>41925.583275462966</v>
      </c>
    </row>
    <row r="642" spans="1:20" ht="60" x14ac:dyDescent="0.25">
      <c r="A642" s="1">
        <v>640</v>
      </c>
      <c r="B642" s="8" t="s">
        <v>641</v>
      </c>
      <c r="C642" s="8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16">
        <f>ROUND((E642/D642)*(100),0)</f>
        <v>144</v>
      </c>
      <c r="P642" s="9">
        <f>IF(L642 = 0,0,E642/L642)</f>
        <v>50.5</v>
      </c>
      <c r="Q642" s="1" t="str">
        <f>LEFT(N642,SEARCH("/",N642)-1)</f>
        <v>technology</v>
      </c>
      <c r="R642" s="1" t="str">
        <f>RIGHT(N642,LEN(N642) - FIND("/",N642))</f>
        <v>wearables</v>
      </c>
      <c r="S642" s="12">
        <f>(J642/86400)+DATE(1970,1,1)</f>
        <v>42683.420312499999</v>
      </c>
      <c r="T642" s="12">
        <f>(I642/86400)+DATE(1970,1,1)</f>
        <v>42698.958333333328</v>
      </c>
    </row>
    <row r="643" spans="1:20" ht="60" x14ac:dyDescent="0.25">
      <c r="A643" s="1">
        <v>641</v>
      </c>
      <c r="B643" s="8" t="s">
        <v>642</v>
      </c>
      <c r="C643" s="8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16">
        <f>ROUND((E643/D643)*(100),0)</f>
        <v>119</v>
      </c>
      <c r="P643" s="9">
        <f>IF(L643 = 0,0,E643/L643)</f>
        <v>151.31746031746033</v>
      </c>
      <c r="Q643" s="1" t="str">
        <f>LEFT(N643,SEARCH("/",N643)-1)</f>
        <v>technology</v>
      </c>
      <c r="R643" s="1" t="str">
        <f>RIGHT(N643,LEN(N643) - FIND("/",N643))</f>
        <v>wearables</v>
      </c>
      <c r="S643" s="12">
        <f>(J643/86400)+DATE(1970,1,1)</f>
        <v>42199.57</v>
      </c>
      <c r="T643" s="12">
        <f>(I643/86400)+DATE(1970,1,1)</f>
        <v>42229.57</v>
      </c>
    </row>
    <row r="644" spans="1:20" ht="60" x14ac:dyDescent="0.25">
      <c r="A644" s="1">
        <v>642</v>
      </c>
      <c r="B644" s="8" t="s">
        <v>643</v>
      </c>
      <c r="C644" s="8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16">
        <f>ROUND((E644/D644)*(100),0)</f>
        <v>1460</v>
      </c>
      <c r="P644" s="9">
        <f>IF(L644 = 0,0,E644/L644)</f>
        <v>134.3592456301748</v>
      </c>
      <c r="Q644" s="1" t="str">
        <f>LEFT(N644,SEARCH("/",N644)-1)</f>
        <v>technology</v>
      </c>
      <c r="R644" s="1" t="str">
        <f>RIGHT(N644,LEN(N644) - FIND("/",N644))</f>
        <v>wearables</v>
      </c>
      <c r="S644" s="12">
        <f>(J644/86400)+DATE(1970,1,1)</f>
        <v>42199.651319444441</v>
      </c>
      <c r="T644" s="12">
        <f>(I644/86400)+DATE(1970,1,1)</f>
        <v>42235.651319444441</v>
      </c>
    </row>
    <row r="645" spans="1:20" ht="45" x14ac:dyDescent="0.25">
      <c r="A645" s="1">
        <v>643</v>
      </c>
      <c r="B645" s="8" t="s">
        <v>644</v>
      </c>
      <c r="C645" s="8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16">
        <f>ROUND((E645/D645)*(100),0)</f>
        <v>106</v>
      </c>
      <c r="P645" s="9">
        <f>IF(L645 = 0,0,E645/L645)</f>
        <v>174.02631578947367</v>
      </c>
      <c r="Q645" s="1" t="str">
        <f>LEFT(N645,SEARCH("/",N645)-1)</f>
        <v>technology</v>
      </c>
      <c r="R645" s="1" t="str">
        <f>RIGHT(N645,LEN(N645) - FIND("/",N645))</f>
        <v>wearables</v>
      </c>
      <c r="S645" s="12">
        <f>(J645/86400)+DATE(1970,1,1)</f>
        <v>42100.642071759255</v>
      </c>
      <c r="T645" s="12">
        <f>(I645/86400)+DATE(1970,1,1)</f>
        <v>42155.642071759255</v>
      </c>
    </row>
    <row r="646" spans="1:20" ht="60" x14ac:dyDescent="0.25">
      <c r="A646" s="1">
        <v>644</v>
      </c>
      <c r="B646" s="8" t="s">
        <v>645</v>
      </c>
      <c r="C646" s="8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16">
        <f>ROUND((E646/D646)*(100),0)</f>
        <v>300</v>
      </c>
      <c r="P646" s="9">
        <f>IF(L646 = 0,0,E646/L646)</f>
        <v>73.486268364348675</v>
      </c>
      <c r="Q646" s="1" t="str">
        <f>LEFT(N646,SEARCH("/",N646)-1)</f>
        <v>technology</v>
      </c>
      <c r="R646" s="1" t="str">
        <f>RIGHT(N646,LEN(N646) - FIND("/",N646))</f>
        <v>wearables</v>
      </c>
      <c r="S646" s="12">
        <f>(J646/86400)+DATE(1970,1,1)</f>
        <v>41898.665960648148</v>
      </c>
      <c r="T646" s="12">
        <f>(I646/86400)+DATE(1970,1,1)</f>
        <v>41941.041666666664</v>
      </c>
    </row>
    <row r="647" spans="1:20" ht="30" x14ac:dyDescent="0.25">
      <c r="A647" s="1">
        <v>645</v>
      </c>
      <c r="B647" s="8" t="s">
        <v>646</v>
      </c>
      <c r="C647" s="8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16">
        <f>ROUND((E647/D647)*(100),0)</f>
        <v>279</v>
      </c>
      <c r="P647" s="9">
        <f>IF(L647 = 0,0,E647/L647)</f>
        <v>23.518987341772153</v>
      </c>
      <c r="Q647" s="1" t="str">
        <f>LEFT(N647,SEARCH("/",N647)-1)</f>
        <v>technology</v>
      </c>
      <c r="R647" s="1" t="str">
        <f>RIGHT(N647,LEN(N647) - FIND("/",N647))</f>
        <v>wearables</v>
      </c>
      <c r="S647" s="12">
        <f>(J647/86400)+DATE(1970,1,1)</f>
        <v>42564.026319444441</v>
      </c>
      <c r="T647" s="12">
        <f>(I647/86400)+DATE(1970,1,1)</f>
        <v>42594.026319444441</v>
      </c>
    </row>
    <row r="648" spans="1:20" ht="60" x14ac:dyDescent="0.25">
      <c r="A648" s="1">
        <v>646</v>
      </c>
      <c r="B648" s="8" t="s">
        <v>647</v>
      </c>
      <c r="C648" s="8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16">
        <f>ROUND((E648/D648)*(100),0)</f>
        <v>132</v>
      </c>
      <c r="P648" s="9">
        <f>IF(L648 = 0,0,E648/L648)</f>
        <v>39.074444444444445</v>
      </c>
      <c r="Q648" s="1" t="str">
        <f>LEFT(N648,SEARCH("/",N648)-1)</f>
        <v>technology</v>
      </c>
      <c r="R648" s="1" t="str">
        <f>RIGHT(N648,LEN(N648) - FIND("/",N648))</f>
        <v>wearables</v>
      </c>
      <c r="S648" s="12">
        <f>(J648/86400)+DATE(1970,1,1)</f>
        <v>41832.852627314816</v>
      </c>
      <c r="T648" s="12">
        <f>(I648/86400)+DATE(1970,1,1)</f>
        <v>41862.852627314816</v>
      </c>
    </row>
    <row r="649" spans="1:20" ht="60" x14ac:dyDescent="0.25">
      <c r="A649" s="1">
        <v>647</v>
      </c>
      <c r="B649" s="8" t="s">
        <v>648</v>
      </c>
      <c r="C649" s="8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16">
        <f>ROUND((E649/D649)*(100),0)</f>
        <v>107</v>
      </c>
      <c r="P649" s="9">
        <f>IF(L649 = 0,0,E649/L649)</f>
        <v>125.94117647058823</v>
      </c>
      <c r="Q649" s="1" t="str">
        <f>LEFT(N649,SEARCH("/",N649)-1)</f>
        <v>technology</v>
      </c>
      <c r="R649" s="1" t="str">
        <f>RIGHT(N649,LEN(N649) - FIND("/",N649))</f>
        <v>wearables</v>
      </c>
      <c r="S649" s="12">
        <f>(J649/86400)+DATE(1970,1,1)</f>
        <v>42416.767928240741</v>
      </c>
      <c r="T649" s="12">
        <f>(I649/86400)+DATE(1970,1,1)</f>
        <v>42446.726261574076</v>
      </c>
    </row>
    <row r="650" spans="1:20" ht="30" x14ac:dyDescent="0.25">
      <c r="A650" s="1">
        <v>648</v>
      </c>
      <c r="B650" s="8" t="s">
        <v>649</v>
      </c>
      <c r="C650" s="8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16">
        <f>ROUND((E650/D650)*(100),0)</f>
        <v>127</v>
      </c>
      <c r="P650" s="9">
        <f>IF(L650 = 0,0,E650/L650)</f>
        <v>1644</v>
      </c>
      <c r="Q650" s="1" t="str">
        <f>LEFT(N650,SEARCH("/",N650)-1)</f>
        <v>technology</v>
      </c>
      <c r="R650" s="1" t="str">
        <f>RIGHT(N650,LEN(N650) - FIND("/",N650))</f>
        <v>wearables</v>
      </c>
      <c r="S650" s="12">
        <f>(J650/86400)+DATE(1970,1,1)</f>
        <v>41891.693379629629</v>
      </c>
      <c r="T650" s="12">
        <f>(I650/86400)+DATE(1970,1,1)</f>
        <v>41926.693379629629</v>
      </c>
    </row>
    <row r="651" spans="1:20" ht="60" x14ac:dyDescent="0.25">
      <c r="A651" s="1">
        <v>649</v>
      </c>
      <c r="B651" s="8" t="s">
        <v>650</v>
      </c>
      <c r="C651" s="8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16">
        <f>ROUND((E651/D651)*(100),0)</f>
        <v>140</v>
      </c>
      <c r="P651" s="9">
        <f>IF(L651 = 0,0,E651/L651)</f>
        <v>42.670731707317074</v>
      </c>
      <c r="Q651" s="1" t="str">
        <f>LEFT(N651,SEARCH("/",N651)-1)</f>
        <v>technology</v>
      </c>
      <c r="R651" s="1" t="str">
        <f>RIGHT(N651,LEN(N651) - FIND("/",N651))</f>
        <v>wearables</v>
      </c>
      <c r="S651" s="12">
        <f>(J651/86400)+DATE(1970,1,1)</f>
        <v>41877.912187499998</v>
      </c>
      <c r="T651" s="12">
        <f>(I651/86400)+DATE(1970,1,1)</f>
        <v>41898.912187499998</v>
      </c>
    </row>
    <row r="652" spans="1:20" ht="60" x14ac:dyDescent="0.25">
      <c r="A652" s="1">
        <v>650</v>
      </c>
      <c r="B652" s="8" t="s">
        <v>651</v>
      </c>
      <c r="C652" s="8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16">
        <f>ROUND((E652/D652)*(100),0)</f>
        <v>112</v>
      </c>
      <c r="P652" s="9">
        <f>IF(L652 = 0,0,E652/L652)</f>
        <v>35.125</v>
      </c>
      <c r="Q652" s="1" t="str">
        <f>LEFT(N652,SEARCH("/",N652)-1)</f>
        <v>technology</v>
      </c>
      <c r="R652" s="1" t="str">
        <f>RIGHT(N652,LEN(N652) - FIND("/",N652))</f>
        <v>wearables</v>
      </c>
      <c r="S652" s="12">
        <f>(J652/86400)+DATE(1970,1,1)</f>
        <v>41932.036851851852</v>
      </c>
      <c r="T652" s="12">
        <f>(I652/86400)+DATE(1970,1,1)</f>
        <v>41992.078518518523</v>
      </c>
    </row>
    <row r="653" spans="1:20" ht="60" x14ac:dyDescent="0.25">
      <c r="A653" s="1">
        <v>651</v>
      </c>
      <c r="B653" s="8" t="s">
        <v>652</v>
      </c>
      <c r="C653" s="8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16">
        <f>ROUND((E653/D653)*(100),0)</f>
        <v>101</v>
      </c>
      <c r="P653" s="9">
        <f>IF(L653 = 0,0,E653/L653)</f>
        <v>239.35238095238094</v>
      </c>
      <c r="Q653" s="1" t="str">
        <f>LEFT(N653,SEARCH("/",N653)-1)</f>
        <v>technology</v>
      </c>
      <c r="R653" s="1" t="str">
        <f>RIGHT(N653,LEN(N653) - FIND("/",N653))</f>
        <v>wearables</v>
      </c>
      <c r="S653" s="12">
        <f>(J653/86400)+DATE(1970,1,1)</f>
        <v>41956.017488425925</v>
      </c>
      <c r="T653" s="12">
        <f>(I653/86400)+DATE(1970,1,1)</f>
        <v>41986.017488425925</v>
      </c>
    </row>
    <row r="654" spans="1:20" ht="60" x14ac:dyDescent="0.25">
      <c r="A654" s="1">
        <v>652</v>
      </c>
      <c r="B654" s="8" t="s">
        <v>653</v>
      </c>
      <c r="C654" s="8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16">
        <f>ROUND((E654/D654)*(100),0)</f>
        <v>100</v>
      </c>
      <c r="P654" s="9">
        <f>IF(L654 = 0,0,E654/L654)</f>
        <v>107.64285714285714</v>
      </c>
      <c r="Q654" s="1" t="str">
        <f>LEFT(N654,SEARCH("/",N654)-1)</f>
        <v>technology</v>
      </c>
      <c r="R654" s="1" t="str">
        <f>RIGHT(N654,LEN(N654) - FIND("/",N654))</f>
        <v>wearables</v>
      </c>
      <c r="S654" s="12">
        <f>(J654/86400)+DATE(1970,1,1)</f>
        <v>42675.690393518518</v>
      </c>
      <c r="T654" s="12">
        <f>(I654/86400)+DATE(1970,1,1)</f>
        <v>42705.732060185182</v>
      </c>
    </row>
    <row r="655" spans="1:20" ht="60" x14ac:dyDescent="0.25">
      <c r="A655" s="1">
        <v>653</v>
      </c>
      <c r="B655" s="8" t="s">
        <v>654</v>
      </c>
      <c r="C655" s="8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16">
        <f>ROUND((E655/D655)*(100),0)</f>
        <v>141</v>
      </c>
      <c r="P655" s="9">
        <f>IF(L655 = 0,0,E655/L655)</f>
        <v>95.830623306233065</v>
      </c>
      <c r="Q655" s="1" t="str">
        <f>LEFT(N655,SEARCH("/",N655)-1)</f>
        <v>technology</v>
      </c>
      <c r="R655" s="1" t="str">
        <f>RIGHT(N655,LEN(N655) - FIND("/",N655))</f>
        <v>wearables</v>
      </c>
      <c r="S655" s="12">
        <f>(J655/86400)+DATE(1970,1,1)</f>
        <v>42199.618518518517</v>
      </c>
      <c r="T655" s="12">
        <f>(I655/86400)+DATE(1970,1,1)</f>
        <v>42236.618518518517</v>
      </c>
    </row>
    <row r="656" spans="1:20" ht="60" x14ac:dyDescent="0.25">
      <c r="A656" s="1">
        <v>654</v>
      </c>
      <c r="B656" s="8" t="s">
        <v>655</v>
      </c>
      <c r="C656" s="8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16">
        <f>ROUND((E656/D656)*(100),0)</f>
        <v>267</v>
      </c>
      <c r="P656" s="9">
        <f>IF(L656 = 0,0,E656/L656)</f>
        <v>31.663376110562684</v>
      </c>
      <c r="Q656" s="1" t="str">
        <f>LEFT(N656,SEARCH("/",N656)-1)</f>
        <v>technology</v>
      </c>
      <c r="R656" s="1" t="str">
        <f>RIGHT(N656,LEN(N656) - FIND("/",N656))</f>
        <v>wearables</v>
      </c>
      <c r="S656" s="12">
        <f>(J656/86400)+DATE(1970,1,1)</f>
        <v>42163.957326388889</v>
      </c>
      <c r="T656" s="12">
        <f>(I656/86400)+DATE(1970,1,1)</f>
        <v>42193.957326388889</v>
      </c>
    </row>
    <row r="657" spans="1:20" ht="45" x14ac:dyDescent="0.25">
      <c r="A657" s="1">
        <v>655</v>
      </c>
      <c r="B657" s="8" t="s">
        <v>656</v>
      </c>
      <c r="C657" s="8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16">
        <f>ROUND((E657/D657)*(100),0)</f>
        <v>147</v>
      </c>
      <c r="P657" s="9">
        <f>IF(L657 = 0,0,E657/L657)</f>
        <v>42.886861313868614</v>
      </c>
      <c r="Q657" s="1" t="str">
        <f>LEFT(N657,SEARCH("/",N657)-1)</f>
        <v>technology</v>
      </c>
      <c r="R657" s="1" t="str">
        <f>RIGHT(N657,LEN(N657) - FIND("/",N657))</f>
        <v>wearables</v>
      </c>
      <c r="S657" s="12">
        <f>(J657/86400)+DATE(1970,1,1)</f>
        <v>42045.957314814819</v>
      </c>
      <c r="T657" s="12">
        <f>(I657/86400)+DATE(1970,1,1)</f>
        <v>42075.915648148148</v>
      </c>
    </row>
    <row r="658" spans="1:20" ht="60" x14ac:dyDescent="0.25">
      <c r="A658" s="1">
        <v>656</v>
      </c>
      <c r="B658" s="8" t="s">
        <v>657</v>
      </c>
      <c r="C658" s="8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16">
        <f>ROUND((E658/D658)*(100),0)</f>
        <v>214</v>
      </c>
      <c r="P658" s="9">
        <f>IF(L658 = 0,0,E658/L658)</f>
        <v>122.73563218390805</v>
      </c>
      <c r="Q658" s="1" t="str">
        <f>LEFT(N658,SEARCH("/",N658)-1)</f>
        <v>technology</v>
      </c>
      <c r="R658" s="1" t="str">
        <f>RIGHT(N658,LEN(N658) - FIND("/",N658))</f>
        <v>wearables</v>
      </c>
      <c r="S658" s="12">
        <f>(J658/86400)+DATE(1970,1,1)</f>
        <v>42417.804618055554</v>
      </c>
      <c r="T658" s="12">
        <f>(I658/86400)+DATE(1970,1,1)</f>
        <v>42477.76295138889</v>
      </c>
    </row>
    <row r="659" spans="1:20" ht="60" x14ac:dyDescent="0.25">
      <c r="A659" s="1">
        <v>657</v>
      </c>
      <c r="B659" s="8" t="s">
        <v>658</v>
      </c>
      <c r="C659" s="8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16">
        <f>ROUND((E659/D659)*(100),0)</f>
        <v>126</v>
      </c>
      <c r="P659" s="9">
        <f>IF(L659 = 0,0,E659/L659)</f>
        <v>190.45454545454547</v>
      </c>
      <c r="Q659" s="1" t="str">
        <f>LEFT(N659,SEARCH("/",N659)-1)</f>
        <v>technology</v>
      </c>
      <c r="R659" s="1" t="str">
        <f>RIGHT(N659,LEN(N659) - FIND("/",N659))</f>
        <v>wearables</v>
      </c>
      <c r="S659" s="12">
        <f>(J659/86400)+DATE(1970,1,1)</f>
        <v>42331.84574074074</v>
      </c>
      <c r="T659" s="12">
        <f>(I659/86400)+DATE(1970,1,1)</f>
        <v>42361.84574074074</v>
      </c>
    </row>
    <row r="660" spans="1:20" ht="60" x14ac:dyDescent="0.25">
      <c r="A660" s="1">
        <v>658</v>
      </c>
      <c r="B660" s="8" t="s">
        <v>659</v>
      </c>
      <c r="C660" s="8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16">
        <f>ROUND((E660/D660)*(100),0)</f>
        <v>104</v>
      </c>
      <c r="P660" s="9">
        <f>IF(L660 = 0,0,E660/L660)</f>
        <v>109.33695652173913</v>
      </c>
      <c r="Q660" s="1" t="str">
        <f>LEFT(N660,SEARCH("/",N660)-1)</f>
        <v>technology</v>
      </c>
      <c r="R660" s="1" t="str">
        <f>RIGHT(N660,LEN(N660) - FIND("/",N660))</f>
        <v>wearables</v>
      </c>
      <c r="S660" s="12">
        <f>(J660/86400)+DATE(1970,1,1)</f>
        <v>42179.160752314812</v>
      </c>
      <c r="T660" s="12">
        <f>(I660/86400)+DATE(1970,1,1)</f>
        <v>42211.75</v>
      </c>
    </row>
    <row r="661" spans="1:20" x14ac:dyDescent="0.25">
      <c r="A661" s="1">
        <v>659</v>
      </c>
      <c r="B661" s="8" t="s">
        <v>660</v>
      </c>
      <c r="C661" s="8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16">
        <f>ROUND((E661/D661)*(100),0)</f>
        <v>101</v>
      </c>
      <c r="P661" s="9">
        <f>IF(L661 = 0,0,E661/L661)</f>
        <v>143.66666666666666</v>
      </c>
      <c r="Q661" s="1" t="str">
        <f>LEFT(N661,SEARCH("/",N661)-1)</f>
        <v>technology</v>
      </c>
      <c r="R661" s="1" t="str">
        <f>RIGHT(N661,LEN(N661) - FIND("/",N661))</f>
        <v>wearables</v>
      </c>
      <c r="S661" s="12">
        <f>(J661/86400)+DATE(1970,1,1)</f>
        <v>42209.593692129631</v>
      </c>
      <c r="T661" s="12">
        <f>(I661/86400)+DATE(1970,1,1)</f>
        <v>42239.593692129631</v>
      </c>
    </row>
    <row r="662" spans="1:20" ht="60" x14ac:dyDescent="0.25">
      <c r="A662" s="1">
        <v>660</v>
      </c>
      <c r="B662" s="8" t="s">
        <v>661</v>
      </c>
      <c r="C662" s="8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6">
        <f>ROUND((E662/D662)*(100),0)</f>
        <v>3</v>
      </c>
      <c r="P662" s="9">
        <f>IF(L662 = 0,0,E662/L662)</f>
        <v>84.944444444444443</v>
      </c>
      <c r="Q662" s="1" t="str">
        <f>LEFT(N662,SEARCH("/",N662)-1)</f>
        <v>technology</v>
      </c>
      <c r="R662" s="1" t="str">
        <f>RIGHT(N662,LEN(N662) - FIND("/",N662))</f>
        <v>wearables</v>
      </c>
      <c r="S662" s="12">
        <f>(J662/86400)+DATE(1970,1,1)</f>
        <v>41922.741655092592</v>
      </c>
      <c r="T662" s="12">
        <f>(I662/86400)+DATE(1970,1,1)</f>
        <v>41952.783321759256</v>
      </c>
    </row>
    <row r="663" spans="1:20" ht="45" x14ac:dyDescent="0.25">
      <c r="A663" s="1">
        <v>661</v>
      </c>
      <c r="B663" s="8" t="s">
        <v>662</v>
      </c>
      <c r="C663" s="8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6">
        <f>ROUND((E663/D663)*(100),0)</f>
        <v>1</v>
      </c>
      <c r="P663" s="9">
        <f>IF(L663 = 0,0,E663/L663)</f>
        <v>10.555555555555555</v>
      </c>
      <c r="Q663" s="1" t="str">
        <f>LEFT(N663,SEARCH("/",N663)-1)</f>
        <v>technology</v>
      </c>
      <c r="R663" s="1" t="str">
        <f>RIGHT(N663,LEN(N663) - FIND("/",N663))</f>
        <v>wearables</v>
      </c>
      <c r="S663" s="12">
        <f>(J663/86400)+DATE(1970,1,1)</f>
        <v>42636.645358796297</v>
      </c>
      <c r="T663" s="12">
        <f>(I663/86400)+DATE(1970,1,1)</f>
        <v>42666.645358796297</v>
      </c>
    </row>
    <row r="664" spans="1:20" ht="45" x14ac:dyDescent="0.25">
      <c r="A664" s="1">
        <v>662</v>
      </c>
      <c r="B664" s="8" t="s">
        <v>663</v>
      </c>
      <c r="C664" s="8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6">
        <f>ROUND((E664/D664)*(100),0)</f>
        <v>0</v>
      </c>
      <c r="P664" s="9">
        <f>IF(L664 = 0,0,E664/L664)</f>
        <v>39</v>
      </c>
      <c r="Q664" s="1" t="str">
        <f>LEFT(N664,SEARCH("/",N664)-1)</f>
        <v>technology</v>
      </c>
      <c r="R664" s="1" t="str">
        <f>RIGHT(N664,LEN(N664) - FIND("/",N664))</f>
        <v>wearables</v>
      </c>
      <c r="S664" s="12">
        <f>(J664/86400)+DATE(1970,1,1)</f>
        <v>41990.438043981485</v>
      </c>
      <c r="T664" s="12">
        <f>(I664/86400)+DATE(1970,1,1)</f>
        <v>42020.438043981485</v>
      </c>
    </row>
    <row r="665" spans="1:20" ht="60" x14ac:dyDescent="0.25">
      <c r="A665" s="1">
        <v>663</v>
      </c>
      <c r="B665" s="8" t="s">
        <v>664</v>
      </c>
      <c r="C665" s="8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6">
        <f>ROUND((E665/D665)*(100),0)</f>
        <v>0</v>
      </c>
      <c r="P665" s="9">
        <f>IF(L665 = 0,0,E665/L665)</f>
        <v>100</v>
      </c>
      <c r="Q665" s="1" t="str">
        <f>LEFT(N665,SEARCH("/",N665)-1)</f>
        <v>technology</v>
      </c>
      <c r="R665" s="1" t="str">
        <f>RIGHT(N665,LEN(N665) - FIND("/",N665))</f>
        <v>wearables</v>
      </c>
      <c r="S665" s="12">
        <f>(J665/86400)+DATE(1970,1,1)</f>
        <v>42173.843240740738</v>
      </c>
      <c r="T665" s="12">
        <f>(I665/86400)+DATE(1970,1,1)</f>
        <v>42203.843240740738</v>
      </c>
    </row>
    <row r="666" spans="1:20" ht="60" x14ac:dyDescent="0.25">
      <c r="A666" s="1">
        <v>664</v>
      </c>
      <c r="B666" s="8" t="s">
        <v>665</v>
      </c>
      <c r="C666" s="8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6">
        <f>ROUND((E666/D666)*(100),0)</f>
        <v>8</v>
      </c>
      <c r="P666" s="9">
        <f>IF(L666 = 0,0,E666/L666)</f>
        <v>31.172413793103448</v>
      </c>
      <c r="Q666" s="1" t="str">
        <f>LEFT(N666,SEARCH("/",N666)-1)</f>
        <v>technology</v>
      </c>
      <c r="R666" s="1" t="str">
        <f>RIGHT(N666,LEN(N666) - FIND("/",N666))</f>
        <v>wearables</v>
      </c>
      <c r="S666" s="12">
        <f>(J666/86400)+DATE(1970,1,1)</f>
        <v>42077.666377314818</v>
      </c>
      <c r="T666" s="12">
        <f>(I666/86400)+DATE(1970,1,1)</f>
        <v>42107.666377314818</v>
      </c>
    </row>
    <row r="667" spans="1:20" ht="60" x14ac:dyDescent="0.25">
      <c r="A667" s="1">
        <v>665</v>
      </c>
      <c r="B667" s="8" t="s">
        <v>666</v>
      </c>
      <c r="C667" s="8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6">
        <f>ROUND((E667/D667)*(100),0)</f>
        <v>19</v>
      </c>
      <c r="P667" s="9">
        <f>IF(L667 = 0,0,E667/L667)</f>
        <v>155.33333333333334</v>
      </c>
      <c r="Q667" s="1" t="str">
        <f>LEFT(N667,SEARCH("/",N667)-1)</f>
        <v>technology</v>
      </c>
      <c r="R667" s="1" t="str">
        <f>RIGHT(N667,LEN(N667) - FIND("/",N667))</f>
        <v>wearables</v>
      </c>
      <c r="S667" s="12">
        <f>(J667/86400)+DATE(1970,1,1)</f>
        <v>42688.711354166662</v>
      </c>
      <c r="T667" s="12">
        <f>(I667/86400)+DATE(1970,1,1)</f>
        <v>42748.711354166662</v>
      </c>
    </row>
    <row r="668" spans="1:20" ht="60" x14ac:dyDescent="0.25">
      <c r="A668" s="1">
        <v>666</v>
      </c>
      <c r="B668" s="8" t="s">
        <v>667</v>
      </c>
      <c r="C668" s="8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6">
        <f>ROUND((E668/D668)*(100),0)</f>
        <v>0</v>
      </c>
      <c r="P668" s="9">
        <f>IF(L668 = 0,0,E668/L668)</f>
        <v>2</v>
      </c>
      <c r="Q668" s="1" t="str">
        <f>LEFT(N668,SEARCH("/",N668)-1)</f>
        <v>technology</v>
      </c>
      <c r="R668" s="1" t="str">
        <f>RIGHT(N668,LEN(N668) - FIND("/",N668))</f>
        <v>wearables</v>
      </c>
      <c r="S668" s="12">
        <f>(J668/86400)+DATE(1970,1,1)</f>
        <v>41838.832152777773</v>
      </c>
      <c r="T668" s="12">
        <f>(I668/86400)+DATE(1970,1,1)</f>
        <v>41868.832152777773</v>
      </c>
    </row>
    <row r="669" spans="1:20" ht="60" x14ac:dyDescent="0.25">
      <c r="A669" s="1">
        <v>667</v>
      </c>
      <c r="B669" s="8" t="s">
        <v>668</v>
      </c>
      <c r="C669" s="8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6">
        <f>ROUND((E669/D669)*(100),0)</f>
        <v>10</v>
      </c>
      <c r="P669" s="9">
        <f>IF(L669 = 0,0,E669/L669)</f>
        <v>178.92857142857142</v>
      </c>
      <c r="Q669" s="1" t="str">
        <f>LEFT(N669,SEARCH("/",N669)-1)</f>
        <v>technology</v>
      </c>
      <c r="R669" s="1" t="str">
        <f>RIGHT(N669,LEN(N669) - FIND("/",N669))</f>
        <v>wearables</v>
      </c>
      <c r="S669" s="12">
        <f>(J669/86400)+DATE(1970,1,1)</f>
        <v>42632.373414351852</v>
      </c>
      <c r="T669" s="12">
        <f>(I669/86400)+DATE(1970,1,1)</f>
        <v>42672.373414351852</v>
      </c>
    </row>
    <row r="670" spans="1:20" ht="45" x14ac:dyDescent="0.25">
      <c r="A670" s="1">
        <v>668</v>
      </c>
      <c r="B670" s="8" t="s">
        <v>669</v>
      </c>
      <c r="C670" s="8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6">
        <f>ROUND((E670/D670)*(100),0)</f>
        <v>5</v>
      </c>
      <c r="P670" s="9">
        <f>IF(L670 = 0,0,E670/L670)</f>
        <v>27.36</v>
      </c>
      <c r="Q670" s="1" t="str">
        <f>LEFT(N670,SEARCH("/",N670)-1)</f>
        <v>technology</v>
      </c>
      <c r="R670" s="1" t="str">
        <f>RIGHT(N670,LEN(N670) - FIND("/",N670))</f>
        <v>wearables</v>
      </c>
      <c r="S670" s="12">
        <f>(J670/86400)+DATE(1970,1,1)</f>
        <v>42090.831273148149</v>
      </c>
      <c r="T670" s="12">
        <f>(I670/86400)+DATE(1970,1,1)</f>
        <v>42135.831273148149</v>
      </c>
    </row>
    <row r="671" spans="1:20" ht="60" x14ac:dyDescent="0.25">
      <c r="A671" s="1">
        <v>669</v>
      </c>
      <c r="B671" s="8" t="s">
        <v>670</v>
      </c>
      <c r="C671" s="8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6">
        <f>ROUND((E671/D671)*(100),0)</f>
        <v>22</v>
      </c>
      <c r="P671" s="9">
        <f>IF(L671 = 0,0,E671/L671)</f>
        <v>1536.25</v>
      </c>
      <c r="Q671" s="1" t="str">
        <f>LEFT(N671,SEARCH("/",N671)-1)</f>
        <v>technology</v>
      </c>
      <c r="R671" s="1" t="str">
        <f>RIGHT(N671,LEN(N671) - FIND("/",N671))</f>
        <v>wearables</v>
      </c>
      <c r="S671" s="12">
        <f>(J671/86400)+DATE(1970,1,1)</f>
        <v>42527.625671296293</v>
      </c>
      <c r="T671" s="12">
        <f>(I671/86400)+DATE(1970,1,1)</f>
        <v>42557.625671296293</v>
      </c>
    </row>
    <row r="672" spans="1:20" ht="60" x14ac:dyDescent="0.25">
      <c r="A672" s="1">
        <v>670</v>
      </c>
      <c r="B672" s="8" t="s">
        <v>671</v>
      </c>
      <c r="C672" s="8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6">
        <f>ROUND((E672/D672)*(100),0)</f>
        <v>29</v>
      </c>
      <c r="P672" s="9">
        <f>IF(L672 = 0,0,E672/L672)</f>
        <v>84.99677419354839</v>
      </c>
      <c r="Q672" s="1" t="str">
        <f>LEFT(N672,SEARCH("/",N672)-1)</f>
        <v>technology</v>
      </c>
      <c r="R672" s="1" t="str">
        <f>RIGHT(N672,LEN(N672) - FIND("/",N672))</f>
        <v>wearables</v>
      </c>
      <c r="S672" s="12">
        <f>(J672/86400)+DATE(1970,1,1)</f>
        <v>42506.709722222222</v>
      </c>
      <c r="T672" s="12">
        <f>(I672/86400)+DATE(1970,1,1)</f>
        <v>42540.340277777781</v>
      </c>
    </row>
    <row r="673" spans="1:20" ht="60" x14ac:dyDescent="0.25">
      <c r="A673" s="1">
        <v>671</v>
      </c>
      <c r="B673" s="8" t="s">
        <v>672</v>
      </c>
      <c r="C673" s="8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6">
        <f>ROUND((E673/D673)*(100),0)</f>
        <v>39</v>
      </c>
      <c r="P673" s="9">
        <f>IF(L673 = 0,0,E673/L673)</f>
        <v>788.5333333333333</v>
      </c>
      <c r="Q673" s="1" t="str">
        <f>LEFT(N673,SEARCH("/",N673)-1)</f>
        <v>technology</v>
      </c>
      <c r="R673" s="1" t="str">
        <f>RIGHT(N673,LEN(N673) - FIND("/",N673))</f>
        <v>wearables</v>
      </c>
      <c r="S673" s="12">
        <f>(J673/86400)+DATE(1970,1,1)</f>
        <v>41984.692731481482</v>
      </c>
      <c r="T673" s="12">
        <f>(I673/86400)+DATE(1970,1,1)</f>
        <v>42018.166666666672</v>
      </c>
    </row>
    <row r="674" spans="1:20" ht="60" x14ac:dyDescent="0.25">
      <c r="A674" s="1">
        <v>672</v>
      </c>
      <c r="B674" s="8" t="s">
        <v>673</v>
      </c>
      <c r="C674" s="8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6">
        <f>ROUND((E674/D674)*(100),0)</f>
        <v>22</v>
      </c>
      <c r="P674" s="9">
        <f>IF(L674 = 0,0,E674/L674)</f>
        <v>50.29767441860465</v>
      </c>
      <c r="Q674" s="1" t="str">
        <f>LEFT(N674,SEARCH("/",N674)-1)</f>
        <v>technology</v>
      </c>
      <c r="R674" s="1" t="str">
        <f>RIGHT(N674,LEN(N674) - FIND("/",N674))</f>
        <v>wearables</v>
      </c>
      <c r="S674" s="12">
        <f>(J674/86400)+DATE(1970,1,1)</f>
        <v>41974.219490740739</v>
      </c>
      <c r="T674" s="12">
        <f>(I674/86400)+DATE(1970,1,1)</f>
        <v>42005.207638888889</v>
      </c>
    </row>
    <row r="675" spans="1:20" ht="60" x14ac:dyDescent="0.25">
      <c r="A675" s="1">
        <v>673</v>
      </c>
      <c r="B675" s="8" t="s">
        <v>674</v>
      </c>
      <c r="C675" s="8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6">
        <f>ROUND((E675/D675)*(100),0)</f>
        <v>0</v>
      </c>
      <c r="P675" s="9">
        <f>IF(L675 = 0,0,E675/L675)</f>
        <v>68.333333333333329</v>
      </c>
      <c r="Q675" s="1" t="str">
        <f>LEFT(N675,SEARCH("/",N675)-1)</f>
        <v>technology</v>
      </c>
      <c r="R675" s="1" t="str">
        <f>RIGHT(N675,LEN(N675) - FIND("/",N675))</f>
        <v>wearables</v>
      </c>
      <c r="S675" s="12">
        <f>(J675/86400)+DATE(1970,1,1)</f>
        <v>41838.840474537035</v>
      </c>
      <c r="T675" s="12">
        <f>(I675/86400)+DATE(1970,1,1)</f>
        <v>41883.840474537035</v>
      </c>
    </row>
    <row r="676" spans="1:20" ht="30" x14ac:dyDescent="0.25">
      <c r="A676" s="1">
        <v>674</v>
      </c>
      <c r="B676" s="8" t="s">
        <v>675</v>
      </c>
      <c r="C676" s="8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6">
        <f>ROUND((E676/D676)*(100),0)</f>
        <v>0</v>
      </c>
      <c r="P676" s="9">
        <f>IF(L676 = 0,0,E676/L676)</f>
        <v>7.5</v>
      </c>
      <c r="Q676" s="1" t="str">
        <f>LEFT(N676,SEARCH("/",N676)-1)</f>
        <v>technology</v>
      </c>
      <c r="R676" s="1" t="str">
        <f>RIGHT(N676,LEN(N676) - FIND("/",N676))</f>
        <v>wearables</v>
      </c>
      <c r="S676" s="12">
        <f>(J676/86400)+DATE(1970,1,1)</f>
        <v>41803.116053240738</v>
      </c>
      <c r="T676" s="12">
        <f>(I676/86400)+DATE(1970,1,1)</f>
        <v>41863.116053240738</v>
      </c>
    </row>
    <row r="677" spans="1:20" ht="60" x14ac:dyDescent="0.25">
      <c r="A677" s="1">
        <v>675</v>
      </c>
      <c r="B677" s="8" t="s">
        <v>676</v>
      </c>
      <c r="C677" s="8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6">
        <f>ROUND((E677/D677)*(100),0)</f>
        <v>15</v>
      </c>
      <c r="P677" s="9">
        <f>IF(L677 = 0,0,E677/L677)</f>
        <v>34.269230769230766</v>
      </c>
      <c r="Q677" s="1" t="str">
        <f>LEFT(N677,SEARCH("/",N677)-1)</f>
        <v>technology</v>
      </c>
      <c r="R677" s="1" t="str">
        <f>RIGHT(N677,LEN(N677) - FIND("/",N677))</f>
        <v>wearables</v>
      </c>
      <c r="S677" s="12">
        <f>(J677/86400)+DATE(1970,1,1)</f>
        <v>41975.930601851855</v>
      </c>
      <c r="T677" s="12">
        <f>(I677/86400)+DATE(1970,1,1)</f>
        <v>42005.290972222225</v>
      </c>
    </row>
    <row r="678" spans="1:20" ht="60" x14ac:dyDescent="0.25">
      <c r="A678" s="1">
        <v>676</v>
      </c>
      <c r="B678" s="8" t="s">
        <v>677</v>
      </c>
      <c r="C678" s="8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6">
        <f>ROUND((E678/D678)*(100),0)</f>
        <v>1</v>
      </c>
      <c r="P678" s="9">
        <f>IF(L678 = 0,0,E678/L678)</f>
        <v>61.291666666666664</v>
      </c>
      <c r="Q678" s="1" t="str">
        <f>LEFT(N678,SEARCH("/",N678)-1)</f>
        <v>technology</v>
      </c>
      <c r="R678" s="1" t="str">
        <f>RIGHT(N678,LEN(N678) - FIND("/",N678))</f>
        <v>wearables</v>
      </c>
      <c r="S678" s="12">
        <f>(J678/86400)+DATE(1970,1,1)</f>
        <v>42012.76829861111</v>
      </c>
      <c r="T678" s="12">
        <f>(I678/86400)+DATE(1970,1,1)</f>
        <v>42042.76829861111</v>
      </c>
    </row>
    <row r="679" spans="1:20" ht="75" x14ac:dyDescent="0.25">
      <c r="A679" s="1">
        <v>677</v>
      </c>
      <c r="B679" s="8" t="s">
        <v>678</v>
      </c>
      <c r="C679" s="8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6">
        <f>ROUND((E679/D679)*(100),0)</f>
        <v>26</v>
      </c>
      <c r="P679" s="9">
        <f>IF(L679 = 0,0,E679/L679)</f>
        <v>133.25</v>
      </c>
      <c r="Q679" s="1" t="str">
        <f>LEFT(N679,SEARCH("/",N679)-1)</f>
        <v>technology</v>
      </c>
      <c r="R679" s="1" t="str">
        <f>RIGHT(N679,LEN(N679) - FIND("/",N679))</f>
        <v>wearables</v>
      </c>
      <c r="S679" s="12">
        <f>(J679/86400)+DATE(1970,1,1)</f>
        <v>42504.403877314813</v>
      </c>
      <c r="T679" s="12">
        <f>(I679/86400)+DATE(1970,1,1)</f>
        <v>42549.403877314813</v>
      </c>
    </row>
    <row r="680" spans="1:20" ht="60" x14ac:dyDescent="0.25">
      <c r="A680" s="1">
        <v>678</v>
      </c>
      <c r="B680" s="8" t="s">
        <v>679</v>
      </c>
      <c r="C680" s="8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6">
        <f>ROUND((E680/D680)*(100),0)</f>
        <v>4</v>
      </c>
      <c r="P680" s="9">
        <f>IF(L680 = 0,0,E680/L680)</f>
        <v>65.17647058823529</v>
      </c>
      <c r="Q680" s="1" t="str">
        <f>LEFT(N680,SEARCH("/",N680)-1)</f>
        <v>technology</v>
      </c>
      <c r="R680" s="1" t="str">
        <f>RIGHT(N680,LEN(N680) - FIND("/",N680))</f>
        <v>wearables</v>
      </c>
      <c r="S680" s="12">
        <f>(J680/86400)+DATE(1970,1,1)</f>
        <v>42481.376597222217</v>
      </c>
      <c r="T680" s="12">
        <f>(I680/86400)+DATE(1970,1,1)</f>
        <v>42511.376597222217</v>
      </c>
    </row>
    <row r="681" spans="1:20" ht="60" x14ac:dyDescent="0.25">
      <c r="A681" s="1">
        <v>679</v>
      </c>
      <c r="B681" s="8" t="s">
        <v>680</v>
      </c>
      <c r="C681" s="8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6">
        <f>ROUND((E681/D681)*(100),0)</f>
        <v>15</v>
      </c>
      <c r="P681" s="9">
        <f>IF(L681 = 0,0,E681/L681)</f>
        <v>93.90425531914893</v>
      </c>
      <c r="Q681" s="1" t="str">
        <f>LEFT(N681,SEARCH("/",N681)-1)</f>
        <v>technology</v>
      </c>
      <c r="R681" s="1" t="str">
        <f>RIGHT(N681,LEN(N681) - FIND("/",N681))</f>
        <v>wearables</v>
      </c>
      <c r="S681" s="12">
        <f>(J681/86400)+DATE(1970,1,1)</f>
        <v>42556.695706018523</v>
      </c>
      <c r="T681" s="12">
        <f>(I681/86400)+DATE(1970,1,1)</f>
        <v>42616.695706018523</v>
      </c>
    </row>
    <row r="682" spans="1:20" ht="60" x14ac:dyDescent="0.25">
      <c r="A682" s="1">
        <v>680</v>
      </c>
      <c r="B682" s="8" t="s">
        <v>681</v>
      </c>
      <c r="C682" s="8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6">
        <f>ROUND((E682/D682)*(100),0)</f>
        <v>26</v>
      </c>
      <c r="P682" s="9">
        <f>IF(L682 = 0,0,E682/L682)</f>
        <v>150.65116279069767</v>
      </c>
      <c r="Q682" s="1" t="str">
        <f>LEFT(N682,SEARCH("/",N682)-1)</f>
        <v>technology</v>
      </c>
      <c r="R682" s="1" t="str">
        <f>RIGHT(N682,LEN(N682) - FIND("/",N682))</f>
        <v>wearables</v>
      </c>
      <c r="S682" s="12">
        <f>(J682/86400)+DATE(1970,1,1)</f>
        <v>41864.501516203702</v>
      </c>
      <c r="T682" s="12">
        <f>(I682/86400)+DATE(1970,1,1)</f>
        <v>41899.501516203702</v>
      </c>
    </row>
    <row r="683" spans="1:20" ht="60" x14ac:dyDescent="0.25">
      <c r="A683" s="1">
        <v>681</v>
      </c>
      <c r="B683" s="8" t="s">
        <v>682</v>
      </c>
      <c r="C683" s="8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6">
        <f>ROUND((E683/D683)*(100),0)</f>
        <v>0</v>
      </c>
      <c r="P683" s="9">
        <f>IF(L683 = 0,0,E683/L683)</f>
        <v>1</v>
      </c>
      <c r="Q683" s="1" t="str">
        <f>LEFT(N683,SEARCH("/",N683)-1)</f>
        <v>technology</v>
      </c>
      <c r="R683" s="1" t="str">
        <f>RIGHT(N683,LEN(N683) - FIND("/",N683))</f>
        <v>wearables</v>
      </c>
      <c r="S683" s="12">
        <f>(J683/86400)+DATE(1970,1,1)</f>
        <v>42639.805601851855</v>
      </c>
      <c r="T683" s="12">
        <f>(I683/86400)+DATE(1970,1,1)</f>
        <v>42669.805601851855</v>
      </c>
    </row>
    <row r="684" spans="1:20" ht="45" x14ac:dyDescent="0.25">
      <c r="A684" s="1">
        <v>682</v>
      </c>
      <c r="B684" s="8" t="s">
        <v>683</v>
      </c>
      <c r="C684" s="8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6">
        <f>ROUND((E684/D684)*(100),0)</f>
        <v>0</v>
      </c>
      <c r="P684" s="9">
        <f>IF(L684 = 0,0,E684/L684)</f>
        <v>13.25</v>
      </c>
      <c r="Q684" s="1" t="str">
        <f>LEFT(N684,SEARCH("/",N684)-1)</f>
        <v>technology</v>
      </c>
      <c r="R684" s="1" t="str">
        <f>RIGHT(N684,LEN(N684) - FIND("/",N684))</f>
        <v>wearables</v>
      </c>
      <c r="S684" s="12">
        <f>(J684/86400)+DATE(1970,1,1)</f>
        <v>42778.765300925923</v>
      </c>
      <c r="T684" s="12">
        <f>(I684/86400)+DATE(1970,1,1)</f>
        <v>42808.723634259259</v>
      </c>
    </row>
    <row r="685" spans="1:20" ht="60" x14ac:dyDescent="0.25">
      <c r="A685" s="1">
        <v>683</v>
      </c>
      <c r="B685" s="8" t="s">
        <v>684</v>
      </c>
      <c r="C685" s="8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6">
        <f>ROUND((E685/D685)*(100),0)</f>
        <v>1</v>
      </c>
      <c r="P685" s="9">
        <f>IF(L685 = 0,0,E685/L685)</f>
        <v>99.333333333333329</v>
      </c>
      <c r="Q685" s="1" t="str">
        <f>LEFT(N685,SEARCH("/",N685)-1)</f>
        <v>technology</v>
      </c>
      <c r="R685" s="1" t="str">
        <f>RIGHT(N685,LEN(N685) - FIND("/",N685))</f>
        <v>wearables</v>
      </c>
      <c r="S685" s="12">
        <f>(J685/86400)+DATE(1970,1,1)</f>
        <v>42634.900046296301</v>
      </c>
      <c r="T685" s="12">
        <f>(I685/86400)+DATE(1970,1,1)</f>
        <v>42674.900046296301</v>
      </c>
    </row>
    <row r="686" spans="1:20" ht="30" x14ac:dyDescent="0.25">
      <c r="A686" s="1">
        <v>684</v>
      </c>
      <c r="B686" s="8" t="s">
        <v>685</v>
      </c>
      <c r="C686" s="8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6">
        <f>ROUND((E686/D686)*(100),0)</f>
        <v>7</v>
      </c>
      <c r="P686" s="9">
        <f>IF(L686 = 0,0,E686/L686)</f>
        <v>177.39259259259259</v>
      </c>
      <c r="Q686" s="1" t="str">
        <f>LEFT(N686,SEARCH("/",N686)-1)</f>
        <v>technology</v>
      </c>
      <c r="R686" s="1" t="str">
        <f>RIGHT(N686,LEN(N686) - FIND("/",N686))</f>
        <v>wearables</v>
      </c>
      <c r="S686" s="12">
        <f>(J686/86400)+DATE(1970,1,1)</f>
        <v>41809.473275462966</v>
      </c>
      <c r="T686" s="12">
        <f>(I686/86400)+DATE(1970,1,1)</f>
        <v>41845.125</v>
      </c>
    </row>
    <row r="687" spans="1:20" ht="60" x14ac:dyDescent="0.25">
      <c r="A687" s="1">
        <v>685</v>
      </c>
      <c r="B687" s="8" t="s">
        <v>686</v>
      </c>
      <c r="C687" s="8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6">
        <f>ROUND((E687/D687)*(100),0)</f>
        <v>28</v>
      </c>
      <c r="P687" s="9">
        <f>IF(L687 = 0,0,E687/L687)</f>
        <v>55.3</v>
      </c>
      <c r="Q687" s="1" t="str">
        <f>LEFT(N687,SEARCH("/",N687)-1)</f>
        <v>technology</v>
      </c>
      <c r="R687" s="1" t="str">
        <f>RIGHT(N687,LEN(N687) - FIND("/",N687))</f>
        <v>wearables</v>
      </c>
      <c r="S687" s="12">
        <f>(J687/86400)+DATE(1970,1,1)</f>
        <v>41971.866574074069</v>
      </c>
      <c r="T687" s="12">
        <f>(I687/86400)+DATE(1970,1,1)</f>
        <v>42016.866574074069</v>
      </c>
    </row>
    <row r="688" spans="1:20" ht="60" x14ac:dyDescent="0.25">
      <c r="A688" s="1">
        <v>686</v>
      </c>
      <c r="B688" s="8" t="s">
        <v>687</v>
      </c>
      <c r="C688" s="8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6">
        <f>ROUND((E688/D688)*(100),0)</f>
        <v>0</v>
      </c>
      <c r="P688" s="9">
        <f>IF(L688 = 0,0,E688/L688)</f>
        <v>0</v>
      </c>
      <c r="Q688" s="1" t="str">
        <f>LEFT(N688,SEARCH("/",N688)-1)</f>
        <v>technology</v>
      </c>
      <c r="R688" s="1" t="str">
        <f>RIGHT(N688,LEN(N688) - FIND("/",N688))</f>
        <v>wearables</v>
      </c>
      <c r="S688" s="12">
        <f>(J688/86400)+DATE(1970,1,1)</f>
        <v>42189.673263888893</v>
      </c>
      <c r="T688" s="12">
        <f>(I688/86400)+DATE(1970,1,1)</f>
        <v>42219.673263888893</v>
      </c>
    </row>
    <row r="689" spans="1:20" ht="60" x14ac:dyDescent="0.25">
      <c r="A689" s="1">
        <v>687</v>
      </c>
      <c r="B689" s="8" t="s">
        <v>688</v>
      </c>
      <c r="C689" s="8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6">
        <f>ROUND((E689/D689)*(100),0)</f>
        <v>4</v>
      </c>
      <c r="P689" s="9">
        <f>IF(L689 = 0,0,E689/L689)</f>
        <v>591.66666666666663</v>
      </c>
      <c r="Q689" s="1" t="str">
        <f>LEFT(N689,SEARCH("/",N689)-1)</f>
        <v>technology</v>
      </c>
      <c r="R689" s="1" t="str">
        <f>RIGHT(N689,LEN(N689) - FIND("/",N689))</f>
        <v>wearables</v>
      </c>
      <c r="S689" s="12">
        <f>(J689/86400)+DATE(1970,1,1)</f>
        <v>42711.750613425931</v>
      </c>
      <c r="T689" s="12">
        <f>(I689/86400)+DATE(1970,1,1)</f>
        <v>42771.750613425931</v>
      </c>
    </row>
    <row r="690" spans="1:20" ht="60" x14ac:dyDescent="0.25">
      <c r="A690" s="1">
        <v>688</v>
      </c>
      <c r="B690" s="8" t="s">
        <v>689</v>
      </c>
      <c r="C690" s="8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6">
        <f>ROUND((E690/D690)*(100),0)</f>
        <v>73</v>
      </c>
      <c r="P690" s="9">
        <f>IF(L690 = 0,0,E690/L690)</f>
        <v>405.5</v>
      </c>
      <c r="Q690" s="1" t="str">
        <f>LEFT(N690,SEARCH("/",N690)-1)</f>
        <v>technology</v>
      </c>
      <c r="R690" s="1" t="str">
        <f>RIGHT(N690,LEN(N690) - FIND("/",N690))</f>
        <v>wearables</v>
      </c>
      <c r="S690" s="12">
        <f>(J690/86400)+DATE(1970,1,1)</f>
        <v>42262.104780092588</v>
      </c>
      <c r="T690" s="12">
        <f>(I690/86400)+DATE(1970,1,1)</f>
        <v>42292.104780092588</v>
      </c>
    </row>
    <row r="691" spans="1:20" ht="60" x14ac:dyDescent="0.25">
      <c r="A691" s="1">
        <v>689</v>
      </c>
      <c r="B691" s="8" t="s">
        <v>690</v>
      </c>
      <c r="C691" s="8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6">
        <f>ROUND((E691/D691)*(100),0)</f>
        <v>58</v>
      </c>
      <c r="P691" s="9">
        <f>IF(L691 = 0,0,E691/L691)</f>
        <v>343.14732142857144</v>
      </c>
      <c r="Q691" s="1" t="str">
        <f>LEFT(N691,SEARCH("/",N691)-1)</f>
        <v>technology</v>
      </c>
      <c r="R691" s="1" t="str">
        <f>RIGHT(N691,LEN(N691) - FIND("/",N691))</f>
        <v>wearables</v>
      </c>
      <c r="S691" s="12">
        <f>(J691/86400)+DATE(1970,1,1)</f>
        <v>42675.66778935185</v>
      </c>
      <c r="T691" s="12">
        <f>(I691/86400)+DATE(1970,1,1)</f>
        <v>42712.207638888889</v>
      </c>
    </row>
    <row r="692" spans="1:20" ht="30" x14ac:dyDescent="0.25">
      <c r="A692" s="1">
        <v>690</v>
      </c>
      <c r="B692" s="8" t="s">
        <v>691</v>
      </c>
      <c r="C692" s="8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6">
        <f>ROUND((E692/D692)*(100),0)</f>
        <v>12</v>
      </c>
      <c r="P692" s="9">
        <f>IF(L692 = 0,0,E692/L692)</f>
        <v>72.588235294117652</v>
      </c>
      <c r="Q692" s="1" t="str">
        <f>LEFT(N692,SEARCH("/",N692)-1)</f>
        <v>technology</v>
      </c>
      <c r="R692" s="1" t="str">
        <f>RIGHT(N692,LEN(N692) - FIND("/",N692))</f>
        <v>wearables</v>
      </c>
      <c r="S692" s="12">
        <f>(J692/86400)+DATE(1970,1,1)</f>
        <v>42579.634733796294</v>
      </c>
      <c r="T692" s="12">
        <f>(I692/86400)+DATE(1970,1,1)</f>
        <v>42622.25</v>
      </c>
    </row>
    <row r="693" spans="1:20" ht="45" x14ac:dyDescent="0.25">
      <c r="A693" s="1">
        <v>691</v>
      </c>
      <c r="B693" s="8" t="s">
        <v>692</v>
      </c>
      <c r="C693" s="8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6">
        <f>ROUND((E693/D693)*(100),0)</f>
        <v>1</v>
      </c>
      <c r="P693" s="9">
        <f>IF(L693 = 0,0,E693/L693)</f>
        <v>26</v>
      </c>
      <c r="Q693" s="1" t="str">
        <f>LEFT(N693,SEARCH("/",N693)-1)</f>
        <v>technology</v>
      </c>
      <c r="R693" s="1" t="str">
        <f>RIGHT(N693,LEN(N693) - FIND("/",N693))</f>
        <v>wearables</v>
      </c>
      <c r="S693" s="12">
        <f>(J693/86400)+DATE(1970,1,1)</f>
        <v>42158.028310185182</v>
      </c>
      <c r="T693" s="12">
        <f>(I693/86400)+DATE(1970,1,1)</f>
        <v>42186.028310185182</v>
      </c>
    </row>
    <row r="694" spans="1:20" ht="60" x14ac:dyDescent="0.25">
      <c r="A694" s="1">
        <v>692</v>
      </c>
      <c r="B694" s="8" t="s">
        <v>693</v>
      </c>
      <c r="C694" s="8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6">
        <f>ROUND((E694/D694)*(100),0)</f>
        <v>7</v>
      </c>
      <c r="P694" s="9">
        <f>IF(L694 = 0,0,E694/L694)</f>
        <v>6.4975124378109452</v>
      </c>
      <c r="Q694" s="1" t="str">
        <f>LEFT(N694,SEARCH("/",N694)-1)</f>
        <v>technology</v>
      </c>
      <c r="R694" s="1" t="str">
        <f>RIGHT(N694,LEN(N694) - FIND("/",N694))</f>
        <v>wearables</v>
      </c>
      <c r="S694" s="12">
        <f>(J694/86400)+DATE(1970,1,1)</f>
        <v>42696.37572916667</v>
      </c>
      <c r="T694" s="12">
        <f>(I694/86400)+DATE(1970,1,1)</f>
        <v>42726.37572916667</v>
      </c>
    </row>
    <row r="695" spans="1:20" ht="45" x14ac:dyDescent="0.25">
      <c r="A695" s="1">
        <v>693</v>
      </c>
      <c r="B695" s="8" t="s">
        <v>694</v>
      </c>
      <c r="C695" s="8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6">
        <f>ROUND((E695/D695)*(100),0)</f>
        <v>35</v>
      </c>
      <c r="P695" s="9">
        <f>IF(L695 = 0,0,E695/L695)</f>
        <v>119.38513513513513</v>
      </c>
      <c r="Q695" s="1" t="str">
        <f>LEFT(N695,SEARCH("/",N695)-1)</f>
        <v>technology</v>
      </c>
      <c r="R695" s="1" t="str">
        <f>RIGHT(N695,LEN(N695) - FIND("/",N695))</f>
        <v>wearables</v>
      </c>
      <c r="S695" s="12">
        <f>(J695/86400)+DATE(1970,1,1)</f>
        <v>42094.808182870373</v>
      </c>
      <c r="T695" s="12">
        <f>(I695/86400)+DATE(1970,1,1)</f>
        <v>42124.808182870373</v>
      </c>
    </row>
    <row r="696" spans="1:20" ht="60" x14ac:dyDescent="0.25">
      <c r="A696" s="1">
        <v>694</v>
      </c>
      <c r="B696" s="8" t="s">
        <v>695</v>
      </c>
      <c r="C696" s="8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6">
        <f>ROUND((E696/D696)*(100),0)</f>
        <v>0</v>
      </c>
      <c r="P696" s="9">
        <f>IF(L696 = 0,0,E696/L696)</f>
        <v>84.285714285714292</v>
      </c>
      <c r="Q696" s="1" t="str">
        <f>LEFT(N696,SEARCH("/",N696)-1)</f>
        <v>technology</v>
      </c>
      <c r="R696" s="1" t="str">
        <f>RIGHT(N696,LEN(N696) - FIND("/",N696))</f>
        <v>wearables</v>
      </c>
      <c r="S696" s="12">
        <f>(J696/86400)+DATE(1970,1,1)</f>
        <v>42737.663877314815</v>
      </c>
      <c r="T696" s="12">
        <f>(I696/86400)+DATE(1970,1,1)</f>
        <v>42767.663877314815</v>
      </c>
    </row>
    <row r="697" spans="1:20" ht="60" x14ac:dyDescent="0.25">
      <c r="A697" s="1">
        <v>695</v>
      </c>
      <c r="B697" s="8" t="s">
        <v>696</v>
      </c>
      <c r="C697" s="8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6">
        <f>ROUND((E697/D697)*(100),0)</f>
        <v>1</v>
      </c>
      <c r="P697" s="9">
        <f>IF(L697 = 0,0,E697/L697)</f>
        <v>90.857142857142861</v>
      </c>
      <c r="Q697" s="1" t="str">
        <f>LEFT(N697,SEARCH("/",N697)-1)</f>
        <v>technology</v>
      </c>
      <c r="R697" s="1" t="str">
        <f>RIGHT(N697,LEN(N697) - FIND("/",N697))</f>
        <v>wearables</v>
      </c>
      <c r="S697" s="12">
        <f>(J697/86400)+DATE(1970,1,1)</f>
        <v>41913.521064814813</v>
      </c>
      <c r="T697" s="12">
        <f>(I697/86400)+DATE(1970,1,1)</f>
        <v>41943.521064814813</v>
      </c>
    </row>
    <row r="698" spans="1:20" ht="30" x14ac:dyDescent="0.25">
      <c r="A698" s="1">
        <v>696</v>
      </c>
      <c r="B698" s="8" t="s">
        <v>697</v>
      </c>
      <c r="C698" s="8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6">
        <f>ROUND((E698/D698)*(100),0)</f>
        <v>0</v>
      </c>
      <c r="P698" s="9">
        <f>IF(L698 = 0,0,E698/L698)</f>
        <v>1</v>
      </c>
      <c r="Q698" s="1" t="str">
        <f>LEFT(N698,SEARCH("/",N698)-1)</f>
        <v>technology</v>
      </c>
      <c r="R698" s="1" t="str">
        <f>RIGHT(N698,LEN(N698) - FIND("/",N698))</f>
        <v>wearables</v>
      </c>
      <c r="S698" s="12">
        <f>(J698/86400)+DATE(1970,1,1)</f>
        <v>41815.927106481482</v>
      </c>
      <c r="T698" s="12">
        <f>(I698/86400)+DATE(1970,1,1)</f>
        <v>41845.927106481482</v>
      </c>
    </row>
    <row r="699" spans="1:20" ht="60" x14ac:dyDescent="0.25">
      <c r="A699" s="1">
        <v>697</v>
      </c>
      <c r="B699" s="8" t="s">
        <v>698</v>
      </c>
      <c r="C699" s="8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6">
        <f>ROUND((E699/D699)*(100),0)</f>
        <v>46</v>
      </c>
      <c r="P699" s="9">
        <f>IF(L699 = 0,0,E699/L699)</f>
        <v>20.342105263157894</v>
      </c>
      <c r="Q699" s="1" t="str">
        <f>LEFT(N699,SEARCH("/",N699)-1)</f>
        <v>technology</v>
      </c>
      <c r="R699" s="1" t="str">
        <f>RIGHT(N699,LEN(N699) - FIND("/",N699))</f>
        <v>wearables</v>
      </c>
      <c r="S699" s="12">
        <f>(J699/86400)+DATE(1970,1,1)</f>
        <v>42388.523020833338</v>
      </c>
      <c r="T699" s="12">
        <f>(I699/86400)+DATE(1970,1,1)</f>
        <v>42403.523020833338</v>
      </c>
    </row>
    <row r="700" spans="1:20" ht="60" x14ac:dyDescent="0.25">
      <c r="A700" s="1">
        <v>698</v>
      </c>
      <c r="B700" s="8" t="s">
        <v>699</v>
      </c>
      <c r="C700" s="8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6">
        <f>ROUND((E700/D700)*(100),0)</f>
        <v>15</v>
      </c>
      <c r="P700" s="9">
        <f>IF(L700 = 0,0,E700/L700)</f>
        <v>530.68965517241384</v>
      </c>
      <c r="Q700" s="1" t="str">
        <f>LEFT(N700,SEARCH("/",N700)-1)</f>
        <v>technology</v>
      </c>
      <c r="R700" s="1" t="str">
        <f>RIGHT(N700,LEN(N700) - FIND("/",N700))</f>
        <v>wearables</v>
      </c>
      <c r="S700" s="12">
        <f>(J700/86400)+DATE(1970,1,1)</f>
        <v>41866.931076388893</v>
      </c>
      <c r="T700" s="12">
        <f>(I700/86400)+DATE(1970,1,1)</f>
        <v>41900.083333333336</v>
      </c>
    </row>
    <row r="701" spans="1:20" ht="60" x14ac:dyDescent="0.25">
      <c r="A701" s="1">
        <v>699</v>
      </c>
      <c r="B701" s="8" t="s">
        <v>700</v>
      </c>
      <c r="C701" s="8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6">
        <f>ROUND((E701/D701)*(100),0)</f>
        <v>82</v>
      </c>
      <c r="P701" s="9">
        <f>IF(L701 = 0,0,E701/L701)</f>
        <v>120.39184269662923</v>
      </c>
      <c r="Q701" s="1" t="str">
        <f>LEFT(N701,SEARCH("/",N701)-1)</f>
        <v>technology</v>
      </c>
      <c r="R701" s="1" t="str">
        <f>RIGHT(N701,LEN(N701) - FIND("/",N701))</f>
        <v>wearables</v>
      </c>
      <c r="S701" s="12">
        <f>(J701/86400)+DATE(1970,1,1)</f>
        <v>41563.485509259262</v>
      </c>
      <c r="T701" s="12">
        <f>(I701/86400)+DATE(1970,1,1)</f>
        <v>41600.666666666664</v>
      </c>
    </row>
    <row r="702" spans="1:20" ht="60" x14ac:dyDescent="0.25">
      <c r="A702" s="1">
        <v>700</v>
      </c>
      <c r="B702" s="8" t="s">
        <v>701</v>
      </c>
      <c r="C702" s="8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6">
        <f>ROUND((E702/D702)*(100),0)</f>
        <v>3</v>
      </c>
      <c r="P702" s="9">
        <f>IF(L702 = 0,0,E702/L702)</f>
        <v>13</v>
      </c>
      <c r="Q702" s="1" t="str">
        <f>LEFT(N702,SEARCH("/",N702)-1)</f>
        <v>technology</v>
      </c>
      <c r="R702" s="1" t="str">
        <f>RIGHT(N702,LEN(N702) - FIND("/",N702))</f>
        <v>wearables</v>
      </c>
      <c r="S702" s="12">
        <f>(J702/86400)+DATE(1970,1,1)</f>
        <v>42715.688437500001</v>
      </c>
      <c r="T702" s="12">
        <f>(I702/86400)+DATE(1970,1,1)</f>
        <v>42745.688437500001</v>
      </c>
    </row>
    <row r="703" spans="1:20" ht="60" x14ac:dyDescent="0.25">
      <c r="A703" s="1">
        <v>701</v>
      </c>
      <c r="B703" s="8" t="s">
        <v>702</v>
      </c>
      <c r="C703" s="8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6">
        <f>ROUND((E703/D703)*(100),0)</f>
        <v>27</v>
      </c>
      <c r="P703" s="9">
        <f>IF(L703 = 0,0,E703/L703)</f>
        <v>291.33333333333331</v>
      </c>
      <c r="Q703" s="1" t="str">
        <f>LEFT(N703,SEARCH("/",N703)-1)</f>
        <v>technology</v>
      </c>
      <c r="R703" s="1" t="str">
        <f>RIGHT(N703,LEN(N703) - FIND("/",N703))</f>
        <v>wearables</v>
      </c>
      <c r="S703" s="12">
        <f>(J703/86400)+DATE(1970,1,1)</f>
        <v>41813.662962962961</v>
      </c>
      <c r="T703" s="12">
        <f>(I703/86400)+DATE(1970,1,1)</f>
        <v>41843.662962962961</v>
      </c>
    </row>
    <row r="704" spans="1:20" ht="60" x14ac:dyDescent="0.25">
      <c r="A704" s="1">
        <v>702</v>
      </c>
      <c r="B704" s="8" t="s">
        <v>703</v>
      </c>
      <c r="C704" s="8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6">
        <f>ROUND((E704/D704)*(100),0)</f>
        <v>31</v>
      </c>
      <c r="P704" s="9">
        <f>IF(L704 = 0,0,E704/L704)</f>
        <v>124.9191891891892</v>
      </c>
      <c r="Q704" s="1" t="str">
        <f>LEFT(N704,SEARCH("/",N704)-1)</f>
        <v>technology</v>
      </c>
      <c r="R704" s="1" t="str">
        <f>RIGHT(N704,LEN(N704) - FIND("/",N704))</f>
        <v>wearables</v>
      </c>
      <c r="S704" s="12">
        <f>(J704/86400)+DATE(1970,1,1)</f>
        <v>42668.726701388892</v>
      </c>
      <c r="T704" s="12">
        <f>(I704/86400)+DATE(1970,1,1)</f>
        <v>42698.768368055556</v>
      </c>
    </row>
    <row r="705" spans="1:20" ht="45" x14ac:dyDescent="0.25">
      <c r="A705" s="1">
        <v>703</v>
      </c>
      <c r="B705" s="8" t="s">
        <v>704</v>
      </c>
      <c r="C705" s="8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6">
        <f>ROUND((E705/D705)*(100),0)</f>
        <v>6</v>
      </c>
      <c r="P705" s="9">
        <f>IF(L705 = 0,0,E705/L705)</f>
        <v>119.57142857142857</v>
      </c>
      <c r="Q705" s="1" t="str">
        <f>LEFT(N705,SEARCH("/",N705)-1)</f>
        <v>technology</v>
      </c>
      <c r="R705" s="1" t="str">
        <f>RIGHT(N705,LEN(N705) - FIND("/",N705))</f>
        <v>wearables</v>
      </c>
      <c r="S705" s="12">
        <f>(J705/86400)+DATE(1970,1,1)</f>
        <v>42711.950798611113</v>
      </c>
      <c r="T705" s="12">
        <f>(I705/86400)+DATE(1970,1,1)</f>
        <v>42766.98055555555</v>
      </c>
    </row>
    <row r="706" spans="1:20" ht="45" x14ac:dyDescent="0.25">
      <c r="A706" s="1">
        <v>704</v>
      </c>
      <c r="B706" s="8" t="s">
        <v>705</v>
      </c>
      <c r="C706" s="8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6">
        <f>ROUND((E706/D706)*(100),0)</f>
        <v>1</v>
      </c>
      <c r="P706" s="9">
        <f>IF(L706 = 0,0,E706/L706)</f>
        <v>120.25</v>
      </c>
      <c r="Q706" s="1" t="str">
        <f>LEFT(N706,SEARCH("/",N706)-1)</f>
        <v>technology</v>
      </c>
      <c r="R706" s="1" t="str">
        <f>RIGHT(N706,LEN(N706) - FIND("/",N706))</f>
        <v>wearables</v>
      </c>
      <c r="S706" s="12">
        <f>(J706/86400)+DATE(1970,1,1)</f>
        <v>42726.192916666667</v>
      </c>
      <c r="T706" s="12">
        <f>(I706/86400)+DATE(1970,1,1)</f>
        <v>42786.192916666667</v>
      </c>
    </row>
    <row r="707" spans="1:20" ht="30" x14ac:dyDescent="0.25">
      <c r="A707" s="1">
        <v>705</v>
      </c>
      <c r="B707" s="8" t="s">
        <v>706</v>
      </c>
      <c r="C707" s="8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6">
        <f>ROUND((E707/D707)*(100),0)</f>
        <v>1</v>
      </c>
      <c r="P707" s="9">
        <f>IF(L707 = 0,0,E707/L707)</f>
        <v>195.4</v>
      </c>
      <c r="Q707" s="1" t="str">
        <f>LEFT(N707,SEARCH("/",N707)-1)</f>
        <v>technology</v>
      </c>
      <c r="R707" s="1" t="str">
        <f>RIGHT(N707,LEN(N707) - FIND("/",N707))</f>
        <v>wearables</v>
      </c>
      <c r="S707" s="12">
        <f>(J707/86400)+DATE(1970,1,1)</f>
        <v>42726.491643518515</v>
      </c>
      <c r="T707" s="12">
        <f>(I707/86400)+DATE(1970,1,1)</f>
        <v>42756.491643518515</v>
      </c>
    </row>
    <row r="708" spans="1:20" ht="60" x14ac:dyDescent="0.25">
      <c r="A708" s="1">
        <v>706</v>
      </c>
      <c r="B708" s="8" t="s">
        <v>707</v>
      </c>
      <c r="C708" s="8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6">
        <f>ROUND((E708/D708)*(100),0)</f>
        <v>0</v>
      </c>
      <c r="P708" s="9">
        <f>IF(L708 = 0,0,E708/L708)</f>
        <v>0</v>
      </c>
      <c r="Q708" s="1" t="str">
        <f>LEFT(N708,SEARCH("/",N708)-1)</f>
        <v>technology</v>
      </c>
      <c r="R708" s="1" t="str">
        <f>RIGHT(N708,LEN(N708) - FIND("/",N708))</f>
        <v>wearables</v>
      </c>
      <c r="S708" s="12">
        <f>(J708/86400)+DATE(1970,1,1)</f>
        <v>42676.995173611111</v>
      </c>
      <c r="T708" s="12">
        <f>(I708/86400)+DATE(1970,1,1)</f>
        <v>42718.777083333334</v>
      </c>
    </row>
    <row r="709" spans="1:20" ht="60" x14ac:dyDescent="0.25">
      <c r="A709" s="1">
        <v>707</v>
      </c>
      <c r="B709" s="8" t="s">
        <v>708</v>
      </c>
      <c r="C709" s="8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6">
        <f>ROUND((E709/D709)*(100),0)</f>
        <v>79</v>
      </c>
      <c r="P709" s="9">
        <f>IF(L709 = 0,0,E709/L709)</f>
        <v>117.69868421052631</v>
      </c>
      <c r="Q709" s="1" t="str">
        <f>LEFT(N709,SEARCH("/",N709)-1)</f>
        <v>technology</v>
      </c>
      <c r="R709" s="1" t="str">
        <f>RIGHT(N709,LEN(N709) - FIND("/",N709))</f>
        <v>wearables</v>
      </c>
      <c r="S709" s="12">
        <f>(J709/86400)+DATE(1970,1,1)</f>
        <v>42696.663506944446</v>
      </c>
      <c r="T709" s="12">
        <f>(I709/86400)+DATE(1970,1,1)</f>
        <v>42736.663506944446</v>
      </c>
    </row>
    <row r="710" spans="1:20" ht="60" x14ac:dyDescent="0.25">
      <c r="A710" s="1">
        <v>708</v>
      </c>
      <c r="B710" s="8" t="s">
        <v>709</v>
      </c>
      <c r="C710" s="8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6">
        <f>ROUND((E710/D710)*(100),0)</f>
        <v>22</v>
      </c>
      <c r="P710" s="9">
        <f>IF(L710 = 0,0,E710/L710)</f>
        <v>23.948509485094849</v>
      </c>
      <c r="Q710" s="1" t="str">
        <f>LEFT(N710,SEARCH("/",N710)-1)</f>
        <v>technology</v>
      </c>
      <c r="R710" s="1" t="str">
        <f>RIGHT(N710,LEN(N710) - FIND("/",N710))</f>
        <v>wearables</v>
      </c>
      <c r="S710" s="12">
        <f>(J710/86400)+DATE(1970,1,1)</f>
        <v>41835.581018518518</v>
      </c>
      <c r="T710" s="12">
        <f>(I710/86400)+DATE(1970,1,1)</f>
        <v>41895.581018518518</v>
      </c>
    </row>
    <row r="711" spans="1:20" ht="30" x14ac:dyDescent="0.25">
      <c r="A711" s="1">
        <v>709</v>
      </c>
      <c r="B711" s="8" t="s">
        <v>710</v>
      </c>
      <c r="C711" s="8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6">
        <f>ROUND((E711/D711)*(100),0)</f>
        <v>0</v>
      </c>
      <c r="P711" s="9">
        <f>IF(L711 = 0,0,E711/L711)</f>
        <v>30.5</v>
      </c>
      <c r="Q711" s="1" t="str">
        <f>LEFT(N711,SEARCH("/",N711)-1)</f>
        <v>technology</v>
      </c>
      <c r="R711" s="1" t="str">
        <f>RIGHT(N711,LEN(N711) - FIND("/",N711))</f>
        <v>wearables</v>
      </c>
      <c r="S711" s="12">
        <f>(J711/86400)+DATE(1970,1,1)</f>
        <v>41948.041192129633</v>
      </c>
      <c r="T711" s="12">
        <f>(I711/86400)+DATE(1970,1,1)</f>
        <v>41978.041192129633</v>
      </c>
    </row>
    <row r="712" spans="1:20" ht="45" x14ac:dyDescent="0.25">
      <c r="A712" s="1">
        <v>710</v>
      </c>
      <c r="B712" s="8" t="s">
        <v>711</v>
      </c>
      <c r="C712" s="8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6">
        <f>ROUND((E712/D712)*(100),0)</f>
        <v>0</v>
      </c>
      <c r="P712" s="9">
        <f>IF(L712 = 0,0,E712/L712)</f>
        <v>0</v>
      </c>
      <c r="Q712" s="1" t="str">
        <f>LEFT(N712,SEARCH("/",N712)-1)</f>
        <v>technology</v>
      </c>
      <c r="R712" s="1" t="str">
        <f>RIGHT(N712,LEN(N712) - FIND("/",N712))</f>
        <v>wearables</v>
      </c>
      <c r="S712" s="12">
        <f>(J712/86400)+DATE(1970,1,1)</f>
        <v>41837.984976851854</v>
      </c>
      <c r="T712" s="12">
        <f>(I712/86400)+DATE(1970,1,1)</f>
        <v>41871.030555555553</v>
      </c>
    </row>
    <row r="713" spans="1:20" ht="60" x14ac:dyDescent="0.25">
      <c r="A713" s="1">
        <v>711</v>
      </c>
      <c r="B713" s="8" t="s">
        <v>712</v>
      </c>
      <c r="C713" s="8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6">
        <f>ROUND((E713/D713)*(100),0)</f>
        <v>34</v>
      </c>
      <c r="P713" s="9">
        <f>IF(L713 = 0,0,E713/L713)</f>
        <v>99.973372781065095</v>
      </c>
      <c r="Q713" s="1" t="str">
        <f>LEFT(N713,SEARCH("/",N713)-1)</f>
        <v>technology</v>
      </c>
      <c r="R713" s="1" t="str">
        <f>RIGHT(N713,LEN(N713) - FIND("/",N713))</f>
        <v>wearables</v>
      </c>
      <c r="S713" s="12">
        <f>(J713/86400)+DATE(1970,1,1)</f>
        <v>42678.459120370375</v>
      </c>
      <c r="T713" s="12">
        <f>(I713/86400)+DATE(1970,1,1)</f>
        <v>42718.500787037032</v>
      </c>
    </row>
    <row r="714" spans="1:20" ht="60" x14ac:dyDescent="0.25">
      <c r="A714" s="1">
        <v>712</v>
      </c>
      <c r="B714" s="8" t="s">
        <v>713</v>
      </c>
      <c r="C714" s="8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6">
        <f>ROUND((E714/D714)*(100),0)</f>
        <v>0</v>
      </c>
      <c r="P714" s="9">
        <f>IF(L714 = 0,0,E714/L714)</f>
        <v>26.25</v>
      </c>
      <c r="Q714" s="1" t="str">
        <f>LEFT(N714,SEARCH("/",N714)-1)</f>
        <v>technology</v>
      </c>
      <c r="R714" s="1" t="str">
        <f>RIGHT(N714,LEN(N714) - FIND("/",N714))</f>
        <v>wearables</v>
      </c>
      <c r="S714" s="12">
        <f>(J714/86400)+DATE(1970,1,1)</f>
        <v>42384.680925925924</v>
      </c>
      <c r="T714" s="12">
        <f>(I714/86400)+DATE(1970,1,1)</f>
        <v>42414.680925925924</v>
      </c>
    </row>
    <row r="715" spans="1:20" ht="60" x14ac:dyDescent="0.25">
      <c r="A715" s="1">
        <v>713</v>
      </c>
      <c r="B715" s="8" t="s">
        <v>714</v>
      </c>
      <c r="C715" s="8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6">
        <f>ROUND((E715/D715)*(100),0)</f>
        <v>1</v>
      </c>
      <c r="P715" s="9">
        <f>IF(L715 = 0,0,E715/L715)</f>
        <v>199</v>
      </c>
      <c r="Q715" s="1" t="str">
        <f>LEFT(N715,SEARCH("/",N715)-1)</f>
        <v>technology</v>
      </c>
      <c r="R715" s="1" t="str">
        <f>RIGHT(N715,LEN(N715) - FIND("/",N715))</f>
        <v>wearables</v>
      </c>
      <c r="S715" s="12">
        <f>(J715/86400)+DATE(1970,1,1)</f>
        <v>42496.529305555552</v>
      </c>
      <c r="T715" s="12">
        <f>(I715/86400)+DATE(1970,1,1)</f>
        <v>42526.529305555552</v>
      </c>
    </row>
    <row r="716" spans="1:20" ht="45" x14ac:dyDescent="0.25">
      <c r="A716" s="1">
        <v>714</v>
      </c>
      <c r="B716" s="8" t="s">
        <v>715</v>
      </c>
      <c r="C716" s="8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6">
        <f>ROUND((E716/D716)*(100),0)</f>
        <v>15</v>
      </c>
      <c r="P716" s="9">
        <f>IF(L716 = 0,0,E716/L716)</f>
        <v>80.321428571428569</v>
      </c>
      <c r="Q716" s="1" t="str">
        <f>LEFT(N716,SEARCH("/",N716)-1)</f>
        <v>technology</v>
      </c>
      <c r="R716" s="1" t="str">
        <f>RIGHT(N716,LEN(N716) - FIND("/",N716))</f>
        <v>wearables</v>
      </c>
      <c r="S716" s="12">
        <f>(J716/86400)+DATE(1970,1,1)</f>
        <v>42734.787986111114</v>
      </c>
      <c r="T716" s="12">
        <f>(I716/86400)+DATE(1970,1,1)</f>
        <v>42794.787986111114</v>
      </c>
    </row>
    <row r="717" spans="1:20" ht="60" x14ac:dyDescent="0.25">
      <c r="A717" s="1">
        <v>715</v>
      </c>
      <c r="B717" s="8" t="s">
        <v>716</v>
      </c>
      <c r="C717" s="8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6">
        <f>ROUND((E717/D717)*(100),0)</f>
        <v>5</v>
      </c>
      <c r="P717" s="9">
        <f>IF(L717 = 0,0,E717/L717)</f>
        <v>115.75</v>
      </c>
      <c r="Q717" s="1" t="str">
        <f>LEFT(N717,SEARCH("/",N717)-1)</f>
        <v>technology</v>
      </c>
      <c r="R717" s="1" t="str">
        <f>RIGHT(N717,LEN(N717) - FIND("/",N717))</f>
        <v>wearables</v>
      </c>
      <c r="S717" s="12">
        <f>(J717/86400)+DATE(1970,1,1)</f>
        <v>42273.090740740736</v>
      </c>
      <c r="T717" s="12">
        <f>(I717/86400)+DATE(1970,1,1)</f>
        <v>42313.132407407407</v>
      </c>
    </row>
    <row r="718" spans="1:20" ht="45" x14ac:dyDescent="0.25">
      <c r="A718" s="1">
        <v>716</v>
      </c>
      <c r="B718" s="8" t="s">
        <v>717</v>
      </c>
      <c r="C718" s="8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6">
        <f>ROUND((E718/D718)*(100),0)</f>
        <v>10</v>
      </c>
      <c r="P718" s="9">
        <f>IF(L718 = 0,0,E718/L718)</f>
        <v>44.6875</v>
      </c>
      <c r="Q718" s="1" t="str">
        <f>LEFT(N718,SEARCH("/",N718)-1)</f>
        <v>technology</v>
      </c>
      <c r="R718" s="1" t="str">
        <f>RIGHT(N718,LEN(N718) - FIND("/",N718))</f>
        <v>wearables</v>
      </c>
      <c r="S718" s="12">
        <f>(J718/86400)+DATE(1970,1,1)</f>
        <v>41940.658645833333</v>
      </c>
      <c r="T718" s="12">
        <f>(I718/86400)+DATE(1970,1,1)</f>
        <v>41974</v>
      </c>
    </row>
    <row r="719" spans="1:20" ht="30" x14ac:dyDescent="0.25">
      <c r="A719" s="1">
        <v>717</v>
      </c>
      <c r="B719" s="8" t="s">
        <v>718</v>
      </c>
      <c r="C719" s="8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6">
        <f>ROUND((E719/D719)*(100),0)</f>
        <v>0</v>
      </c>
      <c r="P719" s="9">
        <f>IF(L719 = 0,0,E719/L719)</f>
        <v>76.25</v>
      </c>
      <c r="Q719" s="1" t="str">
        <f>LEFT(N719,SEARCH("/",N719)-1)</f>
        <v>technology</v>
      </c>
      <c r="R719" s="1" t="str">
        <f>RIGHT(N719,LEN(N719) - FIND("/",N719))</f>
        <v>wearables</v>
      </c>
      <c r="S719" s="12">
        <f>(J719/86400)+DATE(1970,1,1)</f>
        <v>41857.854189814811</v>
      </c>
      <c r="T719" s="12">
        <f>(I719/86400)+DATE(1970,1,1)</f>
        <v>41887.854189814811</v>
      </c>
    </row>
    <row r="720" spans="1:20" ht="60" x14ac:dyDescent="0.25">
      <c r="A720" s="1">
        <v>718</v>
      </c>
      <c r="B720" s="8" t="s">
        <v>719</v>
      </c>
      <c r="C720" s="8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6">
        <f>ROUND((E720/D720)*(100),0)</f>
        <v>1</v>
      </c>
      <c r="P720" s="9">
        <f>IF(L720 = 0,0,E720/L720)</f>
        <v>22.5</v>
      </c>
      <c r="Q720" s="1" t="str">
        <f>LEFT(N720,SEARCH("/",N720)-1)</f>
        <v>technology</v>
      </c>
      <c r="R720" s="1" t="str">
        <f>RIGHT(N720,LEN(N720) - FIND("/",N720))</f>
        <v>wearables</v>
      </c>
      <c r="S720" s="12">
        <f>(J720/86400)+DATE(1970,1,1)</f>
        <v>42752.845451388886</v>
      </c>
      <c r="T720" s="12">
        <f>(I720/86400)+DATE(1970,1,1)</f>
        <v>42784.249305555553</v>
      </c>
    </row>
    <row r="721" spans="1:20" ht="60" x14ac:dyDescent="0.25">
      <c r="A721" s="1">
        <v>719</v>
      </c>
      <c r="B721" s="8" t="s">
        <v>720</v>
      </c>
      <c r="C721" s="8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6">
        <f>ROUND((E721/D721)*(100),0)</f>
        <v>1</v>
      </c>
      <c r="P721" s="9">
        <f>IF(L721 = 0,0,E721/L721)</f>
        <v>19.399999999999999</v>
      </c>
      <c r="Q721" s="1" t="str">
        <f>LEFT(N721,SEARCH("/",N721)-1)</f>
        <v>technology</v>
      </c>
      <c r="R721" s="1" t="str">
        <f>RIGHT(N721,LEN(N721) - FIND("/",N721))</f>
        <v>wearables</v>
      </c>
      <c r="S721" s="12">
        <f>(J721/86400)+DATE(1970,1,1)</f>
        <v>42409.040231481486</v>
      </c>
      <c r="T721" s="12">
        <f>(I721/86400)+DATE(1970,1,1)</f>
        <v>42423.040231481486</v>
      </c>
    </row>
    <row r="722" spans="1:20" ht="45" x14ac:dyDescent="0.25">
      <c r="A722" s="1">
        <v>720</v>
      </c>
      <c r="B722" s="8" t="s">
        <v>721</v>
      </c>
      <c r="C722" s="8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16">
        <f>ROUND((E722/D722)*(100),0)</f>
        <v>144</v>
      </c>
      <c r="P722" s="9">
        <f>IF(L722 = 0,0,E722/L722)</f>
        <v>66.707317073170728</v>
      </c>
      <c r="Q722" s="1" t="str">
        <f>LEFT(N722,SEARCH("/",N722)-1)</f>
        <v>publishing</v>
      </c>
      <c r="R722" s="1" t="str">
        <f>RIGHT(N722,LEN(N722) - FIND("/",N722))</f>
        <v>nonfiction</v>
      </c>
      <c r="S722" s="12">
        <f>(J722/86400)+DATE(1970,1,1)</f>
        <v>40909.649201388893</v>
      </c>
      <c r="T722" s="12">
        <f>(I722/86400)+DATE(1970,1,1)</f>
        <v>40937.649201388893</v>
      </c>
    </row>
    <row r="723" spans="1:20" ht="60" x14ac:dyDescent="0.25">
      <c r="A723" s="1">
        <v>721</v>
      </c>
      <c r="B723" s="8" t="s">
        <v>722</v>
      </c>
      <c r="C723" s="8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16">
        <f>ROUND((E723/D723)*(100),0)</f>
        <v>122</v>
      </c>
      <c r="P723" s="9">
        <f>IF(L723 = 0,0,E723/L723)</f>
        <v>84.142857142857139</v>
      </c>
      <c r="Q723" s="1" t="str">
        <f>LEFT(N723,SEARCH("/",N723)-1)</f>
        <v>publishing</v>
      </c>
      <c r="R723" s="1" t="str">
        <f>RIGHT(N723,LEN(N723) - FIND("/",N723))</f>
        <v>nonfiction</v>
      </c>
      <c r="S723" s="12">
        <f>(J723/86400)+DATE(1970,1,1)</f>
        <v>41807.571840277778</v>
      </c>
      <c r="T723" s="12">
        <f>(I723/86400)+DATE(1970,1,1)</f>
        <v>41852.571840277778</v>
      </c>
    </row>
    <row r="724" spans="1:20" ht="60" x14ac:dyDescent="0.25">
      <c r="A724" s="1">
        <v>722</v>
      </c>
      <c r="B724" s="8" t="s">
        <v>723</v>
      </c>
      <c r="C724" s="8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16">
        <f>ROUND((E724/D724)*(100),0)</f>
        <v>132</v>
      </c>
      <c r="P724" s="9">
        <f>IF(L724 = 0,0,E724/L724)</f>
        <v>215.72549019607843</v>
      </c>
      <c r="Q724" s="1" t="str">
        <f>LEFT(N724,SEARCH("/",N724)-1)</f>
        <v>publishing</v>
      </c>
      <c r="R724" s="1" t="str">
        <f>RIGHT(N724,LEN(N724) - FIND("/",N724))</f>
        <v>nonfiction</v>
      </c>
      <c r="S724" s="12">
        <f>(J724/86400)+DATE(1970,1,1)</f>
        <v>40977.805300925924</v>
      </c>
      <c r="T724" s="12">
        <f>(I724/86400)+DATE(1970,1,1)</f>
        <v>41007.76363425926</v>
      </c>
    </row>
    <row r="725" spans="1:20" ht="45" x14ac:dyDescent="0.25">
      <c r="A725" s="1">
        <v>723</v>
      </c>
      <c r="B725" s="8" t="s">
        <v>724</v>
      </c>
      <c r="C725" s="8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16">
        <f>ROUND((E725/D725)*(100),0)</f>
        <v>109</v>
      </c>
      <c r="P725" s="9">
        <f>IF(L725 = 0,0,E725/L725)</f>
        <v>54.69</v>
      </c>
      <c r="Q725" s="1" t="str">
        <f>LEFT(N725,SEARCH("/",N725)-1)</f>
        <v>publishing</v>
      </c>
      <c r="R725" s="1" t="str">
        <f>RIGHT(N725,LEN(N725) - FIND("/",N725))</f>
        <v>nonfiction</v>
      </c>
      <c r="S725" s="12">
        <f>(J725/86400)+DATE(1970,1,1)</f>
        <v>42184.81653935185</v>
      </c>
      <c r="T725" s="12">
        <f>(I725/86400)+DATE(1970,1,1)</f>
        <v>42215.165972222225</v>
      </c>
    </row>
    <row r="726" spans="1:20" ht="60" x14ac:dyDescent="0.25">
      <c r="A726" s="1">
        <v>724</v>
      </c>
      <c r="B726" s="8" t="s">
        <v>725</v>
      </c>
      <c r="C726" s="8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16">
        <f>ROUND((E726/D726)*(100),0)</f>
        <v>105</v>
      </c>
      <c r="P726" s="9">
        <f>IF(L726 = 0,0,E726/L726)</f>
        <v>51.62944055944056</v>
      </c>
      <c r="Q726" s="1" t="str">
        <f>LEFT(N726,SEARCH("/",N726)-1)</f>
        <v>publishing</v>
      </c>
      <c r="R726" s="1" t="str">
        <f>RIGHT(N726,LEN(N726) - FIND("/",N726))</f>
        <v>nonfiction</v>
      </c>
      <c r="S726" s="12">
        <f>(J726/86400)+DATE(1970,1,1)</f>
        <v>40694.638460648144</v>
      </c>
      <c r="T726" s="12">
        <f>(I726/86400)+DATE(1970,1,1)</f>
        <v>40724.638460648144</v>
      </c>
    </row>
    <row r="727" spans="1:20" ht="45" x14ac:dyDescent="0.25">
      <c r="A727" s="1">
        <v>725</v>
      </c>
      <c r="B727" s="8" t="s">
        <v>726</v>
      </c>
      <c r="C727" s="8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16">
        <f>ROUND((E727/D727)*(100),0)</f>
        <v>100</v>
      </c>
      <c r="P727" s="9">
        <f>IF(L727 = 0,0,E727/L727)</f>
        <v>143.35714285714286</v>
      </c>
      <c r="Q727" s="1" t="str">
        <f>LEFT(N727,SEARCH("/",N727)-1)</f>
        <v>publishing</v>
      </c>
      <c r="R727" s="1" t="str">
        <f>RIGHT(N727,LEN(N727) - FIND("/",N727))</f>
        <v>nonfiction</v>
      </c>
      <c r="S727" s="12">
        <f>(J727/86400)+DATE(1970,1,1)</f>
        <v>42321.626296296294</v>
      </c>
      <c r="T727" s="12">
        <f>(I727/86400)+DATE(1970,1,1)</f>
        <v>42351.626296296294</v>
      </c>
    </row>
    <row r="728" spans="1:20" ht="60" x14ac:dyDescent="0.25">
      <c r="A728" s="1">
        <v>726</v>
      </c>
      <c r="B728" s="8" t="s">
        <v>727</v>
      </c>
      <c r="C728" s="8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16">
        <f>ROUND((E728/D728)*(100),0)</f>
        <v>101</v>
      </c>
      <c r="P728" s="9">
        <f>IF(L728 = 0,0,E728/L728)</f>
        <v>72.428571428571431</v>
      </c>
      <c r="Q728" s="1" t="str">
        <f>LEFT(N728,SEARCH("/",N728)-1)</f>
        <v>publishing</v>
      </c>
      <c r="R728" s="1" t="str">
        <f>RIGHT(N728,LEN(N728) - FIND("/",N728))</f>
        <v>nonfiction</v>
      </c>
      <c r="S728" s="12">
        <f>(J728/86400)+DATE(1970,1,1)</f>
        <v>41346.042673611111</v>
      </c>
      <c r="T728" s="12">
        <f>(I728/86400)+DATE(1970,1,1)</f>
        <v>41376.042673611111</v>
      </c>
    </row>
    <row r="729" spans="1:20" ht="60" x14ac:dyDescent="0.25">
      <c r="A729" s="1">
        <v>727</v>
      </c>
      <c r="B729" s="8" t="s">
        <v>728</v>
      </c>
      <c r="C729" s="8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16">
        <f>ROUND((E729/D729)*(100),0)</f>
        <v>156</v>
      </c>
      <c r="P729" s="9">
        <f>IF(L729 = 0,0,E729/L729)</f>
        <v>36.530201342281877</v>
      </c>
      <c r="Q729" s="1" t="str">
        <f>LEFT(N729,SEARCH("/",N729)-1)</f>
        <v>publishing</v>
      </c>
      <c r="R729" s="1" t="str">
        <f>RIGHT(N729,LEN(N729) - FIND("/",N729))</f>
        <v>nonfiction</v>
      </c>
      <c r="S729" s="12">
        <f>(J729/86400)+DATE(1970,1,1)</f>
        <v>41247.020243055558</v>
      </c>
      <c r="T729" s="12">
        <f>(I729/86400)+DATE(1970,1,1)</f>
        <v>41288.888888888891</v>
      </c>
    </row>
    <row r="730" spans="1:20" ht="45" x14ac:dyDescent="0.25">
      <c r="A730" s="1">
        <v>728</v>
      </c>
      <c r="B730" s="8" t="s">
        <v>729</v>
      </c>
      <c r="C730" s="8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16">
        <f>ROUND((E730/D730)*(100),0)</f>
        <v>106</v>
      </c>
      <c r="P730" s="9">
        <f>IF(L730 = 0,0,E730/L730)</f>
        <v>60.903461538461535</v>
      </c>
      <c r="Q730" s="1" t="str">
        <f>LEFT(N730,SEARCH("/",N730)-1)</f>
        <v>publishing</v>
      </c>
      <c r="R730" s="1" t="str">
        <f>RIGHT(N730,LEN(N730) - FIND("/",N730))</f>
        <v>nonfiction</v>
      </c>
      <c r="S730" s="12">
        <f>(J730/86400)+DATE(1970,1,1)</f>
        <v>40731.837465277778</v>
      </c>
      <c r="T730" s="12">
        <f>(I730/86400)+DATE(1970,1,1)</f>
        <v>40776.837465277778</v>
      </c>
    </row>
    <row r="731" spans="1:20" ht="60" x14ac:dyDescent="0.25">
      <c r="A731" s="1">
        <v>729</v>
      </c>
      <c r="B731" s="8" t="s">
        <v>730</v>
      </c>
      <c r="C731" s="8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16">
        <f>ROUND((E731/D731)*(100),0)</f>
        <v>131</v>
      </c>
      <c r="P731" s="9">
        <f>IF(L731 = 0,0,E731/L731)</f>
        <v>43.55</v>
      </c>
      <c r="Q731" s="1" t="str">
        <f>LEFT(N731,SEARCH("/",N731)-1)</f>
        <v>publishing</v>
      </c>
      <c r="R731" s="1" t="str">
        <f>RIGHT(N731,LEN(N731) - FIND("/",N731))</f>
        <v>nonfiction</v>
      </c>
      <c r="S731" s="12">
        <f>(J731/86400)+DATE(1970,1,1)</f>
        <v>41111.185891203706</v>
      </c>
      <c r="T731" s="12">
        <f>(I731/86400)+DATE(1970,1,1)</f>
        <v>41171.185891203706</v>
      </c>
    </row>
    <row r="732" spans="1:20" ht="30" x14ac:dyDescent="0.25">
      <c r="A732" s="1">
        <v>730</v>
      </c>
      <c r="B732" s="8" t="s">
        <v>731</v>
      </c>
      <c r="C732" s="8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16">
        <f>ROUND((E732/D732)*(100),0)</f>
        <v>132</v>
      </c>
      <c r="P732" s="9">
        <f>IF(L732 = 0,0,E732/L732)</f>
        <v>99.766037735849054</v>
      </c>
      <c r="Q732" s="1" t="str">
        <f>LEFT(N732,SEARCH("/",N732)-1)</f>
        <v>publishing</v>
      </c>
      <c r="R732" s="1" t="str">
        <f>RIGHT(N732,LEN(N732) - FIND("/",N732))</f>
        <v>nonfiction</v>
      </c>
      <c r="S732" s="12">
        <f>(J732/86400)+DATE(1970,1,1)</f>
        <v>40854.745266203703</v>
      </c>
      <c r="T732" s="12">
        <f>(I732/86400)+DATE(1970,1,1)</f>
        <v>40884.745266203703</v>
      </c>
    </row>
    <row r="733" spans="1:20" ht="45" x14ac:dyDescent="0.25">
      <c r="A733" s="1">
        <v>731</v>
      </c>
      <c r="B733" s="8" t="s">
        <v>732</v>
      </c>
      <c r="C733" s="8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16">
        <f>ROUND((E733/D733)*(100),0)</f>
        <v>126</v>
      </c>
      <c r="P733" s="9">
        <f>IF(L733 = 0,0,E733/L733)</f>
        <v>88.732394366197184</v>
      </c>
      <c r="Q733" s="1" t="str">
        <f>LEFT(N733,SEARCH("/",N733)-1)</f>
        <v>publishing</v>
      </c>
      <c r="R733" s="1" t="str">
        <f>RIGHT(N733,LEN(N733) - FIND("/",N733))</f>
        <v>nonfiction</v>
      </c>
      <c r="S733" s="12">
        <f>(J733/86400)+DATE(1970,1,1)</f>
        <v>40879.795682870368</v>
      </c>
      <c r="T733" s="12">
        <f>(I733/86400)+DATE(1970,1,1)</f>
        <v>40930.25</v>
      </c>
    </row>
    <row r="734" spans="1:20" ht="60" x14ac:dyDescent="0.25">
      <c r="A734" s="1">
        <v>732</v>
      </c>
      <c r="B734" s="8" t="s">
        <v>733</v>
      </c>
      <c r="C734" s="8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16">
        <f>ROUND((E734/D734)*(100),0)</f>
        <v>160</v>
      </c>
      <c r="P734" s="9">
        <f>IF(L734 = 0,0,E734/L734)</f>
        <v>4.9230769230769234</v>
      </c>
      <c r="Q734" s="1" t="str">
        <f>LEFT(N734,SEARCH("/",N734)-1)</f>
        <v>publishing</v>
      </c>
      <c r="R734" s="1" t="str">
        <f>RIGHT(N734,LEN(N734) - FIND("/",N734))</f>
        <v>nonfiction</v>
      </c>
      <c r="S734" s="12">
        <f>(J734/86400)+DATE(1970,1,1)</f>
        <v>41486.424317129626</v>
      </c>
      <c r="T734" s="12">
        <f>(I734/86400)+DATE(1970,1,1)</f>
        <v>41546.424317129626</v>
      </c>
    </row>
    <row r="735" spans="1:20" ht="60" x14ac:dyDescent="0.25">
      <c r="A735" s="1">
        <v>733</v>
      </c>
      <c r="B735" s="8" t="s">
        <v>734</v>
      </c>
      <c r="C735" s="8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16">
        <f>ROUND((E735/D735)*(100),0)</f>
        <v>120</v>
      </c>
      <c r="P735" s="9">
        <f>IF(L735 = 0,0,E735/L735)</f>
        <v>17.822485207100591</v>
      </c>
      <c r="Q735" s="1" t="str">
        <f>LEFT(N735,SEARCH("/",N735)-1)</f>
        <v>publishing</v>
      </c>
      <c r="R735" s="1" t="str">
        <f>RIGHT(N735,LEN(N735) - FIND("/",N735))</f>
        <v>nonfiction</v>
      </c>
      <c r="S735" s="12">
        <f>(J735/86400)+DATE(1970,1,1)</f>
        <v>41598.420046296298</v>
      </c>
      <c r="T735" s="12">
        <f>(I735/86400)+DATE(1970,1,1)</f>
        <v>41628.420046296298</v>
      </c>
    </row>
    <row r="736" spans="1:20" ht="45" x14ac:dyDescent="0.25">
      <c r="A736" s="1">
        <v>734</v>
      </c>
      <c r="B736" s="8" t="s">
        <v>735</v>
      </c>
      <c r="C736" s="8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16">
        <f>ROUND((E736/D736)*(100),0)</f>
        <v>126</v>
      </c>
      <c r="P736" s="9">
        <f>IF(L736 = 0,0,E736/L736)</f>
        <v>187.19298245614036</v>
      </c>
      <c r="Q736" s="1" t="str">
        <f>LEFT(N736,SEARCH("/",N736)-1)</f>
        <v>publishing</v>
      </c>
      <c r="R736" s="1" t="str">
        <f>RIGHT(N736,LEN(N736) - FIND("/",N736))</f>
        <v>nonfiction</v>
      </c>
      <c r="S736" s="12">
        <f>(J736/86400)+DATE(1970,1,1)</f>
        <v>42102.164583333331</v>
      </c>
      <c r="T736" s="12">
        <f>(I736/86400)+DATE(1970,1,1)</f>
        <v>42133.208333333328</v>
      </c>
    </row>
    <row r="737" spans="1:20" ht="45" x14ac:dyDescent="0.25">
      <c r="A737" s="1">
        <v>735</v>
      </c>
      <c r="B737" s="8" t="s">
        <v>736</v>
      </c>
      <c r="C737" s="8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16">
        <f>ROUND((E737/D737)*(100),0)</f>
        <v>114</v>
      </c>
      <c r="P737" s="9">
        <f>IF(L737 = 0,0,E737/L737)</f>
        <v>234.80786026200875</v>
      </c>
      <c r="Q737" s="1" t="str">
        <f>LEFT(N737,SEARCH("/",N737)-1)</f>
        <v>publishing</v>
      </c>
      <c r="R737" s="1" t="str">
        <f>RIGHT(N737,LEN(N737) - FIND("/",N737))</f>
        <v>nonfiction</v>
      </c>
      <c r="S737" s="12">
        <f>(J737/86400)+DATE(1970,1,1)</f>
        <v>41946.029467592591</v>
      </c>
      <c r="T737" s="12">
        <f>(I737/86400)+DATE(1970,1,1)</f>
        <v>41977.027083333334</v>
      </c>
    </row>
    <row r="738" spans="1:20" ht="60" x14ac:dyDescent="0.25">
      <c r="A738" s="1">
        <v>736</v>
      </c>
      <c r="B738" s="8" t="s">
        <v>737</v>
      </c>
      <c r="C738" s="8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16">
        <f>ROUND((E738/D738)*(100),0)</f>
        <v>315</v>
      </c>
      <c r="P738" s="9">
        <f>IF(L738 = 0,0,E738/L738)</f>
        <v>105.04629629629629</v>
      </c>
      <c r="Q738" s="1" t="str">
        <f>LEFT(N738,SEARCH("/",N738)-1)</f>
        <v>publishing</v>
      </c>
      <c r="R738" s="1" t="str">
        <f>RIGHT(N738,LEN(N738) - FIND("/",N738))</f>
        <v>nonfiction</v>
      </c>
      <c r="S738" s="12">
        <f>(J738/86400)+DATE(1970,1,1)</f>
        <v>41579.734259259261</v>
      </c>
      <c r="T738" s="12">
        <f>(I738/86400)+DATE(1970,1,1)</f>
        <v>41599.207638888889</v>
      </c>
    </row>
    <row r="739" spans="1:20" ht="60" x14ac:dyDescent="0.25">
      <c r="A739" s="1">
        <v>737</v>
      </c>
      <c r="B739" s="8" t="s">
        <v>738</v>
      </c>
      <c r="C739" s="8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16">
        <f>ROUND((E739/D739)*(100),0)</f>
        <v>122</v>
      </c>
      <c r="P739" s="9">
        <f>IF(L739 = 0,0,E739/L739)</f>
        <v>56.666666666666664</v>
      </c>
      <c r="Q739" s="1" t="str">
        <f>LEFT(N739,SEARCH("/",N739)-1)</f>
        <v>publishing</v>
      </c>
      <c r="R739" s="1" t="str">
        <f>RIGHT(N739,LEN(N739) - FIND("/",N739))</f>
        <v>nonfiction</v>
      </c>
      <c r="S739" s="12">
        <f>(J739/86400)+DATE(1970,1,1)</f>
        <v>41667.275312500002</v>
      </c>
      <c r="T739" s="12">
        <f>(I739/86400)+DATE(1970,1,1)</f>
        <v>41684.833333333336</v>
      </c>
    </row>
    <row r="740" spans="1:20" ht="30" x14ac:dyDescent="0.25">
      <c r="A740" s="1">
        <v>738</v>
      </c>
      <c r="B740" s="8" t="s">
        <v>739</v>
      </c>
      <c r="C740" s="8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16">
        <f>ROUND((E740/D740)*(100),0)</f>
        <v>107</v>
      </c>
      <c r="P740" s="9">
        <f>IF(L740 = 0,0,E740/L740)</f>
        <v>39.048780487804876</v>
      </c>
      <c r="Q740" s="1" t="str">
        <f>LEFT(N740,SEARCH("/",N740)-1)</f>
        <v>publishing</v>
      </c>
      <c r="R740" s="1" t="str">
        <f>RIGHT(N740,LEN(N740) - FIND("/",N740))</f>
        <v>nonfiction</v>
      </c>
      <c r="S740" s="12">
        <f>(J740/86400)+DATE(1970,1,1)</f>
        <v>41943.604097222225</v>
      </c>
      <c r="T740" s="12">
        <f>(I740/86400)+DATE(1970,1,1)</f>
        <v>41974.207638888889</v>
      </c>
    </row>
    <row r="741" spans="1:20" ht="60" x14ac:dyDescent="0.25">
      <c r="A741" s="1">
        <v>739</v>
      </c>
      <c r="B741" s="8" t="s">
        <v>740</v>
      </c>
      <c r="C741" s="8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16">
        <f>ROUND((E741/D741)*(100),0)</f>
        <v>158</v>
      </c>
      <c r="P741" s="9">
        <f>IF(L741 = 0,0,E741/L741)</f>
        <v>68.345323741007192</v>
      </c>
      <c r="Q741" s="1" t="str">
        <f>LEFT(N741,SEARCH("/",N741)-1)</f>
        <v>publishing</v>
      </c>
      <c r="R741" s="1" t="str">
        <f>RIGHT(N741,LEN(N741) - FIND("/",N741))</f>
        <v>nonfiction</v>
      </c>
      <c r="S741" s="12">
        <f>(J741/86400)+DATE(1970,1,1)</f>
        <v>41829.502650462964</v>
      </c>
      <c r="T741" s="12">
        <f>(I741/86400)+DATE(1970,1,1)</f>
        <v>41862.502650462964</v>
      </c>
    </row>
    <row r="742" spans="1:20" ht="60" x14ac:dyDescent="0.25">
      <c r="A742" s="1">
        <v>740</v>
      </c>
      <c r="B742" s="8" t="s">
        <v>741</v>
      </c>
      <c r="C742" s="8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16">
        <f>ROUND((E742/D742)*(100),0)</f>
        <v>107</v>
      </c>
      <c r="P742" s="9">
        <f>IF(L742 = 0,0,E742/L742)</f>
        <v>169.57894736842104</v>
      </c>
      <c r="Q742" s="1" t="str">
        <f>LEFT(N742,SEARCH("/",N742)-1)</f>
        <v>publishing</v>
      </c>
      <c r="R742" s="1" t="str">
        <f>RIGHT(N742,LEN(N742) - FIND("/",N742))</f>
        <v>nonfiction</v>
      </c>
      <c r="S742" s="12">
        <f>(J742/86400)+DATE(1970,1,1)</f>
        <v>42162.146782407406</v>
      </c>
      <c r="T742" s="12">
        <f>(I742/86400)+DATE(1970,1,1)</f>
        <v>42176.146782407406</v>
      </c>
    </row>
    <row r="743" spans="1:20" ht="30" x14ac:dyDescent="0.25">
      <c r="A743" s="1">
        <v>741</v>
      </c>
      <c r="B743" s="8" t="s">
        <v>742</v>
      </c>
      <c r="C743" s="8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16">
        <f>ROUND((E743/D743)*(100),0)</f>
        <v>102</v>
      </c>
      <c r="P743" s="9">
        <f>IF(L743 = 0,0,E743/L743)</f>
        <v>141.42340425531913</v>
      </c>
      <c r="Q743" s="1" t="str">
        <f>LEFT(N743,SEARCH("/",N743)-1)</f>
        <v>publishing</v>
      </c>
      <c r="R743" s="1" t="str">
        <f>RIGHT(N743,LEN(N743) - FIND("/",N743))</f>
        <v>nonfiction</v>
      </c>
      <c r="S743" s="12">
        <f>(J743/86400)+DATE(1970,1,1)</f>
        <v>41401.648217592592</v>
      </c>
      <c r="T743" s="12">
        <f>(I743/86400)+DATE(1970,1,1)</f>
        <v>41436.648217592592</v>
      </c>
    </row>
    <row r="744" spans="1:20" ht="60" x14ac:dyDescent="0.25">
      <c r="A744" s="1">
        <v>742</v>
      </c>
      <c r="B744" s="8" t="s">
        <v>743</v>
      </c>
      <c r="C744" s="8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16">
        <f>ROUND((E744/D744)*(100),0)</f>
        <v>111</v>
      </c>
      <c r="P744" s="9">
        <f>IF(L744 = 0,0,E744/L744)</f>
        <v>67.391304347826093</v>
      </c>
      <c r="Q744" s="1" t="str">
        <f>LEFT(N744,SEARCH("/",N744)-1)</f>
        <v>publishing</v>
      </c>
      <c r="R744" s="1" t="str">
        <f>RIGHT(N744,LEN(N744) - FIND("/",N744))</f>
        <v>nonfiction</v>
      </c>
      <c r="S744" s="12">
        <f>(J744/86400)+DATE(1970,1,1)</f>
        <v>41689.917962962965</v>
      </c>
      <c r="T744" s="12">
        <f>(I744/86400)+DATE(1970,1,1)</f>
        <v>41719.876296296294</v>
      </c>
    </row>
    <row r="745" spans="1:20" ht="60" x14ac:dyDescent="0.25">
      <c r="A745" s="1">
        <v>743</v>
      </c>
      <c r="B745" s="8" t="s">
        <v>744</v>
      </c>
      <c r="C745" s="8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16">
        <f>ROUND((E745/D745)*(100),0)</f>
        <v>148</v>
      </c>
      <c r="P745" s="9">
        <f>IF(L745 = 0,0,E745/L745)</f>
        <v>54.266666666666666</v>
      </c>
      <c r="Q745" s="1" t="str">
        <f>LEFT(N745,SEARCH("/",N745)-1)</f>
        <v>publishing</v>
      </c>
      <c r="R745" s="1" t="str">
        <f>RIGHT(N745,LEN(N745) - FIND("/",N745))</f>
        <v>nonfiction</v>
      </c>
      <c r="S745" s="12">
        <f>(J745/86400)+DATE(1970,1,1)</f>
        <v>40990.709317129629</v>
      </c>
      <c r="T745" s="12">
        <f>(I745/86400)+DATE(1970,1,1)</f>
        <v>41015.875</v>
      </c>
    </row>
    <row r="746" spans="1:20" ht="45" x14ac:dyDescent="0.25">
      <c r="A746" s="1">
        <v>744</v>
      </c>
      <c r="B746" s="8" t="s">
        <v>745</v>
      </c>
      <c r="C746" s="8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16">
        <f>ROUND((E746/D746)*(100),0)</f>
        <v>102</v>
      </c>
      <c r="P746" s="9">
        <f>IF(L746 = 0,0,E746/L746)</f>
        <v>82.516129032258064</v>
      </c>
      <c r="Q746" s="1" t="str">
        <f>LEFT(N746,SEARCH("/",N746)-1)</f>
        <v>publishing</v>
      </c>
      <c r="R746" s="1" t="str">
        <f>RIGHT(N746,LEN(N746) - FIND("/",N746))</f>
        <v>nonfiction</v>
      </c>
      <c r="S746" s="12">
        <f>(J746/86400)+DATE(1970,1,1)</f>
        <v>41226.95721064815</v>
      </c>
      <c r="T746" s="12">
        <f>(I746/86400)+DATE(1970,1,1)</f>
        <v>41256.95721064815</v>
      </c>
    </row>
    <row r="747" spans="1:20" ht="60" x14ac:dyDescent="0.25">
      <c r="A747" s="1">
        <v>745</v>
      </c>
      <c r="B747" s="8" t="s">
        <v>746</v>
      </c>
      <c r="C747" s="8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16">
        <f>ROUND((E747/D747)*(100),0)</f>
        <v>179</v>
      </c>
      <c r="P747" s="9">
        <f>IF(L747 = 0,0,E747/L747)</f>
        <v>53.729729729729726</v>
      </c>
      <c r="Q747" s="1" t="str">
        <f>LEFT(N747,SEARCH("/",N747)-1)</f>
        <v>publishing</v>
      </c>
      <c r="R747" s="1" t="str">
        <f>RIGHT(N747,LEN(N747) - FIND("/",N747))</f>
        <v>nonfiction</v>
      </c>
      <c r="S747" s="12">
        <f>(J747/86400)+DATE(1970,1,1)</f>
        <v>41367.572280092594</v>
      </c>
      <c r="T747" s="12">
        <f>(I747/86400)+DATE(1970,1,1)</f>
        <v>41397.572280092594</v>
      </c>
    </row>
    <row r="748" spans="1:20" ht="30" x14ac:dyDescent="0.25">
      <c r="A748" s="1">
        <v>746</v>
      </c>
      <c r="B748" s="8" t="s">
        <v>747</v>
      </c>
      <c r="C748" s="8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16">
        <f>ROUND((E748/D748)*(100),0)</f>
        <v>111</v>
      </c>
      <c r="P748" s="9">
        <f>IF(L748 = 0,0,E748/L748)</f>
        <v>34.206185567010309</v>
      </c>
      <c r="Q748" s="1" t="str">
        <f>LEFT(N748,SEARCH("/",N748)-1)</f>
        <v>publishing</v>
      </c>
      <c r="R748" s="1" t="str">
        <f>RIGHT(N748,LEN(N748) - FIND("/",N748))</f>
        <v>nonfiction</v>
      </c>
      <c r="S748" s="12">
        <f>(J748/86400)+DATE(1970,1,1)</f>
        <v>41157.042928240742</v>
      </c>
      <c r="T748" s="12">
        <f>(I748/86400)+DATE(1970,1,1)</f>
        <v>41175.165972222225</v>
      </c>
    </row>
    <row r="749" spans="1:20" ht="60" x14ac:dyDescent="0.25">
      <c r="A749" s="1">
        <v>747</v>
      </c>
      <c r="B749" s="8" t="s">
        <v>748</v>
      </c>
      <c r="C749" s="8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16">
        <f>ROUND((E749/D749)*(100),0)</f>
        <v>100</v>
      </c>
      <c r="P749" s="9">
        <f>IF(L749 = 0,0,E749/L749)</f>
        <v>127.32727272727273</v>
      </c>
      <c r="Q749" s="1" t="str">
        <f>LEFT(N749,SEARCH("/",N749)-1)</f>
        <v>publishing</v>
      </c>
      <c r="R749" s="1" t="str">
        <f>RIGHT(N749,LEN(N749) - FIND("/",N749))</f>
        <v>nonfiction</v>
      </c>
      <c r="S749" s="12">
        <f>(J749/86400)+DATE(1970,1,1)</f>
        <v>41988.548831018517</v>
      </c>
      <c r="T749" s="12">
        <f>(I749/86400)+DATE(1970,1,1)</f>
        <v>42019.454166666663</v>
      </c>
    </row>
    <row r="750" spans="1:20" ht="45" x14ac:dyDescent="0.25">
      <c r="A750" s="1">
        <v>748</v>
      </c>
      <c r="B750" s="8" t="s">
        <v>749</v>
      </c>
      <c r="C750" s="8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16">
        <f>ROUND((E750/D750)*(100),0)</f>
        <v>100</v>
      </c>
      <c r="P750" s="9">
        <f>IF(L750 = 0,0,E750/L750)</f>
        <v>45.56818181818182</v>
      </c>
      <c r="Q750" s="1" t="str">
        <f>LEFT(N750,SEARCH("/",N750)-1)</f>
        <v>publishing</v>
      </c>
      <c r="R750" s="1" t="str">
        <f>RIGHT(N750,LEN(N750) - FIND("/",N750))</f>
        <v>nonfiction</v>
      </c>
      <c r="S750" s="12">
        <f>(J750/86400)+DATE(1970,1,1)</f>
        <v>41831.846828703703</v>
      </c>
      <c r="T750" s="12">
        <f>(I750/86400)+DATE(1970,1,1)</f>
        <v>41861.846828703703</v>
      </c>
    </row>
    <row r="751" spans="1:20" ht="60" x14ac:dyDescent="0.25">
      <c r="A751" s="1">
        <v>749</v>
      </c>
      <c r="B751" s="8" t="s">
        <v>750</v>
      </c>
      <c r="C751" s="8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16">
        <f>ROUND((E751/D751)*(100),0)</f>
        <v>106</v>
      </c>
      <c r="P751" s="9">
        <f>IF(L751 = 0,0,E751/L751)</f>
        <v>95.963636363636368</v>
      </c>
      <c r="Q751" s="1" t="str">
        <f>LEFT(N751,SEARCH("/",N751)-1)</f>
        <v>publishing</v>
      </c>
      <c r="R751" s="1" t="str">
        <f>RIGHT(N751,LEN(N751) - FIND("/",N751))</f>
        <v>nonfiction</v>
      </c>
      <c r="S751" s="12">
        <f>(J751/86400)+DATE(1970,1,1)</f>
        <v>42733.94131944445</v>
      </c>
      <c r="T751" s="12">
        <f>(I751/86400)+DATE(1970,1,1)</f>
        <v>42763.94131944445</v>
      </c>
    </row>
    <row r="752" spans="1:20" ht="60" x14ac:dyDescent="0.25">
      <c r="A752" s="1">
        <v>750</v>
      </c>
      <c r="B752" s="8" t="s">
        <v>751</v>
      </c>
      <c r="C752" s="8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16">
        <f>ROUND((E752/D752)*(100),0)</f>
        <v>103</v>
      </c>
      <c r="P752" s="9">
        <f>IF(L752 = 0,0,E752/L752)</f>
        <v>77.271186440677965</v>
      </c>
      <c r="Q752" s="1" t="str">
        <f>LEFT(N752,SEARCH("/",N752)-1)</f>
        <v>publishing</v>
      </c>
      <c r="R752" s="1" t="str">
        <f>RIGHT(N752,LEN(N752) - FIND("/",N752))</f>
        <v>nonfiction</v>
      </c>
      <c r="S752" s="12">
        <f>(J752/86400)+DATE(1970,1,1)</f>
        <v>41299.878148148149</v>
      </c>
      <c r="T752" s="12">
        <f>(I752/86400)+DATE(1970,1,1)</f>
        <v>41329.878148148149</v>
      </c>
    </row>
    <row r="753" spans="1:20" ht="45" x14ac:dyDescent="0.25">
      <c r="A753" s="1">
        <v>751</v>
      </c>
      <c r="B753" s="8" t="s">
        <v>752</v>
      </c>
      <c r="C753" s="8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16">
        <f>ROUND((E753/D753)*(100),0)</f>
        <v>119</v>
      </c>
      <c r="P753" s="9">
        <f>IF(L753 = 0,0,E753/L753)</f>
        <v>57.338709677419352</v>
      </c>
      <c r="Q753" s="1" t="str">
        <f>LEFT(N753,SEARCH("/",N753)-1)</f>
        <v>publishing</v>
      </c>
      <c r="R753" s="1" t="str">
        <f>RIGHT(N753,LEN(N753) - FIND("/",N753))</f>
        <v>nonfiction</v>
      </c>
      <c r="S753" s="12">
        <f>(J753/86400)+DATE(1970,1,1)</f>
        <v>40713.630497685182</v>
      </c>
      <c r="T753" s="12">
        <f>(I753/86400)+DATE(1970,1,1)</f>
        <v>40759.630497685182</v>
      </c>
    </row>
    <row r="754" spans="1:20" ht="60" x14ac:dyDescent="0.25">
      <c r="A754" s="1">
        <v>752</v>
      </c>
      <c r="B754" s="8" t="s">
        <v>753</v>
      </c>
      <c r="C754" s="8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16">
        <f>ROUND((E754/D754)*(100),0)</f>
        <v>112</v>
      </c>
      <c r="P754" s="9">
        <f>IF(L754 = 0,0,E754/L754)</f>
        <v>53.19047619047619</v>
      </c>
      <c r="Q754" s="1" t="str">
        <f>LEFT(N754,SEARCH("/",N754)-1)</f>
        <v>publishing</v>
      </c>
      <c r="R754" s="1" t="str">
        <f>RIGHT(N754,LEN(N754) - FIND("/",N754))</f>
        <v>nonfiction</v>
      </c>
      <c r="S754" s="12">
        <f>(J754/86400)+DATE(1970,1,1)</f>
        <v>42639.421493055561</v>
      </c>
      <c r="T754" s="12">
        <f>(I754/86400)+DATE(1970,1,1)</f>
        <v>42659.458333333328</v>
      </c>
    </row>
    <row r="755" spans="1:20" ht="60" x14ac:dyDescent="0.25">
      <c r="A755" s="1">
        <v>753</v>
      </c>
      <c r="B755" s="8" t="s">
        <v>754</v>
      </c>
      <c r="C755" s="8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16">
        <f>ROUND((E755/D755)*(100),0)</f>
        <v>128</v>
      </c>
      <c r="P755" s="9">
        <f>IF(L755 = 0,0,E755/L755)</f>
        <v>492.30769230769232</v>
      </c>
      <c r="Q755" s="1" t="str">
        <f>LEFT(N755,SEARCH("/",N755)-1)</f>
        <v>publishing</v>
      </c>
      <c r="R755" s="1" t="str">
        <f>RIGHT(N755,LEN(N755) - FIND("/",N755))</f>
        <v>nonfiction</v>
      </c>
      <c r="S755" s="12">
        <f>(J755/86400)+DATE(1970,1,1)</f>
        <v>42019.590173611112</v>
      </c>
      <c r="T755" s="12">
        <f>(I755/86400)+DATE(1970,1,1)</f>
        <v>42049.590173611112</v>
      </c>
    </row>
    <row r="756" spans="1:20" ht="60" x14ac:dyDescent="0.25">
      <c r="A756" s="1">
        <v>754</v>
      </c>
      <c r="B756" s="8" t="s">
        <v>755</v>
      </c>
      <c r="C756" s="8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16">
        <f>ROUND((E756/D756)*(100),0)</f>
        <v>104</v>
      </c>
      <c r="P756" s="9">
        <f>IF(L756 = 0,0,E756/L756)</f>
        <v>42.346938775510203</v>
      </c>
      <c r="Q756" s="1" t="str">
        <f>LEFT(N756,SEARCH("/",N756)-1)</f>
        <v>publishing</v>
      </c>
      <c r="R756" s="1" t="str">
        <f>RIGHT(N756,LEN(N756) - FIND("/",N756))</f>
        <v>nonfiction</v>
      </c>
      <c r="S756" s="12">
        <f>(J756/86400)+DATE(1970,1,1)</f>
        <v>41249.749085648145</v>
      </c>
      <c r="T756" s="12">
        <f>(I756/86400)+DATE(1970,1,1)</f>
        <v>41279.749085648145</v>
      </c>
    </row>
    <row r="757" spans="1:20" ht="45" x14ac:dyDescent="0.25">
      <c r="A757" s="1">
        <v>755</v>
      </c>
      <c r="B757" s="8" t="s">
        <v>756</v>
      </c>
      <c r="C757" s="8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16">
        <f>ROUND((E757/D757)*(100),0)</f>
        <v>102</v>
      </c>
      <c r="P757" s="9">
        <f>IF(L757 = 0,0,E757/L757)</f>
        <v>37.466029411764708</v>
      </c>
      <c r="Q757" s="1" t="str">
        <f>LEFT(N757,SEARCH("/",N757)-1)</f>
        <v>publishing</v>
      </c>
      <c r="R757" s="1" t="str">
        <f>RIGHT(N757,LEN(N757) - FIND("/",N757))</f>
        <v>nonfiction</v>
      </c>
      <c r="S757" s="12">
        <f>(J757/86400)+DATE(1970,1,1)</f>
        <v>41383.605057870373</v>
      </c>
      <c r="T757" s="12">
        <f>(I757/86400)+DATE(1970,1,1)</f>
        <v>41414.02847222222</v>
      </c>
    </row>
    <row r="758" spans="1:20" ht="45" x14ac:dyDescent="0.25">
      <c r="A758" s="1">
        <v>756</v>
      </c>
      <c r="B758" s="8" t="s">
        <v>757</v>
      </c>
      <c r="C758" s="8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16">
        <f>ROUND((E758/D758)*(100),0)</f>
        <v>118</v>
      </c>
      <c r="P758" s="9">
        <f>IF(L758 = 0,0,E758/L758)</f>
        <v>37.454545454545453</v>
      </c>
      <c r="Q758" s="1" t="str">
        <f>LEFT(N758,SEARCH("/",N758)-1)</f>
        <v>publishing</v>
      </c>
      <c r="R758" s="1" t="str">
        <f>RIGHT(N758,LEN(N758) - FIND("/",N758))</f>
        <v>nonfiction</v>
      </c>
      <c r="S758" s="12">
        <f>(J758/86400)+DATE(1970,1,1)</f>
        <v>40590.766886574071</v>
      </c>
      <c r="T758" s="12">
        <f>(I758/86400)+DATE(1970,1,1)</f>
        <v>40651.725219907406</v>
      </c>
    </row>
    <row r="759" spans="1:20" ht="60" x14ac:dyDescent="0.25">
      <c r="A759" s="1">
        <v>757</v>
      </c>
      <c r="B759" s="8" t="s">
        <v>758</v>
      </c>
      <c r="C759" s="8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16">
        <f>ROUND((E759/D759)*(100),0)</f>
        <v>238</v>
      </c>
      <c r="P759" s="9">
        <f>IF(L759 = 0,0,E759/L759)</f>
        <v>33.055555555555557</v>
      </c>
      <c r="Q759" s="1" t="str">
        <f>LEFT(N759,SEARCH("/",N759)-1)</f>
        <v>publishing</v>
      </c>
      <c r="R759" s="1" t="str">
        <f>RIGHT(N759,LEN(N759) - FIND("/",N759))</f>
        <v>nonfiction</v>
      </c>
      <c r="S759" s="12">
        <f>(J759/86400)+DATE(1970,1,1)</f>
        <v>41235.054560185185</v>
      </c>
      <c r="T759" s="12">
        <f>(I759/86400)+DATE(1970,1,1)</f>
        <v>41249.054560185185</v>
      </c>
    </row>
    <row r="760" spans="1:20" ht="45" x14ac:dyDescent="0.25">
      <c r="A760" s="1">
        <v>758</v>
      </c>
      <c r="B760" s="8" t="s">
        <v>759</v>
      </c>
      <c r="C760" s="8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16">
        <f>ROUND((E760/D760)*(100),0)</f>
        <v>102</v>
      </c>
      <c r="P760" s="9">
        <f>IF(L760 = 0,0,E760/L760)</f>
        <v>134.21052631578948</v>
      </c>
      <c r="Q760" s="1" t="str">
        <f>LEFT(N760,SEARCH("/",N760)-1)</f>
        <v>publishing</v>
      </c>
      <c r="R760" s="1" t="str">
        <f>RIGHT(N760,LEN(N760) - FIND("/",N760))</f>
        <v>nonfiction</v>
      </c>
      <c r="S760" s="12">
        <f>(J760/86400)+DATE(1970,1,1)</f>
        <v>40429.836435185185</v>
      </c>
      <c r="T760" s="12">
        <f>(I760/86400)+DATE(1970,1,1)</f>
        <v>40459.836435185185</v>
      </c>
    </row>
    <row r="761" spans="1:20" ht="45" x14ac:dyDescent="0.25">
      <c r="A761" s="1">
        <v>759</v>
      </c>
      <c r="B761" s="8" t="s">
        <v>760</v>
      </c>
      <c r="C761" s="8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16">
        <f>ROUND((E761/D761)*(100),0)</f>
        <v>102</v>
      </c>
      <c r="P761" s="9">
        <f>IF(L761 = 0,0,E761/L761)</f>
        <v>51.474747474747474</v>
      </c>
      <c r="Q761" s="1" t="str">
        <f>LEFT(N761,SEARCH("/",N761)-1)</f>
        <v>publishing</v>
      </c>
      <c r="R761" s="1" t="str">
        <f>RIGHT(N761,LEN(N761) - FIND("/",N761))</f>
        <v>nonfiction</v>
      </c>
      <c r="S761" s="12">
        <f>(J761/86400)+DATE(1970,1,1)</f>
        <v>41789.330312500002</v>
      </c>
      <c r="T761" s="12">
        <f>(I761/86400)+DATE(1970,1,1)</f>
        <v>41829.330312500002</v>
      </c>
    </row>
    <row r="762" spans="1:20" ht="60" x14ac:dyDescent="0.25">
      <c r="A762" s="1">
        <v>760</v>
      </c>
      <c r="B762" s="8" t="s">
        <v>761</v>
      </c>
      <c r="C762" s="8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6">
        <f>ROUND((E762/D762)*(100),0)</f>
        <v>0</v>
      </c>
      <c r="P762" s="9">
        <f>IF(L762 = 0,0,E762/L762)</f>
        <v>0</v>
      </c>
      <c r="Q762" s="1" t="str">
        <f>LEFT(N762,SEARCH("/",N762)-1)</f>
        <v>publishing</v>
      </c>
      <c r="R762" s="1" t="str">
        <f>RIGHT(N762,LEN(N762) - FIND("/",N762))</f>
        <v>fiction</v>
      </c>
      <c r="S762" s="12">
        <f>(J762/86400)+DATE(1970,1,1)</f>
        <v>42670.764039351852</v>
      </c>
      <c r="T762" s="12">
        <f>(I762/86400)+DATE(1970,1,1)</f>
        <v>42700.805706018524</v>
      </c>
    </row>
    <row r="763" spans="1:20" ht="45" x14ac:dyDescent="0.25">
      <c r="A763" s="1">
        <v>761</v>
      </c>
      <c r="B763" s="8" t="s">
        <v>762</v>
      </c>
      <c r="C763" s="8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6">
        <f>ROUND((E763/D763)*(100),0)</f>
        <v>5</v>
      </c>
      <c r="P763" s="9">
        <f>IF(L763 = 0,0,E763/L763)</f>
        <v>39.166666666666664</v>
      </c>
      <c r="Q763" s="1" t="str">
        <f>LEFT(N763,SEARCH("/",N763)-1)</f>
        <v>publishing</v>
      </c>
      <c r="R763" s="1" t="str">
        <f>RIGHT(N763,LEN(N763) - FIND("/",N763))</f>
        <v>fiction</v>
      </c>
      <c r="S763" s="12">
        <f>(J763/86400)+DATE(1970,1,1)</f>
        <v>41642.751458333332</v>
      </c>
      <c r="T763" s="12">
        <f>(I763/86400)+DATE(1970,1,1)</f>
        <v>41672.751458333332</v>
      </c>
    </row>
    <row r="764" spans="1:20" ht="45" x14ac:dyDescent="0.25">
      <c r="A764" s="1">
        <v>762</v>
      </c>
      <c r="B764" s="8" t="s">
        <v>763</v>
      </c>
      <c r="C764" s="8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6">
        <f>ROUND((E764/D764)*(100),0)</f>
        <v>0</v>
      </c>
      <c r="P764" s="9">
        <f>IF(L764 = 0,0,E764/L764)</f>
        <v>0</v>
      </c>
      <c r="Q764" s="1" t="str">
        <f>LEFT(N764,SEARCH("/",N764)-1)</f>
        <v>publishing</v>
      </c>
      <c r="R764" s="1" t="str">
        <f>RIGHT(N764,LEN(N764) - FIND("/",N764))</f>
        <v>fiction</v>
      </c>
      <c r="S764" s="12">
        <f>(J764/86400)+DATE(1970,1,1)</f>
        <v>42690.858449074076</v>
      </c>
      <c r="T764" s="12">
        <f>(I764/86400)+DATE(1970,1,1)</f>
        <v>42708.25</v>
      </c>
    </row>
    <row r="765" spans="1:20" ht="45" x14ac:dyDescent="0.25">
      <c r="A765" s="1">
        <v>763</v>
      </c>
      <c r="B765" s="8" t="s">
        <v>764</v>
      </c>
      <c r="C765" s="8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6">
        <f>ROUND((E765/D765)*(100),0)</f>
        <v>0</v>
      </c>
      <c r="P765" s="9">
        <f>IF(L765 = 0,0,E765/L765)</f>
        <v>5</v>
      </c>
      <c r="Q765" s="1" t="str">
        <f>LEFT(N765,SEARCH("/",N765)-1)</f>
        <v>publishing</v>
      </c>
      <c r="R765" s="1" t="str">
        <f>RIGHT(N765,LEN(N765) - FIND("/",N765))</f>
        <v>fiction</v>
      </c>
      <c r="S765" s="12">
        <f>(J765/86400)+DATE(1970,1,1)</f>
        <v>41471.446851851855</v>
      </c>
      <c r="T765" s="12">
        <f>(I765/86400)+DATE(1970,1,1)</f>
        <v>41501.446851851855</v>
      </c>
    </row>
    <row r="766" spans="1:20" ht="45" x14ac:dyDescent="0.25">
      <c r="A766" s="1">
        <v>764</v>
      </c>
      <c r="B766" s="8" t="s">
        <v>765</v>
      </c>
      <c r="C766" s="8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6">
        <f>ROUND((E766/D766)*(100),0)</f>
        <v>0</v>
      </c>
      <c r="P766" s="9">
        <f>IF(L766 = 0,0,E766/L766)</f>
        <v>0</v>
      </c>
      <c r="Q766" s="1" t="str">
        <f>LEFT(N766,SEARCH("/",N766)-1)</f>
        <v>publishing</v>
      </c>
      <c r="R766" s="1" t="str">
        <f>RIGHT(N766,LEN(N766) - FIND("/",N766))</f>
        <v>fiction</v>
      </c>
      <c r="S766" s="12">
        <f>(J766/86400)+DATE(1970,1,1)</f>
        <v>42227.173159722224</v>
      </c>
      <c r="T766" s="12">
        <f>(I766/86400)+DATE(1970,1,1)</f>
        <v>42257.173159722224</v>
      </c>
    </row>
    <row r="767" spans="1:20" ht="60" x14ac:dyDescent="0.25">
      <c r="A767" s="1">
        <v>765</v>
      </c>
      <c r="B767" s="8" t="s">
        <v>766</v>
      </c>
      <c r="C767" s="8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6">
        <f>ROUND((E767/D767)*(100),0)</f>
        <v>36</v>
      </c>
      <c r="P767" s="9">
        <f>IF(L767 = 0,0,E767/L767)</f>
        <v>57.295454545454547</v>
      </c>
      <c r="Q767" s="1" t="str">
        <f>LEFT(N767,SEARCH("/",N767)-1)</f>
        <v>publishing</v>
      </c>
      <c r="R767" s="1" t="str">
        <f>RIGHT(N767,LEN(N767) - FIND("/",N767))</f>
        <v>fiction</v>
      </c>
      <c r="S767" s="12">
        <f>(J767/86400)+DATE(1970,1,1)</f>
        <v>41901.542638888888</v>
      </c>
      <c r="T767" s="12">
        <f>(I767/86400)+DATE(1970,1,1)</f>
        <v>41931.542638888888</v>
      </c>
    </row>
    <row r="768" spans="1:20" ht="60" x14ac:dyDescent="0.25">
      <c r="A768" s="1">
        <v>766</v>
      </c>
      <c r="B768" s="8" t="s">
        <v>767</v>
      </c>
      <c r="C768" s="8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6">
        <f>ROUND((E768/D768)*(100),0)</f>
        <v>0</v>
      </c>
      <c r="P768" s="9">
        <f>IF(L768 = 0,0,E768/L768)</f>
        <v>0</v>
      </c>
      <c r="Q768" s="1" t="str">
        <f>LEFT(N768,SEARCH("/",N768)-1)</f>
        <v>publishing</v>
      </c>
      <c r="R768" s="1" t="str">
        <f>RIGHT(N768,LEN(N768) - FIND("/",N768))</f>
        <v>fiction</v>
      </c>
      <c r="S768" s="12">
        <f>(J768/86400)+DATE(1970,1,1)</f>
        <v>42021.783368055556</v>
      </c>
      <c r="T768" s="12">
        <f>(I768/86400)+DATE(1970,1,1)</f>
        <v>42051.783368055556</v>
      </c>
    </row>
    <row r="769" spans="1:20" ht="75" x14ac:dyDescent="0.25">
      <c r="A769" s="1">
        <v>767</v>
      </c>
      <c r="B769" s="8" t="s">
        <v>768</v>
      </c>
      <c r="C769" s="8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6">
        <f>ROUND((E769/D769)*(100),0)</f>
        <v>4</v>
      </c>
      <c r="P769" s="9">
        <f>IF(L769 = 0,0,E769/L769)</f>
        <v>59</v>
      </c>
      <c r="Q769" s="1" t="str">
        <f>LEFT(N769,SEARCH("/",N769)-1)</f>
        <v>publishing</v>
      </c>
      <c r="R769" s="1" t="str">
        <f>RIGHT(N769,LEN(N769) - FIND("/",N769))</f>
        <v>fiction</v>
      </c>
      <c r="S769" s="12">
        <f>(J769/86400)+DATE(1970,1,1)</f>
        <v>42115.143634259264</v>
      </c>
      <c r="T769" s="12">
        <f>(I769/86400)+DATE(1970,1,1)</f>
        <v>42145.143634259264</v>
      </c>
    </row>
    <row r="770" spans="1:20" ht="60" x14ac:dyDescent="0.25">
      <c r="A770" s="1">
        <v>768</v>
      </c>
      <c r="B770" s="8" t="s">
        <v>769</v>
      </c>
      <c r="C770" s="8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6">
        <f>ROUND((E770/D770)*(100),0)</f>
        <v>0</v>
      </c>
      <c r="P770" s="9">
        <f>IF(L770 = 0,0,E770/L770)</f>
        <v>0</v>
      </c>
      <c r="Q770" s="1" t="str">
        <f>LEFT(N770,SEARCH("/",N770)-1)</f>
        <v>publishing</v>
      </c>
      <c r="R770" s="1" t="str">
        <f>RIGHT(N770,LEN(N770) - FIND("/",N770))</f>
        <v>fiction</v>
      </c>
      <c r="S770" s="12">
        <f>(J770/86400)+DATE(1970,1,1)</f>
        <v>41594.207060185188</v>
      </c>
      <c r="T770" s="12">
        <f>(I770/86400)+DATE(1970,1,1)</f>
        <v>41624.207060185188</v>
      </c>
    </row>
    <row r="771" spans="1:20" ht="60" x14ac:dyDescent="0.25">
      <c r="A771" s="1">
        <v>769</v>
      </c>
      <c r="B771" s="8" t="s">
        <v>770</v>
      </c>
      <c r="C771" s="8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6">
        <f>ROUND((E771/D771)*(100),0)</f>
        <v>41</v>
      </c>
      <c r="P771" s="9">
        <f>IF(L771 = 0,0,E771/L771)</f>
        <v>31.846153846153847</v>
      </c>
      <c r="Q771" s="1" t="str">
        <f>LEFT(N771,SEARCH("/",N771)-1)</f>
        <v>publishing</v>
      </c>
      <c r="R771" s="1" t="str">
        <f>RIGHT(N771,LEN(N771) - FIND("/",N771))</f>
        <v>fiction</v>
      </c>
      <c r="S771" s="12">
        <f>(J771/86400)+DATE(1970,1,1)</f>
        <v>41604.996458333335</v>
      </c>
      <c r="T771" s="12">
        <f>(I771/86400)+DATE(1970,1,1)</f>
        <v>41634.996458333335</v>
      </c>
    </row>
    <row r="772" spans="1:20" ht="60" x14ac:dyDescent="0.25">
      <c r="A772" s="1">
        <v>770</v>
      </c>
      <c r="B772" s="8" t="s">
        <v>771</v>
      </c>
      <c r="C772" s="8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6">
        <f>ROUND((E772/D772)*(100),0)</f>
        <v>0</v>
      </c>
      <c r="P772" s="9">
        <f>IF(L772 = 0,0,E772/L772)</f>
        <v>0</v>
      </c>
      <c r="Q772" s="1" t="str">
        <f>LEFT(N772,SEARCH("/",N772)-1)</f>
        <v>publishing</v>
      </c>
      <c r="R772" s="1" t="str">
        <f>RIGHT(N772,LEN(N772) - FIND("/",N772))</f>
        <v>fiction</v>
      </c>
      <c r="S772" s="12">
        <f>(J772/86400)+DATE(1970,1,1)</f>
        <v>41289.9996412037</v>
      </c>
      <c r="T772" s="12">
        <f>(I772/86400)+DATE(1970,1,1)</f>
        <v>41329.9996412037</v>
      </c>
    </row>
    <row r="773" spans="1:20" ht="45" x14ac:dyDescent="0.25">
      <c r="A773" s="1">
        <v>771</v>
      </c>
      <c r="B773" s="8" t="s">
        <v>772</v>
      </c>
      <c r="C773" s="8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6">
        <f>ROUND((E773/D773)*(100),0)</f>
        <v>0</v>
      </c>
      <c r="P773" s="9">
        <f>IF(L773 = 0,0,E773/L773)</f>
        <v>10</v>
      </c>
      <c r="Q773" s="1" t="str">
        <f>LEFT(N773,SEARCH("/",N773)-1)</f>
        <v>publishing</v>
      </c>
      <c r="R773" s="1" t="str">
        <f>RIGHT(N773,LEN(N773) - FIND("/",N773))</f>
        <v>fiction</v>
      </c>
      <c r="S773" s="12">
        <f>(J773/86400)+DATE(1970,1,1)</f>
        <v>42349.824097222227</v>
      </c>
      <c r="T773" s="12">
        <f>(I773/86400)+DATE(1970,1,1)</f>
        <v>42399.824097222227</v>
      </c>
    </row>
    <row r="774" spans="1:20" ht="60" x14ac:dyDescent="0.25">
      <c r="A774" s="1">
        <v>772</v>
      </c>
      <c r="B774" s="8" t="s">
        <v>773</v>
      </c>
      <c r="C774" s="8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6">
        <f>ROUND((E774/D774)*(100),0)</f>
        <v>3</v>
      </c>
      <c r="P774" s="9">
        <f>IF(L774 = 0,0,E774/L774)</f>
        <v>50</v>
      </c>
      <c r="Q774" s="1" t="str">
        <f>LEFT(N774,SEARCH("/",N774)-1)</f>
        <v>publishing</v>
      </c>
      <c r="R774" s="1" t="str">
        <f>RIGHT(N774,LEN(N774) - FIND("/",N774))</f>
        <v>fiction</v>
      </c>
      <c r="S774" s="12">
        <f>(J774/86400)+DATE(1970,1,1)</f>
        <v>40068.056932870371</v>
      </c>
      <c r="T774" s="12">
        <f>(I774/86400)+DATE(1970,1,1)</f>
        <v>40118.165972222225</v>
      </c>
    </row>
    <row r="775" spans="1:20" ht="60" x14ac:dyDescent="0.25">
      <c r="A775" s="1">
        <v>773</v>
      </c>
      <c r="B775" s="8" t="s">
        <v>774</v>
      </c>
      <c r="C775" s="8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6">
        <f>ROUND((E775/D775)*(100),0)</f>
        <v>1</v>
      </c>
      <c r="P775" s="9">
        <f>IF(L775 = 0,0,E775/L775)</f>
        <v>16</v>
      </c>
      <c r="Q775" s="1" t="str">
        <f>LEFT(N775,SEARCH("/",N775)-1)</f>
        <v>publishing</v>
      </c>
      <c r="R775" s="1" t="str">
        <f>RIGHT(N775,LEN(N775) - FIND("/",N775))</f>
        <v>fiction</v>
      </c>
      <c r="S775" s="12">
        <f>(J775/86400)+DATE(1970,1,1)</f>
        <v>42100.735937500001</v>
      </c>
      <c r="T775" s="12">
        <f>(I775/86400)+DATE(1970,1,1)</f>
        <v>42134.959027777775</v>
      </c>
    </row>
    <row r="776" spans="1:20" ht="60" x14ac:dyDescent="0.25">
      <c r="A776" s="1">
        <v>774</v>
      </c>
      <c r="B776" s="8" t="s">
        <v>775</v>
      </c>
      <c r="C776" s="8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6">
        <f>ROUND((E776/D776)*(100),0)</f>
        <v>70</v>
      </c>
      <c r="P776" s="9">
        <f>IF(L776 = 0,0,E776/L776)</f>
        <v>39</v>
      </c>
      <c r="Q776" s="1" t="str">
        <f>LEFT(N776,SEARCH("/",N776)-1)</f>
        <v>publishing</v>
      </c>
      <c r="R776" s="1" t="str">
        <f>RIGHT(N776,LEN(N776) - FIND("/",N776))</f>
        <v>fiction</v>
      </c>
      <c r="S776" s="12">
        <f>(J776/86400)+DATE(1970,1,1)</f>
        <v>41663.780300925922</v>
      </c>
      <c r="T776" s="12">
        <f>(I776/86400)+DATE(1970,1,1)</f>
        <v>41693.780300925922</v>
      </c>
    </row>
    <row r="777" spans="1:20" ht="45" x14ac:dyDescent="0.25">
      <c r="A777" s="1">
        <v>775</v>
      </c>
      <c r="B777" s="8" t="s">
        <v>776</v>
      </c>
      <c r="C777" s="8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6">
        <f>ROUND((E777/D777)*(100),0)</f>
        <v>2</v>
      </c>
      <c r="P777" s="9">
        <f>IF(L777 = 0,0,E777/L777)</f>
        <v>34</v>
      </c>
      <c r="Q777" s="1" t="str">
        <f>LEFT(N777,SEARCH("/",N777)-1)</f>
        <v>publishing</v>
      </c>
      <c r="R777" s="1" t="str">
        <f>RIGHT(N777,LEN(N777) - FIND("/",N777))</f>
        <v>fiction</v>
      </c>
      <c r="S777" s="12">
        <f>(J777/86400)+DATE(1970,1,1)</f>
        <v>40863.060127314813</v>
      </c>
      <c r="T777" s="12">
        <f>(I777/86400)+DATE(1970,1,1)</f>
        <v>40893.060127314813</v>
      </c>
    </row>
    <row r="778" spans="1:20" ht="60" x14ac:dyDescent="0.25">
      <c r="A778" s="1">
        <v>776</v>
      </c>
      <c r="B778" s="8" t="s">
        <v>777</v>
      </c>
      <c r="C778" s="8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6">
        <f>ROUND((E778/D778)*(100),0)</f>
        <v>51</v>
      </c>
      <c r="P778" s="9">
        <f>IF(L778 = 0,0,E778/L778)</f>
        <v>63.122807017543863</v>
      </c>
      <c r="Q778" s="1" t="str">
        <f>LEFT(N778,SEARCH("/",N778)-1)</f>
        <v>publishing</v>
      </c>
      <c r="R778" s="1" t="str">
        <f>RIGHT(N778,LEN(N778) - FIND("/",N778))</f>
        <v>fiction</v>
      </c>
      <c r="S778" s="12">
        <f>(J778/86400)+DATE(1970,1,1)</f>
        <v>42250.685706018514</v>
      </c>
      <c r="T778" s="12">
        <f>(I778/86400)+DATE(1970,1,1)</f>
        <v>42288.208333333328</v>
      </c>
    </row>
    <row r="779" spans="1:20" ht="60" x14ac:dyDescent="0.25">
      <c r="A779" s="1">
        <v>777</v>
      </c>
      <c r="B779" s="8" t="s">
        <v>778</v>
      </c>
      <c r="C779" s="8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6">
        <f>ROUND((E779/D779)*(100),0)</f>
        <v>1</v>
      </c>
      <c r="P779" s="9">
        <f>IF(L779 = 0,0,E779/L779)</f>
        <v>7</v>
      </c>
      <c r="Q779" s="1" t="str">
        <f>LEFT(N779,SEARCH("/",N779)-1)</f>
        <v>publishing</v>
      </c>
      <c r="R779" s="1" t="str">
        <f>RIGHT(N779,LEN(N779) - FIND("/",N779))</f>
        <v>fiction</v>
      </c>
      <c r="S779" s="12">
        <f>(J779/86400)+DATE(1970,1,1)</f>
        <v>41456.981215277774</v>
      </c>
      <c r="T779" s="12">
        <f>(I779/86400)+DATE(1970,1,1)</f>
        <v>41486.981215277774</v>
      </c>
    </row>
    <row r="780" spans="1:20" ht="45" x14ac:dyDescent="0.25">
      <c r="A780" s="1">
        <v>778</v>
      </c>
      <c r="B780" s="8" t="s">
        <v>779</v>
      </c>
      <c r="C780" s="8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6">
        <f>ROUND((E780/D780)*(100),0)</f>
        <v>0</v>
      </c>
      <c r="P780" s="9">
        <f>IF(L780 = 0,0,E780/L780)</f>
        <v>2</v>
      </c>
      <c r="Q780" s="1" t="str">
        <f>LEFT(N780,SEARCH("/",N780)-1)</f>
        <v>publishing</v>
      </c>
      <c r="R780" s="1" t="str">
        <f>RIGHT(N780,LEN(N780) - FIND("/",N780))</f>
        <v>fiction</v>
      </c>
      <c r="S780" s="12">
        <f>(J780/86400)+DATE(1970,1,1)</f>
        <v>41729.702314814815</v>
      </c>
      <c r="T780" s="12">
        <f>(I780/86400)+DATE(1970,1,1)</f>
        <v>41759.702314814815</v>
      </c>
    </row>
    <row r="781" spans="1:20" ht="60" x14ac:dyDescent="0.25">
      <c r="A781" s="1">
        <v>779</v>
      </c>
      <c r="B781" s="8" t="s">
        <v>780</v>
      </c>
      <c r="C781" s="8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6">
        <f>ROUND((E781/D781)*(100),0)</f>
        <v>3</v>
      </c>
      <c r="P781" s="9">
        <f>IF(L781 = 0,0,E781/L781)</f>
        <v>66.666666666666671</v>
      </c>
      <c r="Q781" s="1" t="str">
        <f>LEFT(N781,SEARCH("/",N781)-1)</f>
        <v>publishing</v>
      </c>
      <c r="R781" s="1" t="str">
        <f>RIGHT(N781,LEN(N781) - FIND("/",N781))</f>
        <v>fiction</v>
      </c>
      <c r="S781" s="12">
        <f>(J781/86400)+DATE(1970,1,1)</f>
        <v>40436.68408564815</v>
      </c>
      <c r="T781" s="12">
        <f>(I781/86400)+DATE(1970,1,1)</f>
        <v>40466.166666666664</v>
      </c>
    </row>
    <row r="782" spans="1:20" ht="45" x14ac:dyDescent="0.25">
      <c r="A782" s="1">
        <v>780</v>
      </c>
      <c r="B782" s="8" t="s">
        <v>781</v>
      </c>
      <c r="C782" s="8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16">
        <f>ROUND((E782/D782)*(100),0)</f>
        <v>104</v>
      </c>
      <c r="P782" s="9">
        <f>IF(L782 = 0,0,E782/L782)</f>
        <v>38.518518518518519</v>
      </c>
      <c r="Q782" s="1" t="str">
        <f>LEFT(N782,SEARCH("/",N782)-1)</f>
        <v>music</v>
      </c>
      <c r="R782" s="1" t="str">
        <f>RIGHT(N782,LEN(N782) - FIND("/",N782))</f>
        <v>rock</v>
      </c>
      <c r="S782" s="12">
        <f>(J782/86400)+DATE(1970,1,1)</f>
        <v>40636.673900462964</v>
      </c>
      <c r="T782" s="12">
        <f>(I782/86400)+DATE(1970,1,1)</f>
        <v>40666.673900462964</v>
      </c>
    </row>
    <row r="783" spans="1:20" ht="45" x14ac:dyDescent="0.25">
      <c r="A783" s="1">
        <v>781</v>
      </c>
      <c r="B783" s="8" t="s">
        <v>782</v>
      </c>
      <c r="C783" s="8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16">
        <f>ROUND((E783/D783)*(100),0)</f>
        <v>133</v>
      </c>
      <c r="P783" s="9">
        <f>IF(L783 = 0,0,E783/L783)</f>
        <v>42.609200000000001</v>
      </c>
      <c r="Q783" s="1" t="str">
        <f>LEFT(N783,SEARCH("/",N783)-1)</f>
        <v>music</v>
      </c>
      <c r="R783" s="1" t="str">
        <f>RIGHT(N783,LEN(N783) - FIND("/",N783))</f>
        <v>rock</v>
      </c>
      <c r="S783" s="12">
        <f>(J783/86400)+DATE(1970,1,1)</f>
        <v>41403.000856481478</v>
      </c>
      <c r="T783" s="12">
        <f>(I783/86400)+DATE(1970,1,1)</f>
        <v>41433.000856481478</v>
      </c>
    </row>
    <row r="784" spans="1:20" ht="45" x14ac:dyDescent="0.25">
      <c r="A784" s="1">
        <v>782</v>
      </c>
      <c r="B784" s="8" t="s">
        <v>783</v>
      </c>
      <c r="C784" s="8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16">
        <f>ROUND((E784/D784)*(100),0)</f>
        <v>100</v>
      </c>
      <c r="P784" s="9">
        <f>IF(L784 = 0,0,E784/L784)</f>
        <v>50</v>
      </c>
      <c r="Q784" s="1" t="str">
        <f>LEFT(N784,SEARCH("/",N784)-1)</f>
        <v>music</v>
      </c>
      <c r="R784" s="1" t="str">
        <f>RIGHT(N784,LEN(N784) - FIND("/",N784))</f>
        <v>rock</v>
      </c>
      <c r="S784" s="12">
        <f>(J784/86400)+DATE(1970,1,1)</f>
        <v>41116.758125</v>
      </c>
      <c r="T784" s="12">
        <f>(I784/86400)+DATE(1970,1,1)</f>
        <v>41146.758125</v>
      </c>
    </row>
    <row r="785" spans="1:20" ht="60" x14ac:dyDescent="0.25">
      <c r="A785" s="1">
        <v>783</v>
      </c>
      <c r="B785" s="8" t="s">
        <v>784</v>
      </c>
      <c r="C785" s="8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16">
        <f>ROUND((E785/D785)*(100),0)</f>
        <v>148</v>
      </c>
      <c r="P785" s="9">
        <f>IF(L785 = 0,0,E785/L785)</f>
        <v>63.485714285714288</v>
      </c>
      <c r="Q785" s="1" t="str">
        <f>LEFT(N785,SEARCH("/",N785)-1)</f>
        <v>music</v>
      </c>
      <c r="R785" s="1" t="str">
        <f>RIGHT(N785,LEN(N785) - FIND("/",N785))</f>
        <v>rock</v>
      </c>
      <c r="S785" s="12">
        <f>(J785/86400)+DATE(1970,1,1)</f>
        <v>40987.773715277777</v>
      </c>
      <c r="T785" s="12">
        <f>(I785/86400)+DATE(1970,1,1)</f>
        <v>41026.916666666664</v>
      </c>
    </row>
    <row r="786" spans="1:20" ht="60" x14ac:dyDescent="0.25">
      <c r="A786" s="1">
        <v>784</v>
      </c>
      <c r="B786" s="8" t="s">
        <v>785</v>
      </c>
      <c r="C786" s="8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16">
        <f>ROUND((E786/D786)*(100),0)</f>
        <v>103</v>
      </c>
      <c r="P786" s="9">
        <f>IF(L786 = 0,0,E786/L786)</f>
        <v>102.5</v>
      </c>
      <c r="Q786" s="1" t="str">
        <f>LEFT(N786,SEARCH("/",N786)-1)</f>
        <v>music</v>
      </c>
      <c r="R786" s="1" t="str">
        <f>RIGHT(N786,LEN(N786) - FIND("/",N786))</f>
        <v>rock</v>
      </c>
      <c r="S786" s="12">
        <f>(J786/86400)+DATE(1970,1,1)</f>
        <v>41675.149525462963</v>
      </c>
      <c r="T786" s="12">
        <f>(I786/86400)+DATE(1970,1,1)</f>
        <v>41715.107858796298</v>
      </c>
    </row>
    <row r="787" spans="1:20" ht="60" x14ac:dyDescent="0.25">
      <c r="A787" s="1">
        <v>785</v>
      </c>
      <c r="B787" s="8" t="s">
        <v>786</v>
      </c>
      <c r="C787" s="8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16">
        <f>ROUND((E787/D787)*(100),0)</f>
        <v>181</v>
      </c>
      <c r="P787" s="9">
        <f>IF(L787 = 0,0,E787/L787)</f>
        <v>31.142758620689655</v>
      </c>
      <c r="Q787" s="1" t="str">
        <f>LEFT(N787,SEARCH("/",N787)-1)</f>
        <v>music</v>
      </c>
      <c r="R787" s="1" t="str">
        <f>RIGHT(N787,LEN(N787) - FIND("/",N787))</f>
        <v>rock</v>
      </c>
      <c r="S787" s="12">
        <f>(J787/86400)+DATE(1970,1,1)</f>
        <v>41303.593923611115</v>
      </c>
      <c r="T787" s="12">
        <f>(I787/86400)+DATE(1970,1,1)</f>
        <v>41333.593923611115</v>
      </c>
    </row>
    <row r="788" spans="1:20" ht="45" x14ac:dyDescent="0.25">
      <c r="A788" s="1">
        <v>786</v>
      </c>
      <c r="B788" s="8" t="s">
        <v>787</v>
      </c>
      <c r="C788" s="8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16">
        <f>ROUND((E788/D788)*(100),0)</f>
        <v>143</v>
      </c>
      <c r="P788" s="9">
        <f>IF(L788 = 0,0,E788/L788)</f>
        <v>162.27272727272728</v>
      </c>
      <c r="Q788" s="1" t="str">
        <f>LEFT(N788,SEARCH("/",N788)-1)</f>
        <v>music</v>
      </c>
      <c r="R788" s="1" t="str">
        <f>RIGHT(N788,LEN(N788) - FIND("/",N788))</f>
        <v>rock</v>
      </c>
      <c r="S788" s="12">
        <f>(J788/86400)+DATE(1970,1,1)</f>
        <v>40983.055949074071</v>
      </c>
      <c r="T788" s="12">
        <f>(I788/86400)+DATE(1970,1,1)</f>
        <v>41040.657638888893</v>
      </c>
    </row>
    <row r="789" spans="1:20" ht="60" x14ac:dyDescent="0.25">
      <c r="A789" s="1">
        <v>787</v>
      </c>
      <c r="B789" s="8" t="s">
        <v>788</v>
      </c>
      <c r="C789" s="8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16">
        <f>ROUND((E789/D789)*(100),0)</f>
        <v>114</v>
      </c>
      <c r="P789" s="9">
        <f>IF(L789 = 0,0,E789/L789)</f>
        <v>80.588235294117652</v>
      </c>
      <c r="Q789" s="1" t="str">
        <f>LEFT(N789,SEARCH("/",N789)-1)</f>
        <v>music</v>
      </c>
      <c r="R789" s="1" t="str">
        <f>RIGHT(N789,LEN(N789) - FIND("/",N789))</f>
        <v>rock</v>
      </c>
      <c r="S789" s="12">
        <f>(J789/86400)+DATE(1970,1,1)</f>
        <v>41549.627615740741</v>
      </c>
      <c r="T789" s="12">
        <f>(I789/86400)+DATE(1970,1,1)</f>
        <v>41579.627615740741</v>
      </c>
    </row>
    <row r="790" spans="1:20" ht="60" x14ac:dyDescent="0.25">
      <c r="A790" s="1">
        <v>788</v>
      </c>
      <c r="B790" s="8" t="s">
        <v>789</v>
      </c>
      <c r="C790" s="8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16">
        <f>ROUND((E790/D790)*(100),0)</f>
        <v>204</v>
      </c>
      <c r="P790" s="9">
        <f>IF(L790 = 0,0,E790/L790)</f>
        <v>59.85441176470588</v>
      </c>
      <c r="Q790" s="1" t="str">
        <f>LEFT(N790,SEARCH("/",N790)-1)</f>
        <v>music</v>
      </c>
      <c r="R790" s="1" t="str">
        <f>RIGHT(N790,LEN(N790) - FIND("/",N790))</f>
        <v>rock</v>
      </c>
      <c r="S790" s="12">
        <f>(J790/86400)+DATE(1970,1,1)</f>
        <v>41059.006805555553</v>
      </c>
      <c r="T790" s="12">
        <f>(I790/86400)+DATE(1970,1,1)</f>
        <v>41097.165972222225</v>
      </c>
    </row>
    <row r="791" spans="1:20" ht="45" x14ac:dyDescent="0.25">
      <c r="A791" s="1">
        <v>789</v>
      </c>
      <c r="B791" s="8" t="s">
        <v>790</v>
      </c>
      <c r="C791" s="8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16">
        <f>ROUND((E791/D791)*(100),0)</f>
        <v>109</v>
      </c>
      <c r="P791" s="9">
        <f>IF(L791 = 0,0,E791/L791)</f>
        <v>132.85714285714286</v>
      </c>
      <c r="Q791" s="1" t="str">
        <f>LEFT(N791,SEARCH("/",N791)-1)</f>
        <v>music</v>
      </c>
      <c r="R791" s="1" t="str">
        <f>RIGHT(N791,LEN(N791) - FIND("/",N791))</f>
        <v>rock</v>
      </c>
      <c r="S791" s="12">
        <f>(J791/86400)+DATE(1970,1,1)</f>
        <v>41277.186111111107</v>
      </c>
      <c r="T791" s="12">
        <f>(I791/86400)+DATE(1970,1,1)</f>
        <v>41295.332638888889</v>
      </c>
    </row>
    <row r="792" spans="1:20" ht="60" x14ac:dyDescent="0.25">
      <c r="A792" s="1">
        <v>790</v>
      </c>
      <c r="B792" s="8" t="s">
        <v>791</v>
      </c>
      <c r="C792" s="8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16">
        <f>ROUND((E792/D792)*(100),0)</f>
        <v>144</v>
      </c>
      <c r="P792" s="9">
        <f>IF(L792 = 0,0,E792/L792)</f>
        <v>92.547820512820508</v>
      </c>
      <c r="Q792" s="1" t="str">
        <f>LEFT(N792,SEARCH("/",N792)-1)</f>
        <v>music</v>
      </c>
      <c r="R792" s="1" t="str">
        <f>RIGHT(N792,LEN(N792) - FIND("/",N792))</f>
        <v>rock</v>
      </c>
      <c r="S792" s="12">
        <f>(J792/86400)+DATE(1970,1,1)</f>
        <v>41276.047905092593</v>
      </c>
      <c r="T792" s="12">
        <f>(I792/86400)+DATE(1970,1,1)</f>
        <v>41306.047905092593</v>
      </c>
    </row>
    <row r="793" spans="1:20" ht="60" x14ac:dyDescent="0.25">
      <c r="A793" s="1">
        <v>791</v>
      </c>
      <c r="B793" s="8" t="s">
        <v>792</v>
      </c>
      <c r="C793" s="8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16">
        <f>ROUND((E793/D793)*(100),0)</f>
        <v>104</v>
      </c>
      <c r="P793" s="9">
        <f>IF(L793 = 0,0,E793/L793)</f>
        <v>60.859375</v>
      </c>
      <c r="Q793" s="1" t="str">
        <f>LEFT(N793,SEARCH("/",N793)-1)</f>
        <v>music</v>
      </c>
      <c r="R793" s="1" t="str">
        <f>RIGHT(N793,LEN(N793) - FIND("/",N793))</f>
        <v>rock</v>
      </c>
      <c r="S793" s="12">
        <f>(J793/86400)+DATE(1970,1,1)</f>
        <v>41557.780624999999</v>
      </c>
      <c r="T793" s="12">
        <f>(I793/86400)+DATE(1970,1,1)</f>
        <v>41591.249305555553</v>
      </c>
    </row>
    <row r="794" spans="1:20" ht="30" x14ac:dyDescent="0.25">
      <c r="A794" s="1">
        <v>792</v>
      </c>
      <c r="B794" s="8" t="s">
        <v>793</v>
      </c>
      <c r="C794" s="8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16">
        <f>ROUND((E794/D794)*(100),0)</f>
        <v>100</v>
      </c>
      <c r="P794" s="9">
        <f>IF(L794 = 0,0,E794/L794)</f>
        <v>41.851833333333339</v>
      </c>
      <c r="Q794" s="1" t="str">
        <f>LEFT(N794,SEARCH("/",N794)-1)</f>
        <v>music</v>
      </c>
      <c r="R794" s="1" t="str">
        <f>RIGHT(N794,LEN(N794) - FIND("/",N794))</f>
        <v>rock</v>
      </c>
      <c r="S794" s="12">
        <f>(J794/86400)+DATE(1970,1,1)</f>
        <v>41555.87364583333</v>
      </c>
      <c r="T794" s="12">
        <f>(I794/86400)+DATE(1970,1,1)</f>
        <v>41585.915312500001</v>
      </c>
    </row>
    <row r="795" spans="1:20" ht="60" x14ac:dyDescent="0.25">
      <c r="A795" s="1">
        <v>793</v>
      </c>
      <c r="B795" s="8" t="s">
        <v>794</v>
      </c>
      <c r="C795" s="8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16">
        <f>ROUND((E795/D795)*(100),0)</f>
        <v>103</v>
      </c>
      <c r="P795" s="9">
        <f>IF(L795 = 0,0,E795/L795)</f>
        <v>88.325937499999995</v>
      </c>
      <c r="Q795" s="1" t="str">
        <f>LEFT(N795,SEARCH("/",N795)-1)</f>
        <v>music</v>
      </c>
      <c r="R795" s="1" t="str">
        <f>RIGHT(N795,LEN(N795) - FIND("/",N795))</f>
        <v>rock</v>
      </c>
      <c r="S795" s="12">
        <f>(J795/86400)+DATE(1970,1,1)</f>
        <v>41442.741249999999</v>
      </c>
      <c r="T795" s="12">
        <f>(I795/86400)+DATE(1970,1,1)</f>
        <v>41458.207638888889</v>
      </c>
    </row>
    <row r="796" spans="1:20" ht="60" x14ac:dyDescent="0.25">
      <c r="A796" s="1">
        <v>794</v>
      </c>
      <c r="B796" s="8" t="s">
        <v>795</v>
      </c>
      <c r="C796" s="8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16">
        <f>ROUND((E796/D796)*(100),0)</f>
        <v>105</v>
      </c>
      <c r="P796" s="9">
        <f>IF(L796 = 0,0,E796/L796)</f>
        <v>158.96226415094338</v>
      </c>
      <c r="Q796" s="1" t="str">
        <f>LEFT(N796,SEARCH("/",N796)-1)</f>
        <v>music</v>
      </c>
      <c r="R796" s="1" t="str">
        <f>RIGHT(N796,LEN(N796) - FIND("/",N796))</f>
        <v>rock</v>
      </c>
      <c r="S796" s="12">
        <f>(J796/86400)+DATE(1970,1,1)</f>
        <v>40736.115011574075</v>
      </c>
      <c r="T796" s="12">
        <f>(I796/86400)+DATE(1970,1,1)</f>
        <v>40791.712500000001</v>
      </c>
    </row>
    <row r="797" spans="1:20" ht="60" x14ac:dyDescent="0.25">
      <c r="A797" s="1">
        <v>795</v>
      </c>
      <c r="B797" s="8" t="s">
        <v>796</v>
      </c>
      <c r="C797" s="8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16">
        <f>ROUND((E797/D797)*(100),0)</f>
        <v>112</v>
      </c>
      <c r="P797" s="9">
        <f>IF(L797 = 0,0,E797/L797)</f>
        <v>85.054347826086953</v>
      </c>
      <c r="Q797" s="1" t="str">
        <f>LEFT(N797,SEARCH("/",N797)-1)</f>
        <v>music</v>
      </c>
      <c r="R797" s="1" t="str">
        <f>RIGHT(N797,LEN(N797) - FIND("/",N797))</f>
        <v>rock</v>
      </c>
      <c r="S797" s="12">
        <f>(J797/86400)+DATE(1970,1,1)</f>
        <v>40963.613032407404</v>
      </c>
      <c r="T797" s="12">
        <f>(I797/86400)+DATE(1970,1,1)</f>
        <v>41006.207638888889</v>
      </c>
    </row>
    <row r="798" spans="1:20" ht="60" x14ac:dyDescent="0.25">
      <c r="A798" s="1">
        <v>796</v>
      </c>
      <c r="B798" s="8" t="s">
        <v>797</v>
      </c>
      <c r="C798" s="8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16">
        <f>ROUND((E798/D798)*(100),0)</f>
        <v>101</v>
      </c>
      <c r="P798" s="9">
        <f>IF(L798 = 0,0,E798/L798)</f>
        <v>112.61111111111111</v>
      </c>
      <c r="Q798" s="1" t="str">
        <f>LEFT(N798,SEARCH("/",N798)-1)</f>
        <v>music</v>
      </c>
      <c r="R798" s="1" t="str">
        <f>RIGHT(N798,LEN(N798) - FIND("/",N798))</f>
        <v>rock</v>
      </c>
      <c r="S798" s="12">
        <f>(J798/86400)+DATE(1970,1,1)</f>
        <v>41502.882928240739</v>
      </c>
      <c r="T798" s="12">
        <f>(I798/86400)+DATE(1970,1,1)</f>
        <v>41532.881944444445</v>
      </c>
    </row>
    <row r="799" spans="1:20" ht="60" x14ac:dyDescent="0.25">
      <c r="A799" s="1">
        <v>797</v>
      </c>
      <c r="B799" s="8" t="s">
        <v>798</v>
      </c>
      <c r="C799" s="8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16">
        <f>ROUND((E799/D799)*(100),0)</f>
        <v>108</v>
      </c>
      <c r="P799" s="9">
        <f>IF(L799 = 0,0,E799/L799)</f>
        <v>45.436619718309856</v>
      </c>
      <c r="Q799" s="1" t="str">
        <f>LEFT(N799,SEARCH("/",N799)-1)</f>
        <v>music</v>
      </c>
      <c r="R799" s="1" t="str">
        <f>RIGHT(N799,LEN(N799) - FIND("/",N799))</f>
        <v>rock</v>
      </c>
      <c r="S799" s="12">
        <f>(J799/86400)+DATE(1970,1,1)</f>
        <v>40996.994074074071</v>
      </c>
      <c r="T799" s="12">
        <f>(I799/86400)+DATE(1970,1,1)</f>
        <v>41028.166666666664</v>
      </c>
    </row>
    <row r="800" spans="1:20" ht="45" x14ac:dyDescent="0.25">
      <c r="A800" s="1">
        <v>798</v>
      </c>
      <c r="B800" s="8" t="s">
        <v>799</v>
      </c>
      <c r="C800" s="8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16">
        <f>ROUND((E800/D800)*(100),0)</f>
        <v>115</v>
      </c>
      <c r="P800" s="9">
        <f>IF(L800 = 0,0,E800/L800)</f>
        <v>46.218390804597703</v>
      </c>
      <c r="Q800" s="1" t="str">
        <f>LEFT(N800,SEARCH("/",N800)-1)</f>
        <v>music</v>
      </c>
      <c r="R800" s="1" t="str">
        <f>RIGHT(N800,LEN(N800) - FIND("/",N800))</f>
        <v>rock</v>
      </c>
      <c r="S800" s="12">
        <f>(J800/86400)+DATE(1970,1,1)</f>
        <v>41882.590127314819</v>
      </c>
      <c r="T800" s="12">
        <f>(I800/86400)+DATE(1970,1,1)</f>
        <v>41912.590127314819</v>
      </c>
    </row>
    <row r="801" spans="1:20" ht="60" x14ac:dyDescent="0.25">
      <c r="A801" s="1">
        <v>799</v>
      </c>
      <c r="B801" s="8" t="s">
        <v>800</v>
      </c>
      <c r="C801" s="8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16">
        <f>ROUND((E801/D801)*(100),0)</f>
        <v>100</v>
      </c>
      <c r="P801" s="9">
        <f>IF(L801 = 0,0,E801/L801)</f>
        <v>178.60714285714286</v>
      </c>
      <c r="Q801" s="1" t="str">
        <f>LEFT(N801,SEARCH("/",N801)-1)</f>
        <v>music</v>
      </c>
      <c r="R801" s="1" t="str">
        <f>RIGHT(N801,LEN(N801) - FIND("/",N801))</f>
        <v>rock</v>
      </c>
      <c r="S801" s="12">
        <f>(J801/86400)+DATE(1970,1,1)</f>
        <v>40996.667199074072</v>
      </c>
      <c r="T801" s="12">
        <f>(I801/86400)+DATE(1970,1,1)</f>
        <v>41026.667199074072</v>
      </c>
    </row>
    <row r="802" spans="1:20" ht="45" x14ac:dyDescent="0.25">
      <c r="A802" s="1">
        <v>800</v>
      </c>
      <c r="B802" s="8" t="s">
        <v>801</v>
      </c>
      <c r="C802" s="8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16">
        <f>ROUND((E802/D802)*(100),0)</f>
        <v>152</v>
      </c>
      <c r="P802" s="9">
        <f>IF(L802 = 0,0,E802/L802)</f>
        <v>40.75</v>
      </c>
      <c r="Q802" s="1" t="str">
        <f>LEFT(N802,SEARCH("/",N802)-1)</f>
        <v>music</v>
      </c>
      <c r="R802" s="1" t="str">
        <f>RIGHT(N802,LEN(N802) - FIND("/",N802))</f>
        <v>rock</v>
      </c>
      <c r="S802" s="12">
        <f>(J802/86400)+DATE(1970,1,1)</f>
        <v>41863.433495370373</v>
      </c>
      <c r="T802" s="12">
        <f>(I802/86400)+DATE(1970,1,1)</f>
        <v>41893.433495370373</v>
      </c>
    </row>
    <row r="803" spans="1:20" ht="45" x14ac:dyDescent="0.25">
      <c r="A803" s="1">
        <v>801</v>
      </c>
      <c r="B803" s="8" t="s">
        <v>802</v>
      </c>
      <c r="C803" s="8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16">
        <f>ROUND((E803/D803)*(100),0)</f>
        <v>112</v>
      </c>
      <c r="P803" s="9">
        <f>IF(L803 = 0,0,E803/L803)</f>
        <v>43.733921568627444</v>
      </c>
      <c r="Q803" s="1" t="str">
        <f>LEFT(N803,SEARCH("/",N803)-1)</f>
        <v>music</v>
      </c>
      <c r="R803" s="1" t="str">
        <f>RIGHT(N803,LEN(N803) - FIND("/",N803))</f>
        <v>rock</v>
      </c>
      <c r="S803" s="12">
        <f>(J803/86400)+DATE(1970,1,1)</f>
        <v>40695.795370370368</v>
      </c>
      <c r="T803" s="12">
        <f>(I803/86400)+DATE(1970,1,1)</f>
        <v>40725.795370370368</v>
      </c>
    </row>
    <row r="804" spans="1:20" ht="60" x14ac:dyDescent="0.25">
      <c r="A804" s="1">
        <v>802</v>
      </c>
      <c r="B804" s="8" t="s">
        <v>803</v>
      </c>
      <c r="C804" s="8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16">
        <f>ROUND((E804/D804)*(100),0)</f>
        <v>101</v>
      </c>
      <c r="P804" s="9">
        <f>IF(L804 = 0,0,E804/L804)</f>
        <v>81.066666666666663</v>
      </c>
      <c r="Q804" s="1" t="str">
        <f>LEFT(N804,SEARCH("/",N804)-1)</f>
        <v>music</v>
      </c>
      <c r="R804" s="1" t="str">
        <f>RIGHT(N804,LEN(N804) - FIND("/",N804))</f>
        <v>rock</v>
      </c>
      <c r="S804" s="12">
        <f>(J804/86400)+DATE(1970,1,1)</f>
        <v>41123.022268518514</v>
      </c>
      <c r="T804" s="12">
        <f>(I804/86400)+DATE(1970,1,1)</f>
        <v>41169.170138888891</v>
      </c>
    </row>
    <row r="805" spans="1:20" ht="60" x14ac:dyDescent="0.25">
      <c r="A805" s="1">
        <v>803</v>
      </c>
      <c r="B805" s="8" t="s">
        <v>804</v>
      </c>
      <c r="C805" s="8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16">
        <f>ROUND((E805/D805)*(100),0)</f>
        <v>123</v>
      </c>
      <c r="P805" s="9">
        <f>IF(L805 = 0,0,E805/L805)</f>
        <v>74.60526315789474</v>
      </c>
      <c r="Q805" s="1" t="str">
        <f>LEFT(N805,SEARCH("/",N805)-1)</f>
        <v>music</v>
      </c>
      <c r="R805" s="1" t="str">
        <f>RIGHT(N805,LEN(N805) - FIND("/",N805))</f>
        <v>rock</v>
      </c>
      <c r="S805" s="12">
        <f>(J805/86400)+DATE(1970,1,1)</f>
        <v>40665.949976851851</v>
      </c>
      <c r="T805" s="12">
        <f>(I805/86400)+DATE(1970,1,1)</f>
        <v>40692.041666666664</v>
      </c>
    </row>
    <row r="806" spans="1:20" ht="60" x14ac:dyDescent="0.25">
      <c r="A806" s="1">
        <v>804</v>
      </c>
      <c r="B806" s="8" t="s">
        <v>805</v>
      </c>
      <c r="C806" s="8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16">
        <f>ROUND((E806/D806)*(100),0)</f>
        <v>100</v>
      </c>
      <c r="P806" s="9">
        <f>IF(L806 = 0,0,E806/L806)</f>
        <v>305.55555555555554</v>
      </c>
      <c r="Q806" s="1" t="str">
        <f>LEFT(N806,SEARCH("/",N806)-1)</f>
        <v>music</v>
      </c>
      <c r="R806" s="1" t="str">
        <f>RIGHT(N806,LEN(N806) - FIND("/",N806))</f>
        <v>rock</v>
      </c>
      <c r="S806" s="12">
        <f>(J806/86400)+DATE(1970,1,1)</f>
        <v>40730.105624999997</v>
      </c>
      <c r="T806" s="12">
        <f>(I806/86400)+DATE(1970,1,1)</f>
        <v>40747.165972222225</v>
      </c>
    </row>
    <row r="807" spans="1:20" ht="45" x14ac:dyDescent="0.25">
      <c r="A807" s="1">
        <v>805</v>
      </c>
      <c r="B807" s="8" t="s">
        <v>806</v>
      </c>
      <c r="C807" s="8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16">
        <f>ROUND((E807/D807)*(100),0)</f>
        <v>105</v>
      </c>
      <c r="P807" s="9">
        <f>IF(L807 = 0,0,E807/L807)</f>
        <v>58.333333333333336</v>
      </c>
      <c r="Q807" s="1" t="str">
        <f>LEFT(N807,SEARCH("/",N807)-1)</f>
        <v>music</v>
      </c>
      <c r="R807" s="1" t="str">
        <f>RIGHT(N807,LEN(N807) - FIND("/",N807))</f>
        <v>rock</v>
      </c>
      <c r="S807" s="12">
        <f>(J807/86400)+DATE(1970,1,1)</f>
        <v>40690.823055555556</v>
      </c>
      <c r="T807" s="12">
        <f>(I807/86400)+DATE(1970,1,1)</f>
        <v>40740.958333333336</v>
      </c>
    </row>
    <row r="808" spans="1:20" ht="30" x14ac:dyDescent="0.25">
      <c r="A808" s="1">
        <v>806</v>
      </c>
      <c r="B808" s="8" t="s">
        <v>807</v>
      </c>
      <c r="C808" s="8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16">
        <f>ROUND((E808/D808)*(100),0)</f>
        <v>104</v>
      </c>
      <c r="P808" s="9">
        <f>IF(L808 = 0,0,E808/L808)</f>
        <v>117.67605633802818</v>
      </c>
      <c r="Q808" s="1" t="str">
        <f>LEFT(N808,SEARCH("/",N808)-1)</f>
        <v>music</v>
      </c>
      <c r="R808" s="1" t="str">
        <f>RIGHT(N808,LEN(N808) - FIND("/",N808))</f>
        <v>rock</v>
      </c>
      <c r="S808" s="12">
        <f>(J808/86400)+DATE(1970,1,1)</f>
        <v>40763.691423611112</v>
      </c>
      <c r="T808" s="12">
        <f>(I808/86400)+DATE(1970,1,1)</f>
        <v>40793.691423611112</v>
      </c>
    </row>
    <row r="809" spans="1:20" ht="30" x14ac:dyDescent="0.25">
      <c r="A809" s="1">
        <v>807</v>
      </c>
      <c r="B809" s="8" t="s">
        <v>808</v>
      </c>
      <c r="C809" s="8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16">
        <f>ROUND((E809/D809)*(100),0)</f>
        <v>105</v>
      </c>
      <c r="P809" s="9">
        <f>IF(L809 = 0,0,E809/L809)</f>
        <v>73.771929824561397</v>
      </c>
      <c r="Q809" s="1" t="str">
        <f>LEFT(N809,SEARCH("/",N809)-1)</f>
        <v>music</v>
      </c>
      <c r="R809" s="1" t="str">
        <f>RIGHT(N809,LEN(N809) - FIND("/",N809))</f>
        <v>rock</v>
      </c>
      <c r="S809" s="12">
        <f>(J809/86400)+DATE(1970,1,1)</f>
        <v>42759.628599537042</v>
      </c>
      <c r="T809" s="12">
        <f>(I809/86400)+DATE(1970,1,1)</f>
        <v>42795.083333333328</v>
      </c>
    </row>
    <row r="810" spans="1:20" ht="60" x14ac:dyDescent="0.25">
      <c r="A810" s="1">
        <v>808</v>
      </c>
      <c r="B810" s="8" t="s">
        <v>809</v>
      </c>
      <c r="C810" s="8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16">
        <f>ROUND((E810/D810)*(100),0)</f>
        <v>100</v>
      </c>
      <c r="P810" s="9">
        <f>IF(L810 = 0,0,E810/L810)</f>
        <v>104.65116279069767</v>
      </c>
      <c r="Q810" s="1" t="str">
        <f>LEFT(N810,SEARCH("/",N810)-1)</f>
        <v>music</v>
      </c>
      <c r="R810" s="1" t="str">
        <f>RIGHT(N810,LEN(N810) - FIND("/",N810))</f>
        <v>rock</v>
      </c>
      <c r="S810" s="12">
        <f>(J810/86400)+DATE(1970,1,1)</f>
        <v>41962.100532407407</v>
      </c>
      <c r="T810" s="12">
        <f>(I810/86400)+DATE(1970,1,1)</f>
        <v>41995.207638888889</v>
      </c>
    </row>
    <row r="811" spans="1:20" ht="45" x14ac:dyDescent="0.25">
      <c r="A811" s="1">
        <v>809</v>
      </c>
      <c r="B811" s="8" t="s">
        <v>810</v>
      </c>
      <c r="C811" s="8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16">
        <f>ROUND((E811/D811)*(100),0)</f>
        <v>104</v>
      </c>
      <c r="P811" s="9">
        <f>IF(L811 = 0,0,E811/L811)</f>
        <v>79.82692307692308</v>
      </c>
      <c r="Q811" s="1" t="str">
        <f>LEFT(N811,SEARCH("/",N811)-1)</f>
        <v>music</v>
      </c>
      <c r="R811" s="1" t="str">
        <f>RIGHT(N811,LEN(N811) - FIND("/",N811))</f>
        <v>rock</v>
      </c>
      <c r="S811" s="12">
        <f>(J811/86400)+DATE(1970,1,1)</f>
        <v>41628.833680555559</v>
      </c>
      <c r="T811" s="12">
        <f>(I811/86400)+DATE(1970,1,1)</f>
        <v>41658.833680555559</v>
      </c>
    </row>
    <row r="812" spans="1:20" ht="60" x14ac:dyDescent="0.25">
      <c r="A812" s="1">
        <v>810</v>
      </c>
      <c r="B812" s="8" t="s">
        <v>811</v>
      </c>
      <c r="C812" s="8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16">
        <f>ROUND((E812/D812)*(100),0)</f>
        <v>105</v>
      </c>
      <c r="P812" s="9">
        <f>IF(L812 = 0,0,E812/L812)</f>
        <v>58.333333333333336</v>
      </c>
      <c r="Q812" s="1" t="str">
        <f>LEFT(N812,SEARCH("/",N812)-1)</f>
        <v>music</v>
      </c>
      <c r="R812" s="1" t="str">
        <f>RIGHT(N812,LEN(N812) - FIND("/",N812))</f>
        <v>rock</v>
      </c>
      <c r="S812" s="12">
        <f>(J812/86400)+DATE(1970,1,1)</f>
        <v>41123.056273148148</v>
      </c>
      <c r="T812" s="12">
        <f>(I812/86400)+DATE(1970,1,1)</f>
        <v>41153.056273148148</v>
      </c>
    </row>
    <row r="813" spans="1:20" ht="45" x14ac:dyDescent="0.25">
      <c r="A813" s="1">
        <v>811</v>
      </c>
      <c r="B813" s="8" t="s">
        <v>812</v>
      </c>
      <c r="C813" s="8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16">
        <f>ROUND((E813/D813)*(100),0)</f>
        <v>104</v>
      </c>
      <c r="P813" s="9">
        <f>IF(L813 = 0,0,E813/L813)</f>
        <v>86.666666666666671</v>
      </c>
      <c r="Q813" s="1" t="str">
        <f>LEFT(N813,SEARCH("/",N813)-1)</f>
        <v>music</v>
      </c>
      <c r="R813" s="1" t="str">
        <f>RIGHT(N813,LEN(N813) - FIND("/",N813))</f>
        <v>rock</v>
      </c>
      <c r="S813" s="12">
        <f>(J813/86400)+DATE(1970,1,1)</f>
        <v>41443.643541666665</v>
      </c>
      <c r="T813" s="12">
        <f>(I813/86400)+DATE(1970,1,1)</f>
        <v>41465.702777777777</v>
      </c>
    </row>
    <row r="814" spans="1:20" ht="60" x14ac:dyDescent="0.25">
      <c r="A814" s="1">
        <v>812</v>
      </c>
      <c r="B814" s="8" t="s">
        <v>813</v>
      </c>
      <c r="C814" s="8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16">
        <f>ROUND((E814/D814)*(100),0)</f>
        <v>152</v>
      </c>
      <c r="P814" s="9">
        <f>IF(L814 = 0,0,E814/L814)</f>
        <v>27.606060606060606</v>
      </c>
      <c r="Q814" s="1" t="str">
        <f>LEFT(N814,SEARCH("/",N814)-1)</f>
        <v>music</v>
      </c>
      <c r="R814" s="1" t="str">
        <f>RIGHT(N814,LEN(N814) - FIND("/",N814))</f>
        <v>rock</v>
      </c>
      <c r="S814" s="12">
        <f>(J814/86400)+DATE(1970,1,1)</f>
        <v>41282.017962962964</v>
      </c>
      <c r="T814" s="12">
        <f>(I814/86400)+DATE(1970,1,1)</f>
        <v>41334.581944444442</v>
      </c>
    </row>
    <row r="815" spans="1:20" ht="30" x14ac:dyDescent="0.25">
      <c r="A815" s="1">
        <v>813</v>
      </c>
      <c r="B815" s="8" t="s">
        <v>814</v>
      </c>
      <c r="C815" s="8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16">
        <f>ROUND((E815/D815)*(100),0)</f>
        <v>160</v>
      </c>
      <c r="P815" s="9">
        <f>IF(L815 = 0,0,E815/L815)</f>
        <v>24.999375000000001</v>
      </c>
      <c r="Q815" s="1" t="str">
        <f>LEFT(N815,SEARCH("/",N815)-1)</f>
        <v>music</v>
      </c>
      <c r="R815" s="1" t="str">
        <f>RIGHT(N815,LEN(N815) - FIND("/",N815))</f>
        <v>rock</v>
      </c>
      <c r="S815" s="12">
        <f>(J815/86400)+DATE(1970,1,1)</f>
        <v>41080.960243055553</v>
      </c>
      <c r="T815" s="12">
        <f>(I815/86400)+DATE(1970,1,1)</f>
        <v>41110.960243055553</v>
      </c>
    </row>
    <row r="816" spans="1:20" ht="60" x14ac:dyDescent="0.25">
      <c r="A816" s="1">
        <v>814</v>
      </c>
      <c r="B816" s="8" t="s">
        <v>815</v>
      </c>
      <c r="C816" s="8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16">
        <f>ROUND((E816/D816)*(100),0)</f>
        <v>127</v>
      </c>
      <c r="P816" s="9">
        <f>IF(L816 = 0,0,E816/L816)</f>
        <v>45.464285714285715</v>
      </c>
      <c r="Q816" s="1" t="str">
        <f>LEFT(N816,SEARCH("/",N816)-1)</f>
        <v>music</v>
      </c>
      <c r="R816" s="1" t="str">
        <f>RIGHT(N816,LEN(N816) - FIND("/",N816))</f>
        <v>rock</v>
      </c>
      <c r="S816" s="12">
        <f>(J816/86400)+DATE(1970,1,1)</f>
        <v>40679.743067129632</v>
      </c>
      <c r="T816" s="12">
        <f>(I816/86400)+DATE(1970,1,1)</f>
        <v>40694.75277777778</v>
      </c>
    </row>
    <row r="817" spans="1:20" ht="30" x14ac:dyDescent="0.25">
      <c r="A817" s="1">
        <v>815</v>
      </c>
      <c r="B817" s="8" t="s">
        <v>816</v>
      </c>
      <c r="C817" s="8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16">
        <f>ROUND((E817/D817)*(100),0)</f>
        <v>107</v>
      </c>
      <c r="P817" s="9">
        <f>IF(L817 = 0,0,E817/L817)</f>
        <v>99.534883720930239</v>
      </c>
      <c r="Q817" s="1" t="str">
        <f>LEFT(N817,SEARCH("/",N817)-1)</f>
        <v>music</v>
      </c>
      <c r="R817" s="1" t="str">
        <f>RIGHT(N817,LEN(N817) - FIND("/",N817))</f>
        <v>rock</v>
      </c>
      <c r="S817" s="12">
        <f>(J817/86400)+DATE(1970,1,1)</f>
        <v>41914.917858796296</v>
      </c>
      <c r="T817" s="12">
        <f>(I817/86400)+DATE(1970,1,1)</f>
        <v>41944.917858796296</v>
      </c>
    </row>
    <row r="818" spans="1:20" ht="45" x14ac:dyDescent="0.25">
      <c r="A818" s="1">
        <v>816</v>
      </c>
      <c r="B818" s="8" t="s">
        <v>817</v>
      </c>
      <c r="C818" s="8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16">
        <f>ROUND((E818/D818)*(100),0)</f>
        <v>115</v>
      </c>
      <c r="P818" s="9">
        <f>IF(L818 = 0,0,E818/L818)</f>
        <v>39.31</v>
      </c>
      <c r="Q818" s="1" t="str">
        <f>LEFT(N818,SEARCH("/",N818)-1)</f>
        <v>music</v>
      </c>
      <c r="R818" s="1" t="str">
        <f>RIGHT(N818,LEN(N818) - FIND("/",N818))</f>
        <v>rock</v>
      </c>
      <c r="S818" s="12">
        <f>(J818/86400)+DATE(1970,1,1)</f>
        <v>41341.870868055557</v>
      </c>
      <c r="T818" s="12">
        <f>(I818/86400)+DATE(1970,1,1)</f>
        <v>41373.270833333336</v>
      </c>
    </row>
    <row r="819" spans="1:20" ht="45" x14ac:dyDescent="0.25">
      <c r="A819" s="1">
        <v>817</v>
      </c>
      <c r="B819" s="8" t="s">
        <v>818</v>
      </c>
      <c r="C819" s="8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16">
        <f>ROUND((E819/D819)*(100),0)</f>
        <v>137</v>
      </c>
      <c r="P819" s="9">
        <f>IF(L819 = 0,0,E819/L819)</f>
        <v>89.419999999999987</v>
      </c>
      <c r="Q819" s="1" t="str">
        <f>LEFT(N819,SEARCH("/",N819)-1)</f>
        <v>music</v>
      </c>
      <c r="R819" s="1" t="str">
        <f>RIGHT(N819,LEN(N819) - FIND("/",N819))</f>
        <v>rock</v>
      </c>
      <c r="S819" s="12">
        <f>(J819/86400)+DATE(1970,1,1)</f>
        <v>40925.599664351852</v>
      </c>
      <c r="T819" s="12">
        <f>(I819/86400)+DATE(1970,1,1)</f>
        <v>40979.207638888889</v>
      </c>
    </row>
    <row r="820" spans="1:20" ht="60" x14ac:dyDescent="0.25">
      <c r="A820" s="1">
        <v>818</v>
      </c>
      <c r="B820" s="8" t="s">
        <v>819</v>
      </c>
      <c r="C820" s="8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16">
        <f>ROUND((E820/D820)*(100),0)</f>
        <v>156</v>
      </c>
      <c r="P820" s="9">
        <f>IF(L820 = 0,0,E820/L820)</f>
        <v>28.684210526315791</v>
      </c>
      <c r="Q820" s="1" t="str">
        <f>LEFT(N820,SEARCH("/",N820)-1)</f>
        <v>music</v>
      </c>
      <c r="R820" s="1" t="str">
        <f>RIGHT(N820,LEN(N820) - FIND("/",N820))</f>
        <v>rock</v>
      </c>
      <c r="S820" s="12">
        <f>(J820/86400)+DATE(1970,1,1)</f>
        <v>41120.882881944446</v>
      </c>
      <c r="T820" s="12">
        <f>(I820/86400)+DATE(1970,1,1)</f>
        <v>41128.709027777775</v>
      </c>
    </row>
    <row r="821" spans="1:20" ht="30" x14ac:dyDescent="0.25">
      <c r="A821" s="1">
        <v>819</v>
      </c>
      <c r="B821" s="8" t="s">
        <v>820</v>
      </c>
      <c r="C821" s="8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16">
        <f>ROUND((E821/D821)*(100),0)</f>
        <v>109</v>
      </c>
      <c r="P821" s="9">
        <f>IF(L821 = 0,0,E821/L821)</f>
        <v>31.071428571428573</v>
      </c>
      <c r="Q821" s="1" t="str">
        <f>LEFT(N821,SEARCH("/",N821)-1)</f>
        <v>music</v>
      </c>
      <c r="R821" s="1" t="str">
        <f>RIGHT(N821,LEN(N821) - FIND("/",N821))</f>
        <v>rock</v>
      </c>
      <c r="S821" s="12">
        <f>(J821/86400)+DATE(1970,1,1)</f>
        <v>41619.998310185183</v>
      </c>
      <c r="T821" s="12">
        <f>(I821/86400)+DATE(1970,1,1)</f>
        <v>41629.197222222225</v>
      </c>
    </row>
    <row r="822" spans="1:20" ht="45" x14ac:dyDescent="0.25">
      <c r="A822" s="1">
        <v>820</v>
      </c>
      <c r="B822" s="8" t="s">
        <v>821</v>
      </c>
      <c r="C822" s="8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16">
        <f>ROUND((E822/D822)*(100),0)</f>
        <v>134</v>
      </c>
      <c r="P822" s="9">
        <f>IF(L822 = 0,0,E822/L822)</f>
        <v>70.55263157894737</v>
      </c>
      <c r="Q822" s="1" t="str">
        <f>LEFT(N822,SEARCH("/",N822)-1)</f>
        <v>music</v>
      </c>
      <c r="R822" s="1" t="str">
        <f>RIGHT(N822,LEN(N822) - FIND("/",N822))</f>
        <v>rock</v>
      </c>
      <c r="S822" s="12">
        <f>(J822/86400)+DATE(1970,1,1)</f>
        <v>41768.841921296298</v>
      </c>
      <c r="T822" s="12">
        <f>(I822/86400)+DATE(1970,1,1)</f>
        <v>41799.208333333336</v>
      </c>
    </row>
    <row r="823" spans="1:20" ht="45" x14ac:dyDescent="0.25">
      <c r="A823" s="1">
        <v>821</v>
      </c>
      <c r="B823" s="8" t="s">
        <v>822</v>
      </c>
      <c r="C823" s="8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16">
        <f>ROUND((E823/D823)*(100),0)</f>
        <v>100</v>
      </c>
      <c r="P823" s="9">
        <f>IF(L823 = 0,0,E823/L823)</f>
        <v>224.12820512820514</v>
      </c>
      <c r="Q823" s="1" t="str">
        <f>LEFT(N823,SEARCH("/",N823)-1)</f>
        <v>music</v>
      </c>
      <c r="R823" s="1" t="str">
        <f>RIGHT(N823,LEN(N823) - FIND("/",N823))</f>
        <v>rock</v>
      </c>
      <c r="S823" s="12">
        <f>(J823/86400)+DATE(1970,1,1)</f>
        <v>42093.922048611115</v>
      </c>
      <c r="T823" s="12">
        <f>(I823/86400)+DATE(1970,1,1)</f>
        <v>42128.167361111111</v>
      </c>
    </row>
    <row r="824" spans="1:20" ht="45" x14ac:dyDescent="0.25">
      <c r="A824" s="1">
        <v>822</v>
      </c>
      <c r="B824" s="8" t="s">
        <v>823</v>
      </c>
      <c r="C824" s="8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16">
        <f>ROUND((E824/D824)*(100),0)</f>
        <v>119</v>
      </c>
      <c r="P824" s="9">
        <f>IF(L824 = 0,0,E824/L824)</f>
        <v>51.811594202898547</v>
      </c>
      <c r="Q824" s="1" t="str">
        <f>LEFT(N824,SEARCH("/",N824)-1)</f>
        <v>music</v>
      </c>
      <c r="R824" s="1" t="str">
        <f>RIGHT(N824,LEN(N824) - FIND("/",N824))</f>
        <v>rock</v>
      </c>
      <c r="S824" s="12">
        <f>(J824/86400)+DATE(1970,1,1)</f>
        <v>41157.947337962964</v>
      </c>
      <c r="T824" s="12">
        <f>(I824/86400)+DATE(1970,1,1)</f>
        <v>41187.947337962964</v>
      </c>
    </row>
    <row r="825" spans="1:20" ht="45" x14ac:dyDescent="0.25">
      <c r="A825" s="1">
        <v>823</v>
      </c>
      <c r="B825" s="8" t="s">
        <v>824</v>
      </c>
      <c r="C825" s="8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16">
        <f>ROUND((E825/D825)*(100),0)</f>
        <v>180</v>
      </c>
      <c r="P825" s="9">
        <f>IF(L825 = 0,0,E825/L825)</f>
        <v>43.515151515151516</v>
      </c>
      <c r="Q825" s="1" t="str">
        <f>LEFT(N825,SEARCH("/",N825)-1)</f>
        <v>music</v>
      </c>
      <c r="R825" s="1" t="str">
        <f>RIGHT(N825,LEN(N825) - FIND("/",N825))</f>
        <v>rock</v>
      </c>
      <c r="S825" s="12">
        <f>(J825/86400)+DATE(1970,1,1)</f>
        <v>42055.972824074073</v>
      </c>
      <c r="T825" s="12">
        <f>(I825/86400)+DATE(1970,1,1)</f>
        <v>42085.931157407409</v>
      </c>
    </row>
    <row r="826" spans="1:20" ht="60" x14ac:dyDescent="0.25">
      <c r="A826" s="1">
        <v>824</v>
      </c>
      <c r="B826" s="8" t="s">
        <v>825</v>
      </c>
      <c r="C826" s="8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16">
        <f>ROUND((E826/D826)*(100),0)</f>
        <v>134</v>
      </c>
      <c r="P826" s="9">
        <f>IF(L826 = 0,0,E826/L826)</f>
        <v>39.816666666666663</v>
      </c>
      <c r="Q826" s="1" t="str">
        <f>LEFT(N826,SEARCH("/",N826)-1)</f>
        <v>music</v>
      </c>
      <c r="R826" s="1" t="str">
        <f>RIGHT(N826,LEN(N826) - FIND("/",N826))</f>
        <v>rock</v>
      </c>
      <c r="S826" s="12">
        <f>(J826/86400)+DATE(1970,1,1)</f>
        <v>40250.242106481484</v>
      </c>
      <c r="T826" s="12">
        <f>(I826/86400)+DATE(1970,1,1)</f>
        <v>40286.290972222225</v>
      </c>
    </row>
    <row r="827" spans="1:20" ht="45" x14ac:dyDescent="0.25">
      <c r="A827" s="1">
        <v>825</v>
      </c>
      <c r="B827" s="8" t="s">
        <v>826</v>
      </c>
      <c r="C827" s="8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16">
        <f>ROUND((E827/D827)*(100),0)</f>
        <v>100</v>
      </c>
      <c r="P827" s="9">
        <f>IF(L827 = 0,0,E827/L827)</f>
        <v>126.8080808080808</v>
      </c>
      <c r="Q827" s="1" t="str">
        <f>LEFT(N827,SEARCH("/",N827)-1)</f>
        <v>music</v>
      </c>
      <c r="R827" s="1" t="str">
        <f>RIGHT(N827,LEN(N827) - FIND("/",N827))</f>
        <v>rock</v>
      </c>
      <c r="S827" s="12">
        <f>(J827/86400)+DATE(1970,1,1)</f>
        <v>41186.306527777779</v>
      </c>
      <c r="T827" s="12">
        <f>(I827/86400)+DATE(1970,1,1)</f>
        <v>41211.306527777779</v>
      </c>
    </row>
    <row r="828" spans="1:20" ht="45" x14ac:dyDescent="0.25">
      <c r="A828" s="1">
        <v>826</v>
      </c>
      <c r="B828" s="8" t="s">
        <v>827</v>
      </c>
      <c r="C828" s="8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16">
        <f>ROUND((E828/D828)*(100),0)</f>
        <v>101</v>
      </c>
      <c r="P828" s="9">
        <f>IF(L828 = 0,0,E828/L828)</f>
        <v>113.87755102040816</v>
      </c>
      <c r="Q828" s="1" t="str">
        <f>LEFT(N828,SEARCH("/",N828)-1)</f>
        <v>music</v>
      </c>
      <c r="R828" s="1" t="str">
        <f>RIGHT(N828,LEN(N828) - FIND("/",N828))</f>
        <v>rock</v>
      </c>
      <c r="S828" s="12">
        <f>(J828/86400)+DATE(1970,1,1)</f>
        <v>40973.038541666669</v>
      </c>
      <c r="T828" s="12">
        <f>(I828/86400)+DATE(1970,1,1)</f>
        <v>40993.996874999997</v>
      </c>
    </row>
    <row r="829" spans="1:20" ht="60" x14ac:dyDescent="0.25">
      <c r="A829" s="1">
        <v>827</v>
      </c>
      <c r="B829" s="8" t="s">
        <v>828</v>
      </c>
      <c r="C829" s="8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16">
        <f>ROUND((E829/D829)*(100),0)</f>
        <v>103</v>
      </c>
      <c r="P829" s="9">
        <f>IF(L829 = 0,0,E829/L829)</f>
        <v>28.181818181818183</v>
      </c>
      <c r="Q829" s="1" t="str">
        <f>LEFT(N829,SEARCH("/",N829)-1)</f>
        <v>music</v>
      </c>
      <c r="R829" s="1" t="str">
        <f>RIGHT(N829,LEN(N829) - FIND("/",N829))</f>
        <v>rock</v>
      </c>
      <c r="S829" s="12">
        <f>(J829/86400)+DATE(1970,1,1)</f>
        <v>40927.473460648151</v>
      </c>
      <c r="T829" s="12">
        <f>(I829/86400)+DATE(1970,1,1)</f>
        <v>40953.825694444444</v>
      </c>
    </row>
    <row r="830" spans="1:20" ht="60" x14ac:dyDescent="0.25">
      <c r="A830" s="1">
        <v>828</v>
      </c>
      <c r="B830" s="8" t="s">
        <v>829</v>
      </c>
      <c r="C830" s="8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16">
        <f>ROUND((E830/D830)*(100),0)</f>
        <v>107</v>
      </c>
      <c r="P830" s="9">
        <f>IF(L830 = 0,0,E830/L830)</f>
        <v>36.60526315789474</v>
      </c>
      <c r="Q830" s="1" t="str">
        <f>LEFT(N830,SEARCH("/",N830)-1)</f>
        <v>music</v>
      </c>
      <c r="R830" s="1" t="str">
        <f>RIGHT(N830,LEN(N830) - FIND("/",N830))</f>
        <v>rock</v>
      </c>
      <c r="S830" s="12">
        <f>(J830/86400)+DATE(1970,1,1)</f>
        <v>41073.050717592589</v>
      </c>
      <c r="T830" s="12">
        <f>(I830/86400)+DATE(1970,1,1)</f>
        <v>41085.683333333334</v>
      </c>
    </row>
    <row r="831" spans="1:20" ht="60" x14ac:dyDescent="0.25">
      <c r="A831" s="1">
        <v>829</v>
      </c>
      <c r="B831" s="8" t="s">
        <v>830</v>
      </c>
      <c r="C831" s="8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16">
        <f>ROUND((E831/D831)*(100),0)</f>
        <v>104</v>
      </c>
      <c r="P831" s="9">
        <f>IF(L831 = 0,0,E831/L831)</f>
        <v>32.5</v>
      </c>
      <c r="Q831" s="1" t="str">
        <f>LEFT(N831,SEARCH("/",N831)-1)</f>
        <v>music</v>
      </c>
      <c r="R831" s="1" t="str">
        <f>RIGHT(N831,LEN(N831) - FIND("/",N831))</f>
        <v>rock</v>
      </c>
      <c r="S831" s="12">
        <f>(J831/86400)+DATE(1970,1,1)</f>
        <v>42504.801388888889</v>
      </c>
      <c r="T831" s="12">
        <f>(I831/86400)+DATE(1970,1,1)</f>
        <v>42564.801388888889</v>
      </c>
    </row>
    <row r="832" spans="1:20" ht="45" x14ac:dyDescent="0.25">
      <c r="A832" s="1">
        <v>830</v>
      </c>
      <c r="B832" s="8" t="s">
        <v>831</v>
      </c>
      <c r="C832" s="8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16">
        <f>ROUND((E832/D832)*(100),0)</f>
        <v>108</v>
      </c>
      <c r="P832" s="9">
        <f>IF(L832 = 0,0,E832/L832)</f>
        <v>60.65625</v>
      </c>
      <c r="Q832" s="1" t="str">
        <f>LEFT(N832,SEARCH("/",N832)-1)</f>
        <v>music</v>
      </c>
      <c r="R832" s="1" t="str">
        <f>RIGHT(N832,LEN(N832) - FIND("/",N832))</f>
        <v>rock</v>
      </c>
      <c r="S832" s="12">
        <f>(J832/86400)+DATE(1970,1,1)</f>
        <v>41325.525752314818</v>
      </c>
      <c r="T832" s="12">
        <f>(I832/86400)+DATE(1970,1,1)</f>
        <v>41355.484085648146</v>
      </c>
    </row>
    <row r="833" spans="1:20" ht="45" x14ac:dyDescent="0.25">
      <c r="A833" s="1">
        <v>831</v>
      </c>
      <c r="B833" s="8" t="s">
        <v>832</v>
      </c>
      <c r="C833" s="8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16">
        <f>ROUND((E833/D833)*(100),0)</f>
        <v>233</v>
      </c>
      <c r="P833" s="9">
        <f>IF(L833 = 0,0,E833/L833)</f>
        <v>175</v>
      </c>
      <c r="Q833" s="1" t="str">
        <f>LEFT(N833,SEARCH("/",N833)-1)</f>
        <v>music</v>
      </c>
      <c r="R833" s="1" t="str">
        <f>RIGHT(N833,LEN(N833) - FIND("/",N833))</f>
        <v>rock</v>
      </c>
      <c r="S833" s="12">
        <f>(J833/86400)+DATE(1970,1,1)</f>
        <v>40996.646921296298</v>
      </c>
      <c r="T833" s="12">
        <f>(I833/86400)+DATE(1970,1,1)</f>
        <v>41026.646921296298</v>
      </c>
    </row>
    <row r="834" spans="1:20" ht="60" x14ac:dyDescent="0.25">
      <c r="A834" s="1">
        <v>832</v>
      </c>
      <c r="B834" s="8" t="s">
        <v>833</v>
      </c>
      <c r="C834" s="8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16">
        <f>ROUND((E834/D834)*(100),0)</f>
        <v>101</v>
      </c>
      <c r="P834" s="9">
        <f>IF(L834 = 0,0,E834/L834)</f>
        <v>97.993896103896105</v>
      </c>
      <c r="Q834" s="1" t="str">
        <f>LEFT(N834,SEARCH("/",N834)-1)</f>
        <v>music</v>
      </c>
      <c r="R834" s="1" t="str">
        <f>RIGHT(N834,LEN(N834) - FIND("/",N834))</f>
        <v>rock</v>
      </c>
      <c r="S834" s="12">
        <f>(J834/86400)+DATE(1970,1,1)</f>
        <v>40869.675173611111</v>
      </c>
      <c r="T834" s="12">
        <f>(I834/86400)+DATE(1970,1,1)</f>
        <v>40929.342361111107</v>
      </c>
    </row>
    <row r="835" spans="1:20" x14ac:dyDescent="0.25">
      <c r="A835" s="1">
        <v>833</v>
      </c>
      <c r="B835" s="8" t="s">
        <v>834</v>
      </c>
      <c r="C835" s="8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16">
        <f>ROUND((E835/D835)*(100),0)</f>
        <v>102</v>
      </c>
      <c r="P835" s="9">
        <f>IF(L835 = 0,0,E835/L835)</f>
        <v>148.78048780487805</v>
      </c>
      <c r="Q835" s="1" t="str">
        <f>LEFT(N835,SEARCH("/",N835)-1)</f>
        <v>music</v>
      </c>
      <c r="R835" s="1" t="str">
        <f>RIGHT(N835,LEN(N835) - FIND("/",N835))</f>
        <v>rock</v>
      </c>
      <c r="S835" s="12">
        <f>(J835/86400)+DATE(1970,1,1)</f>
        <v>41718.878182870372</v>
      </c>
      <c r="T835" s="12">
        <f>(I835/86400)+DATE(1970,1,1)</f>
        <v>41748.878182870372</v>
      </c>
    </row>
    <row r="836" spans="1:20" ht="60" x14ac:dyDescent="0.25">
      <c r="A836" s="1">
        <v>834</v>
      </c>
      <c r="B836" s="8" t="s">
        <v>835</v>
      </c>
      <c r="C836" s="8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16">
        <f>ROUND((E836/D836)*(100),0)</f>
        <v>131</v>
      </c>
      <c r="P836" s="9">
        <f>IF(L836 = 0,0,E836/L836)</f>
        <v>96.08</v>
      </c>
      <c r="Q836" s="1" t="str">
        <f>LEFT(N836,SEARCH("/",N836)-1)</f>
        <v>music</v>
      </c>
      <c r="R836" s="1" t="str">
        <f>RIGHT(N836,LEN(N836) - FIND("/",N836))</f>
        <v>rock</v>
      </c>
      <c r="S836" s="12">
        <f>(J836/86400)+DATE(1970,1,1)</f>
        <v>41422.822824074072</v>
      </c>
      <c r="T836" s="12">
        <f>(I836/86400)+DATE(1970,1,1)</f>
        <v>41456.165972222225</v>
      </c>
    </row>
    <row r="837" spans="1:20" ht="60" x14ac:dyDescent="0.25">
      <c r="A837" s="1">
        <v>835</v>
      </c>
      <c r="B837" s="8" t="s">
        <v>836</v>
      </c>
      <c r="C837" s="8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16">
        <f>ROUND((E837/D837)*(100),0)</f>
        <v>117</v>
      </c>
      <c r="P837" s="9">
        <f>IF(L837 = 0,0,E837/L837)</f>
        <v>58.625</v>
      </c>
      <c r="Q837" s="1" t="str">
        <f>LEFT(N837,SEARCH("/",N837)-1)</f>
        <v>music</v>
      </c>
      <c r="R837" s="1" t="str">
        <f>RIGHT(N837,LEN(N837) - FIND("/",N837))</f>
        <v>rock</v>
      </c>
      <c r="S837" s="12">
        <f>(J837/86400)+DATE(1970,1,1)</f>
        <v>41005.45784722222</v>
      </c>
      <c r="T837" s="12">
        <f>(I837/86400)+DATE(1970,1,1)</f>
        <v>41048.125</v>
      </c>
    </row>
    <row r="838" spans="1:20" x14ac:dyDescent="0.25">
      <c r="A838" s="1">
        <v>836</v>
      </c>
      <c r="B838" s="8" t="s">
        <v>837</v>
      </c>
      <c r="C838" s="8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16">
        <f>ROUND((E838/D838)*(100),0)</f>
        <v>101</v>
      </c>
      <c r="P838" s="9">
        <f>IF(L838 = 0,0,E838/L838)</f>
        <v>109.70695652173914</v>
      </c>
      <c r="Q838" s="1" t="str">
        <f>LEFT(N838,SEARCH("/",N838)-1)</f>
        <v>music</v>
      </c>
      <c r="R838" s="1" t="str">
        <f>RIGHT(N838,LEN(N838) - FIND("/",N838))</f>
        <v>rock</v>
      </c>
      <c r="S838" s="12">
        <f>(J838/86400)+DATE(1970,1,1)</f>
        <v>41524.056921296295</v>
      </c>
      <c r="T838" s="12">
        <f>(I838/86400)+DATE(1970,1,1)</f>
        <v>41554.056921296295</v>
      </c>
    </row>
    <row r="839" spans="1:20" ht="45" x14ac:dyDescent="0.25">
      <c r="A839" s="1">
        <v>837</v>
      </c>
      <c r="B839" s="8" t="s">
        <v>838</v>
      </c>
      <c r="C839" s="8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16">
        <f>ROUND((E839/D839)*(100),0)</f>
        <v>122</v>
      </c>
      <c r="P839" s="9">
        <f>IF(L839 = 0,0,E839/L839)</f>
        <v>49.112903225806448</v>
      </c>
      <c r="Q839" s="1" t="str">
        <f>LEFT(N839,SEARCH("/",N839)-1)</f>
        <v>music</v>
      </c>
      <c r="R839" s="1" t="str">
        <f>RIGHT(N839,LEN(N839) - FIND("/",N839))</f>
        <v>rock</v>
      </c>
      <c r="S839" s="12">
        <f>(J839/86400)+DATE(1970,1,1)</f>
        <v>41730.998402777775</v>
      </c>
      <c r="T839" s="12">
        <f>(I839/86400)+DATE(1970,1,1)</f>
        <v>41760.998402777775</v>
      </c>
    </row>
    <row r="840" spans="1:20" ht="60" x14ac:dyDescent="0.25">
      <c r="A840" s="1">
        <v>838</v>
      </c>
      <c r="B840" s="8" t="s">
        <v>839</v>
      </c>
      <c r="C840" s="8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16">
        <f>ROUND((E840/D840)*(100),0)</f>
        <v>145</v>
      </c>
      <c r="P840" s="9">
        <f>IF(L840 = 0,0,E840/L840)</f>
        <v>47.672131147540981</v>
      </c>
      <c r="Q840" s="1" t="str">
        <f>LEFT(N840,SEARCH("/",N840)-1)</f>
        <v>music</v>
      </c>
      <c r="R840" s="1" t="str">
        <f>RIGHT(N840,LEN(N840) - FIND("/",N840))</f>
        <v>rock</v>
      </c>
      <c r="S840" s="12">
        <f>(J840/86400)+DATE(1970,1,1)</f>
        <v>40895.897974537038</v>
      </c>
      <c r="T840" s="12">
        <f>(I840/86400)+DATE(1970,1,1)</f>
        <v>40925.897974537038</v>
      </c>
    </row>
    <row r="841" spans="1:20" ht="45" x14ac:dyDescent="0.25">
      <c r="A841" s="1">
        <v>839</v>
      </c>
      <c r="B841" s="8" t="s">
        <v>840</v>
      </c>
      <c r="C841" s="8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16">
        <f>ROUND((E841/D841)*(100),0)</f>
        <v>117</v>
      </c>
      <c r="P841" s="9">
        <f>IF(L841 = 0,0,E841/L841)</f>
        <v>60.737812499999997</v>
      </c>
      <c r="Q841" s="1" t="str">
        <f>LEFT(N841,SEARCH("/",N841)-1)</f>
        <v>music</v>
      </c>
      <c r="R841" s="1" t="str">
        <f>RIGHT(N841,LEN(N841) - FIND("/",N841))</f>
        <v>rock</v>
      </c>
      <c r="S841" s="12">
        <f>(J841/86400)+DATE(1970,1,1)</f>
        <v>41144.763379629629</v>
      </c>
      <c r="T841" s="12">
        <f>(I841/86400)+DATE(1970,1,1)</f>
        <v>41174.763379629629</v>
      </c>
    </row>
    <row r="842" spans="1:20" ht="45" x14ac:dyDescent="0.25">
      <c r="A842" s="1">
        <v>840</v>
      </c>
      <c r="B842" s="8" t="s">
        <v>841</v>
      </c>
      <c r="C842" s="8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16">
        <f>ROUND((E842/D842)*(100),0)</f>
        <v>120</v>
      </c>
      <c r="P842" s="9">
        <f>IF(L842 = 0,0,E842/L842)</f>
        <v>63.37715789473684</v>
      </c>
      <c r="Q842" s="1" t="str">
        <f>LEFT(N842,SEARCH("/",N842)-1)</f>
        <v>music</v>
      </c>
      <c r="R842" s="1" t="str">
        <f>RIGHT(N842,LEN(N842) - FIND("/",N842))</f>
        <v>metal</v>
      </c>
      <c r="S842" s="12">
        <f>(J842/86400)+DATE(1970,1,1)</f>
        <v>42607.226701388892</v>
      </c>
      <c r="T842" s="12">
        <f>(I842/86400)+DATE(1970,1,1)</f>
        <v>42637.226701388892</v>
      </c>
    </row>
    <row r="843" spans="1:20" ht="60" x14ac:dyDescent="0.25">
      <c r="A843" s="1">
        <v>841</v>
      </c>
      <c r="B843" s="8" t="s">
        <v>842</v>
      </c>
      <c r="C843" s="8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16">
        <f>ROUND((E843/D843)*(100),0)</f>
        <v>101</v>
      </c>
      <c r="P843" s="9">
        <f>IF(L843 = 0,0,E843/L843)</f>
        <v>53.893617021276597</v>
      </c>
      <c r="Q843" s="1" t="str">
        <f>LEFT(N843,SEARCH("/",N843)-1)</f>
        <v>music</v>
      </c>
      <c r="R843" s="1" t="str">
        <f>RIGHT(N843,LEN(N843) - FIND("/",N843))</f>
        <v>metal</v>
      </c>
      <c r="S843" s="12">
        <f>(J843/86400)+DATE(1970,1,1)</f>
        <v>41923.838692129633</v>
      </c>
      <c r="T843" s="12">
        <f>(I843/86400)+DATE(1970,1,1)</f>
        <v>41953.880358796298</v>
      </c>
    </row>
    <row r="844" spans="1:20" ht="45" x14ac:dyDescent="0.25">
      <c r="A844" s="1">
        <v>842</v>
      </c>
      <c r="B844" s="8" t="s">
        <v>843</v>
      </c>
      <c r="C844" s="8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16">
        <f>ROUND((E844/D844)*(100),0)</f>
        <v>104</v>
      </c>
      <c r="P844" s="9">
        <f>IF(L844 = 0,0,E844/L844)</f>
        <v>66.871794871794876</v>
      </c>
      <c r="Q844" s="1" t="str">
        <f>LEFT(N844,SEARCH("/",N844)-1)</f>
        <v>music</v>
      </c>
      <c r="R844" s="1" t="str">
        <f>RIGHT(N844,LEN(N844) - FIND("/",N844))</f>
        <v>metal</v>
      </c>
      <c r="S844" s="12">
        <f>(J844/86400)+DATE(1970,1,1)</f>
        <v>41526.59239583333</v>
      </c>
      <c r="T844" s="12">
        <f>(I844/86400)+DATE(1970,1,1)</f>
        <v>41561.165972222225</v>
      </c>
    </row>
    <row r="845" spans="1:20" ht="60" x14ac:dyDescent="0.25">
      <c r="A845" s="1">
        <v>843</v>
      </c>
      <c r="B845" s="8" t="s">
        <v>844</v>
      </c>
      <c r="C845" s="8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16">
        <f>ROUND((E845/D845)*(100),0)</f>
        <v>267</v>
      </c>
      <c r="P845" s="9">
        <f>IF(L845 = 0,0,E845/L845)</f>
        <v>63.102362204724407</v>
      </c>
      <c r="Q845" s="1" t="str">
        <f>LEFT(N845,SEARCH("/",N845)-1)</f>
        <v>music</v>
      </c>
      <c r="R845" s="1" t="str">
        <f>RIGHT(N845,LEN(N845) - FIND("/",N845))</f>
        <v>metal</v>
      </c>
      <c r="S845" s="12">
        <f>(J845/86400)+DATE(1970,1,1)</f>
        <v>42695.257870370369</v>
      </c>
      <c r="T845" s="12">
        <f>(I845/86400)+DATE(1970,1,1)</f>
        <v>42712.333333333328</v>
      </c>
    </row>
    <row r="846" spans="1:20" ht="60" x14ac:dyDescent="0.25">
      <c r="A846" s="1">
        <v>844</v>
      </c>
      <c r="B846" s="8" t="s">
        <v>845</v>
      </c>
      <c r="C846" s="8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16">
        <f>ROUND((E846/D846)*(100),0)</f>
        <v>194</v>
      </c>
      <c r="P846" s="9">
        <f>IF(L846 = 0,0,E846/L846)</f>
        <v>36.628930817610062</v>
      </c>
      <c r="Q846" s="1" t="str">
        <f>LEFT(N846,SEARCH("/",N846)-1)</f>
        <v>music</v>
      </c>
      <c r="R846" s="1" t="str">
        <f>RIGHT(N846,LEN(N846) - FIND("/",N846))</f>
        <v>metal</v>
      </c>
      <c r="S846" s="12">
        <f>(J846/86400)+DATE(1970,1,1)</f>
        <v>41905.684629629628</v>
      </c>
      <c r="T846" s="12">
        <f>(I846/86400)+DATE(1970,1,1)</f>
        <v>41944.207638888889</v>
      </c>
    </row>
    <row r="847" spans="1:20" ht="45" x14ac:dyDescent="0.25">
      <c r="A847" s="1">
        <v>845</v>
      </c>
      <c r="B847" s="8" t="s">
        <v>846</v>
      </c>
      <c r="C847" s="8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16">
        <f>ROUND((E847/D847)*(100),0)</f>
        <v>120</v>
      </c>
      <c r="P847" s="9">
        <f>IF(L847 = 0,0,E847/L847)</f>
        <v>34.005706214689269</v>
      </c>
      <c r="Q847" s="1" t="str">
        <f>LEFT(N847,SEARCH("/",N847)-1)</f>
        <v>music</v>
      </c>
      <c r="R847" s="1" t="str">
        <f>RIGHT(N847,LEN(N847) - FIND("/",N847))</f>
        <v>metal</v>
      </c>
      <c r="S847" s="12">
        <f>(J847/86400)+DATE(1970,1,1)</f>
        <v>42578.205972222218</v>
      </c>
      <c r="T847" s="12">
        <f>(I847/86400)+DATE(1970,1,1)</f>
        <v>42618.165972222225</v>
      </c>
    </row>
    <row r="848" spans="1:20" ht="45" x14ac:dyDescent="0.25">
      <c r="A848" s="1">
        <v>846</v>
      </c>
      <c r="B848" s="8" t="s">
        <v>847</v>
      </c>
      <c r="C848" s="8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16">
        <f>ROUND((E848/D848)*(100),0)</f>
        <v>122</v>
      </c>
      <c r="P848" s="9">
        <f>IF(L848 = 0,0,E848/L848)</f>
        <v>28.553404255319148</v>
      </c>
      <c r="Q848" s="1" t="str">
        <f>LEFT(N848,SEARCH("/",N848)-1)</f>
        <v>music</v>
      </c>
      <c r="R848" s="1" t="str">
        <f>RIGHT(N848,LEN(N848) - FIND("/",N848))</f>
        <v>metal</v>
      </c>
      <c r="S848" s="12">
        <f>(J848/86400)+DATE(1970,1,1)</f>
        <v>41694.391840277778</v>
      </c>
      <c r="T848" s="12">
        <f>(I848/86400)+DATE(1970,1,1)</f>
        <v>41708.583333333336</v>
      </c>
    </row>
    <row r="849" spans="1:20" ht="30" x14ac:dyDescent="0.25">
      <c r="A849" s="1">
        <v>847</v>
      </c>
      <c r="B849" s="8" t="s">
        <v>848</v>
      </c>
      <c r="C849" s="8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16">
        <f>ROUND((E849/D849)*(100),0)</f>
        <v>100</v>
      </c>
      <c r="P849" s="9">
        <f>IF(L849 = 0,0,E849/L849)</f>
        <v>10</v>
      </c>
      <c r="Q849" s="1" t="str">
        <f>LEFT(N849,SEARCH("/",N849)-1)</f>
        <v>music</v>
      </c>
      <c r="R849" s="1" t="str">
        <f>RIGHT(N849,LEN(N849) - FIND("/",N849))</f>
        <v>metal</v>
      </c>
      <c r="S849" s="12">
        <f>(J849/86400)+DATE(1970,1,1)</f>
        <v>42165.798333333332</v>
      </c>
      <c r="T849" s="12">
        <f>(I849/86400)+DATE(1970,1,1)</f>
        <v>42195.798333333332</v>
      </c>
    </row>
    <row r="850" spans="1:20" ht="45" x14ac:dyDescent="0.25">
      <c r="A850" s="1">
        <v>848</v>
      </c>
      <c r="B850" s="8" t="s">
        <v>849</v>
      </c>
      <c r="C850" s="8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16">
        <f>ROUND((E850/D850)*(100),0)</f>
        <v>100</v>
      </c>
      <c r="P850" s="9">
        <f>IF(L850 = 0,0,E850/L850)</f>
        <v>18.75</v>
      </c>
      <c r="Q850" s="1" t="str">
        <f>LEFT(N850,SEARCH("/",N850)-1)</f>
        <v>music</v>
      </c>
      <c r="R850" s="1" t="str">
        <f>RIGHT(N850,LEN(N850) - FIND("/",N850))</f>
        <v>metal</v>
      </c>
      <c r="S850" s="12">
        <f>(J850/86400)+DATE(1970,1,1)</f>
        <v>42078.792048611111</v>
      </c>
      <c r="T850" s="12">
        <f>(I850/86400)+DATE(1970,1,1)</f>
        <v>42108.792048611111</v>
      </c>
    </row>
    <row r="851" spans="1:20" ht="60" x14ac:dyDescent="0.25">
      <c r="A851" s="1">
        <v>849</v>
      </c>
      <c r="B851" s="8" t="s">
        <v>850</v>
      </c>
      <c r="C851" s="8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16">
        <f>ROUND((E851/D851)*(100),0)</f>
        <v>120</v>
      </c>
      <c r="P851" s="9">
        <f>IF(L851 = 0,0,E851/L851)</f>
        <v>41.704347826086959</v>
      </c>
      <c r="Q851" s="1" t="str">
        <f>LEFT(N851,SEARCH("/",N851)-1)</f>
        <v>music</v>
      </c>
      <c r="R851" s="1" t="str">
        <f>RIGHT(N851,LEN(N851) - FIND("/",N851))</f>
        <v>metal</v>
      </c>
      <c r="S851" s="12">
        <f>(J851/86400)+DATE(1970,1,1)</f>
        <v>42051.148888888885</v>
      </c>
      <c r="T851" s="12">
        <f>(I851/86400)+DATE(1970,1,1)</f>
        <v>42079.107222222221</v>
      </c>
    </row>
    <row r="852" spans="1:20" ht="45" x14ac:dyDescent="0.25">
      <c r="A852" s="1">
        <v>850</v>
      </c>
      <c r="B852" s="8" t="s">
        <v>851</v>
      </c>
      <c r="C852" s="8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16">
        <f>ROUND((E852/D852)*(100),0)</f>
        <v>155</v>
      </c>
      <c r="P852" s="9">
        <f>IF(L852 = 0,0,E852/L852)</f>
        <v>46.669172932330824</v>
      </c>
      <c r="Q852" s="1" t="str">
        <f>LEFT(N852,SEARCH("/",N852)-1)</f>
        <v>music</v>
      </c>
      <c r="R852" s="1" t="str">
        <f>RIGHT(N852,LEN(N852) - FIND("/",N852))</f>
        <v>metal</v>
      </c>
      <c r="S852" s="12">
        <f>(J852/86400)+DATE(1970,1,1)</f>
        <v>42452.827743055561</v>
      </c>
      <c r="T852" s="12">
        <f>(I852/86400)+DATE(1970,1,1)</f>
        <v>42485.207638888889</v>
      </c>
    </row>
    <row r="853" spans="1:20" ht="45" x14ac:dyDescent="0.25">
      <c r="A853" s="1">
        <v>851</v>
      </c>
      <c r="B853" s="8" t="s">
        <v>852</v>
      </c>
      <c r="C853" s="8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16">
        <f>ROUND((E853/D853)*(100),0)</f>
        <v>130</v>
      </c>
      <c r="P853" s="9">
        <f>IF(L853 = 0,0,E853/L853)</f>
        <v>37.271428571428572</v>
      </c>
      <c r="Q853" s="1" t="str">
        <f>LEFT(N853,SEARCH("/",N853)-1)</f>
        <v>music</v>
      </c>
      <c r="R853" s="1" t="str">
        <f>RIGHT(N853,LEN(N853) - FIND("/",N853))</f>
        <v>metal</v>
      </c>
      <c r="S853" s="12">
        <f>(J853/86400)+DATE(1970,1,1)</f>
        <v>42522.880243055552</v>
      </c>
      <c r="T853" s="12">
        <f>(I853/86400)+DATE(1970,1,1)</f>
        <v>42582.822916666672</v>
      </c>
    </row>
    <row r="854" spans="1:20" ht="30" x14ac:dyDescent="0.25">
      <c r="A854" s="1">
        <v>852</v>
      </c>
      <c r="B854" s="8" t="s">
        <v>853</v>
      </c>
      <c r="C854" s="8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16">
        <f>ROUND((E854/D854)*(100),0)</f>
        <v>105</v>
      </c>
      <c r="P854" s="9">
        <f>IF(L854 = 0,0,E854/L854)</f>
        <v>59.258064516129032</v>
      </c>
      <c r="Q854" s="1" t="str">
        <f>LEFT(N854,SEARCH("/",N854)-1)</f>
        <v>music</v>
      </c>
      <c r="R854" s="1" t="str">
        <f>RIGHT(N854,LEN(N854) - FIND("/",N854))</f>
        <v>metal</v>
      </c>
      <c r="S854" s="12">
        <f>(J854/86400)+DATE(1970,1,1)</f>
        <v>42656.805497685185</v>
      </c>
      <c r="T854" s="12">
        <f>(I854/86400)+DATE(1970,1,1)</f>
        <v>42667.875</v>
      </c>
    </row>
    <row r="855" spans="1:20" ht="45" x14ac:dyDescent="0.25">
      <c r="A855" s="1">
        <v>853</v>
      </c>
      <c r="B855" s="8" t="s">
        <v>854</v>
      </c>
      <c r="C855" s="8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16">
        <f>ROUND((E855/D855)*(100),0)</f>
        <v>100</v>
      </c>
      <c r="P855" s="9">
        <f>IF(L855 = 0,0,E855/L855)</f>
        <v>30</v>
      </c>
      <c r="Q855" s="1" t="str">
        <f>LEFT(N855,SEARCH("/",N855)-1)</f>
        <v>music</v>
      </c>
      <c r="R855" s="1" t="str">
        <f>RIGHT(N855,LEN(N855) - FIND("/",N855))</f>
        <v>metal</v>
      </c>
      <c r="S855" s="12">
        <f>(J855/86400)+DATE(1970,1,1)</f>
        <v>42021.832280092596</v>
      </c>
      <c r="T855" s="12">
        <f>(I855/86400)+DATE(1970,1,1)</f>
        <v>42051.832280092596</v>
      </c>
    </row>
    <row r="856" spans="1:20" ht="45" x14ac:dyDescent="0.25">
      <c r="A856" s="1">
        <v>854</v>
      </c>
      <c r="B856" s="8" t="s">
        <v>855</v>
      </c>
      <c r="C856" s="8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16">
        <f>ROUND((E856/D856)*(100),0)</f>
        <v>118</v>
      </c>
      <c r="P856" s="9">
        <f>IF(L856 = 0,0,E856/L856)</f>
        <v>65.8623246492986</v>
      </c>
      <c r="Q856" s="1" t="str">
        <f>LEFT(N856,SEARCH("/",N856)-1)</f>
        <v>music</v>
      </c>
      <c r="R856" s="1" t="str">
        <f>RIGHT(N856,LEN(N856) - FIND("/",N856))</f>
        <v>metal</v>
      </c>
      <c r="S856" s="12">
        <f>(J856/86400)+DATE(1970,1,1)</f>
        <v>42702.212337962963</v>
      </c>
      <c r="T856" s="12">
        <f>(I856/86400)+DATE(1970,1,1)</f>
        <v>42732.212337962963</v>
      </c>
    </row>
    <row r="857" spans="1:20" ht="45" x14ac:dyDescent="0.25">
      <c r="A857" s="1">
        <v>855</v>
      </c>
      <c r="B857" s="8" t="s">
        <v>856</v>
      </c>
      <c r="C857" s="8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16">
        <f>ROUND((E857/D857)*(100),0)</f>
        <v>103</v>
      </c>
      <c r="P857" s="9">
        <f>IF(L857 = 0,0,E857/L857)</f>
        <v>31.914893617021278</v>
      </c>
      <c r="Q857" s="1" t="str">
        <f>LEFT(N857,SEARCH("/",N857)-1)</f>
        <v>music</v>
      </c>
      <c r="R857" s="1" t="str">
        <f>RIGHT(N857,LEN(N857) - FIND("/",N857))</f>
        <v>metal</v>
      </c>
      <c r="S857" s="12">
        <f>(J857/86400)+DATE(1970,1,1)</f>
        <v>42545.125196759254</v>
      </c>
      <c r="T857" s="12">
        <f>(I857/86400)+DATE(1970,1,1)</f>
        <v>42575.125196759254</v>
      </c>
    </row>
    <row r="858" spans="1:20" ht="60" x14ac:dyDescent="0.25">
      <c r="A858" s="1">
        <v>856</v>
      </c>
      <c r="B858" s="8" t="s">
        <v>857</v>
      </c>
      <c r="C858" s="8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16">
        <f>ROUND((E858/D858)*(100),0)</f>
        <v>218</v>
      </c>
      <c r="P858" s="9">
        <f>IF(L858 = 0,0,E858/L858)</f>
        <v>19.464285714285715</v>
      </c>
      <c r="Q858" s="1" t="str">
        <f>LEFT(N858,SEARCH("/",N858)-1)</f>
        <v>music</v>
      </c>
      <c r="R858" s="1" t="str">
        <f>RIGHT(N858,LEN(N858) - FIND("/",N858))</f>
        <v>metal</v>
      </c>
      <c r="S858" s="12">
        <f>(J858/86400)+DATE(1970,1,1)</f>
        <v>42609.311990740738</v>
      </c>
      <c r="T858" s="12">
        <f>(I858/86400)+DATE(1970,1,1)</f>
        <v>42668.791666666672</v>
      </c>
    </row>
    <row r="859" spans="1:20" ht="45" x14ac:dyDescent="0.25">
      <c r="A859" s="1">
        <v>857</v>
      </c>
      <c r="B859" s="8" t="s">
        <v>858</v>
      </c>
      <c r="C859" s="8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16">
        <f>ROUND((E859/D859)*(100),0)</f>
        <v>100</v>
      </c>
      <c r="P859" s="9">
        <f>IF(L859 = 0,0,E859/L859)</f>
        <v>50</v>
      </c>
      <c r="Q859" s="1" t="str">
        <f>LEFT(N859,SEARCH("/",N859)-1)</f>
        <v>music</v>
      </c>
      <c r="R859" s="1" t="str">
        <f>RIGHT(N859,LEN(N859) - FIND("/",N859))</f>
        <v>metal</v>
      </c>
      <c r="S859" s="12">
        <f>(J859/86400)+DATE(1970,1,1)</f>
        <v>42291.581377314811</v>
      </c>
      <c r="T859" s="12">
        <f>(I859/86400)+DATE(1970,1,1)</f>
        <v>42333.623043981483</v>
      </c>
    </row>
    <row r="860" spans="1:20" ht="60" x14ac:dyDescent="0.25">
      <c r="A860" s="1">
        <v>858</v>
      </c>
      <c r="B860" s="8" t="s">
        <v>859</v>
      </c>
      <c r="C860" s="8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16">
        <f>ROUND((E860/D860)*(100),0)</f>
        <v>144</v>
      </c>
      <c r="P860" s="9">
        <f>IF(L860 = 0,0,E860/L860)</f>
        <v>22.737763157894737</v>
      </c>
      <c r="Q860" s="1" t="str">
        <f>LEFT(N860,SEARCH("/",N860)-1)</f>
        <v>music</v>
      </c>
      <c r="R860" s="1" t="str">
        <f>RIGHT(N860,LEN(N860) - FIND("/",N860))</f>
        <v>metal</v>
      </c>
      <c r="S860" s="12">
        <f>(J860/86400)+DATE(1970,1,1)</f>
        <v>42079.745578703703</v>
      </c>
      <c r="T860" s="12">
        <f>(I860/86400)+DATE(1970,1,1)</f>
        <v>42109.957638888889</v>
      </c>
    </row>
    <row r="861" spans="1:20" ht="45" x14ac:dyDescent="0.25">
      <c r="A861" s="1">
        <v>859</v>
      </c>
      <c r="B861" s="8" t="s">
        <v>860</v>
      </c>
      <c r="C861" s="8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16">
        <f>ROUND((E861/D861)*(100),0)</f>
        <v>105</v>
      </c>
      <c r="P861" s="9">
        <f>IF(L861 = 0,0,E861/L861)</f>
        <v>42.724489795918366</v>
      </c>
      <c r="Q861" s="1" t="str">
        <f>LEFT(N861,SEARCH("/",N861)-1)</f>
        <v>music</v>
      </c>
      <c r="R861" s="1" t="str">
        <f>RIGHT(N861,LEN(N861) - FIND("/",N861))</f>
        <v>metal</v>
      </c>
      <c r="S861" s="12">
        <f>(J861/86400)+DATE(1970,1,1)</f>
        <v>42128.820231481484</v>
      </c>
      <c r="T861" s="12">
        <f>(I861/86400)+DATE(1970,1,1)</f>
        <v>42159</v>
      </c>
    </row>
    <row r="862" spans="1:20" ht="60" x14ac:dyDescent="0.25">
      <c r="A862" s="1">
        <v>860</v>
      </c>
      <c r="B862" s="8" t="s">
        <v>861</v>
      </c>
      <c r="C862" s="8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6">
        <f>ROUND((E862/D862)*(100),0)</f>
        <v>18</v>
      </c>
      <c r="P862" s="9">
        <f>IF(L862 = 0,0,E862/L862)</f>
        <v>52.916666666666664</v>
      </c>
      <c r="Q862" s="1" t="str">
        <f>LEFT(N862,SEARCH("/",N862)-1)</f>
        <v>music</v>
      </c>
      <c r="R862" s="1" t="str">
        <f>RIGHT(N862,LEN(N862) - FIND("/",N862))</f>
        <v>jazz</v>
      </c>
      <c r="S862" s="12">
        <f>(J862/86400)+DATE(1970,1,1)</f>
        <v>41570.482789351852</v>
      </c>
      <c r="T862" s="12">
        <f>(I862/86400)+DATE(1970,1,1)</f>
        <v>41600.524456018517</v>
      </c>
    </row>
    <row r="863" spans="1:20" ht="45" x14ac:dyDescent="0.25">
      <c r="A863" s="1">
        <v>861</v>
      </c>
      <c r="B863" s="8" t="s">
        <v>862</v>
      </c>
      <c r="C863" s="8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6">
        <f>ROUND((E863/D863)*(100),0)</f>
        <v>2</v>
      </c>
      <c r="P863" s="9">
        <f>IF(L863 = 0,0,E863/L863)</f>
        <v>50.5</v>
      </c>
      <c r="Q863" s="1" t="str">
        <f>LEFT(N863,SEARCH("/",N863)-1)</f>
        <v>music</v>
      </c>
      <c r="R863" s="1" t="str">
        <f>RIGHT(N863,LEN(N863) - FIND("/",N863))</f>
        <v>jazz</v>
      </c>
      <c r="S863" s="12">
        <f>(J863/86400)+DATE(1970,1,1)</f>
        <v>42599.965324074074</v>
      </c>
      <c r="T863" s="12">
        <f>(I863/86400)+DATE(1970,1,1)</f>
        <v>42629.965324074074</v>
      </c>
    </row>
    <row r="864" spans="1:20" ht="45" x14ac:dyDescent="0.25">
      <c r="A864" s="1">
        <v>862</v>
      </c>
      <c r="B864" s="8" t="s">
        <v>863</v>
      </c>
      <c r="C864" s="8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6">
        <f>ROUND((E864/D864)*(100),0)</f>
        <v>0</v>
      </c>
      <c r="P864" s="9">
        <f>IF(L864 = 0,0,E864/L864)</f>
        <v>42.5</v>
      </c>
      <c r="Q864" s="1" t="str">
        <f>LEFT(N864,SEARCH("/",N864)-1)</f>
        <v>music</v>
      </c>
      <c r="R864" s="1" t="str">
        <f>RIGHT(N864,LEN(N864) - FIND("/",N864))</f>
        <v>jazz</v>
      </c>
      <c r="S864" s="12">
        <f>(J864/86400)+DATE(1970,1,1)</f>
        <v>41559.5549537037</v>
      </c>
      <c r="T864" s="12">
        <f>(I864/86400)+DATE(1970,1,1)</f>
        <v>41589.596620370372</v>
      </c>
    </row>
    <row r="865" spans="1:20" ht="45" x14ac:dyDescent="0.25">
      <c r="A865" s="1">
        <v>863</v>
      </c>
      <c r="B865" s="8" t="s">
        <v>864</v>
      </c>
      <c r="C865" s="8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6">
        <f>ROUND((E865/D865)*(100),0)</f>
        <v>5</v>
      </c>
      <c r="P865" s="9">
        <f>IF(L865 = 0,0,E865/L865)</f>
        <v>18</v>
      </c>
      <c r="Q865" s="1" t="str">
        <f>LEFT(N865,SEARCH("/",N865)-1)</f>
        <v>music</v>
      </c>
      <c r="R865" s="1" t="str">
        <f>RIGHT(N865,LEN(N865) - FIND("/",N865))</f>
        <v>jazz</v>
      </c>
      <c r="S865" s="12">
        <f>(J865/86400)+DATE(1970,1,1)</f>
        <v>40921.117662037039</v>
      </c>
      <c r="T865" s="12">
        <f>(I865/86400)+DATE(1970,1,1)</f>
        <v>40951.117662037039</v>
      </c>
    </row>
    <row r="866" spans="1:20" ht="45" x14ac:dyDescent="0.25">
      <c r="A866" s="1">
        <v>864</v>
      </c>
      <c r="B866" s="8" t="s">
        <v>865</v>
      </c>
      <c r="C866" s="8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6">
        <f>ROUND((E866/D866)*(100),0)</f>
        <v>42</v>
      </c>
      <c r="P866" s="9">
        <f>IF(L866 = 0,0,E866/L866)</f>
        <v>34.177215189873415</v>
      </c>
      <c r="Q866" s="1" t="str">
        <f>LEFT(N866,SEARCH("/",N866)-1)</f>
        <v>music</v>
      </c>
      <c r="R866" s="1" t="str">
        <f>RIGHT(N866,LEN(N866) - FIND("/",N866))</f>
        <v>jazz</v>
      </c>
      <c r="S866" s="12">
        <f>(J866/86400)+DATE(1970,1,1)</f>
        <v>41541.106921296298</v>
      </c>
      <c r="T866" s="12">
        <f>(I866/86400)+DATE(1970,1,1)</f>
        <v>41563.415972222225</v>
      </c>
    </row>
    <row r="867" spans="1:20" ht="60" x14ac:dyDescent="0.25">
      <c r="A867" s="1">
        <v>865</v>
      </c>
      <c r="B867" s="8" t="s">
        <v>866</v>
      </c>
      <c r="C867" s="8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6">
        <f>ROUND((E867/D867)*(100),0)</f>
        <v>2</v>
      </c>
      <c r="P867" s="9">
        <f>IF(L867 = 0,0,E867/L867)</f>
        <v>22.5</v>
      </c>
      <c r="Q867" s="1" t="str">
        <f>LEFT(N867,SEARCH("/",N867)-1)</f>
        <v>music</v>
      </c>
      <c r="R867" s="1" t="str">
        <f>RIGHT(N867,LEN(N867) - FIND("/",N867))</f>
        <v>jazz</v>
      </c>
      <c r="S867" s="12">
        <f>(J867/86400)+DATE(1970,1,1)</f>
        <v>41230.773113425923</v>
      </c>
      <c r="T867" s="12">
        <f>(I867/86400)+DATE(1970,1,1)</f>
        <v>41290.773113425923</v>
      </c>
    </row>
    <row r="868" spans="1:20" ht="45" x14ac:dyDescent="0.25">
      <c r="A868" s="1">
        <v>866</v>
      </c>
      <c r="B868" s="8" t="s">
        <v>867</v>
      </c>
      <c r="C868" s="8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6">
        <f>ROUND((E868/D868)*(100),0)</f>
        <v>18</v>
      </c>
      <c r="P868" s="9">
        <f>IF(L868 = 0,0,E868/L868)</f>
        <v>58.18181818181818</v>
      </c>
      <c r="Q868" s="1" t="str">
        <f>LEFT(N868,SEARCH("/",N868)-1)</f>
        <v>music</v>
      </c>
      <c r="R868" s="1" t="str">
        <f>RIGHT(N868,LEN(N868) - FIND("/",N868))</f>
        <v>jazz</v>
      </c>
      <c r="S868" s="12">
        <f>(J868/86400)+DATE(1970,1,1)</f>
        <v>42025.637939814813</v>
      </c>
      <c r="T868" s="12">
        <f>(I868/86400)+DATE(1970,1,1)</f>
        <v>42063.631944444445</v>
      </c>
    </row>
    <row r="869" spans="1:20" ht="60" x14ac:dyDescent="0.25">
      <c r="A869" s="1">
        <v>867</v>
      </c>
      <c r="B869" s="8" t="s">
        <v>868</v>
      </c>
      <c r="C869" s="8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6">
        <f>ROUND((E869/D869)*(100),0)</f>
        <v>24</v>
      </c>
      <c r="P869" s="9">
        <f>IF(L869 = 0,0,E869/L869)</f>
        <v>109.18181818181819</v>
      </c>
      <c r="Q869" s="1" t="str">
        <f>LEFT(N869,SEARCH("/",N869)-1)</f>
        <v>music</v>
      </c>
      <c r="R869" s="1" t="str">
        <f>RIGHT(N869,LEN(N869) - FIND("/",N869))</f>
        <v>jazz</v>
      </c>
      <c r="S869" s="12">
        <f>(J869/86400)+DATE(1970,1,1)</f>
        <v>40088.105393518519</v>
      </c>
      <c r="T869" s="12">
        <f>(I869/86400)+DATE(1970,1,1)</f>
        <v>40148.207638888889</v>
      </c>
    </row>
    <row r="870" spans="1:20" ht="60" x14ac:dyDescent="0.25">
      <c r="A870" s="1">
        <v>868</v>
      </c>
      <c r="B870" s="8" t="s">
        <v>869</v>
      </c>
      <c r="C870" s="8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6">
        <f>ROUND((E870/D870)*(100),0)</f>
        <v>0</v>
      </c>
      <c r="P870" s="9">
        <f>IF(L870 = 0,0,E870/L870)</f>
        <v>50</v>
      </c>
      <c r="Q870" s="1" t="str">
        <f>LEFT(N870,SEARCH("/",N870)-1)</f>
        <v>music</v>
      </c>
      <c r="R870" s="1" t="str">
        <f>RIGHT(N870,LEN(N870) - FIND("/",N870))</f>
        <v>jazz</v>
      </c>
      <c r="S870" s="12">
        <f>(J870/86400)+DATE(1970,1,1)</f>
        <v>41616.027754629627</v>
      </c>
      <c r="T870" s="12">
        <f>(I870/86400)+DATE(1970,1,1)</f>
        <v>41646.027754629627</v>
      </c>
    </row>
    <row r="871" spans="1:20" ht="60" x14ac:dyDescent="0.25">
      <c r="A871" s="1">
        <v>869</v>
      </c>
      <c r="B871" s="8" t="s">
        <v>870</v>
      </c>
      <c r="C871" s="8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6">
        <f>ROUND((E871/D871)*(100),0)</f>
        <v>12</v>
      </c>
      <c r="P871" s="9">
        <f>IF(L871 = 0,0,E871/L871)</f>
        <v>346.66666666666669</v>
      </c>
      <c r="Q871" s="1" t="str">
        <f>LEFT(N871,SEARCH("/",N871)-1)</f>
        <v>music</v>
      </c>
      <c r="R871" s="1" t="str">
        <f>RIGHT(N871,LEN(N871) - FIND("/",N871))</f>
        <v>jazz</v>
      </c>
      <c r="S871" s="12">
        <f>(J871/86400)+DATE(1970,1,1)</f>
        <v>41342.845567129625</v>
      </c>
      <c r="T871" s="12">
        <f>(I871/86400)+DATE(1970,1,1)</f>
        <v>41372.803900462961</v>
      </c>
    </row>
    <row r="872" spans="1:20" ht="60" x14ac:dyDescent="0.25">
      <c r="A872" s="1">
        <v>870</v>
      </c>
      <c r="B872" s="8" t="s">
        <v>871</v>
      </c>
      <c r="C872" s="8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6">
        <f>ROUND((E872/D872)*(100),0)</f>
        <v>0</v>
      </c>
      <c r="P872" s="9">
        <f>IF(L872 = 0,0,E872/L872)</f>
        <v>12.4</v>
      </c>
      <c r="Q872" s="1" t="str">
        <f>LEFT(N872,SEARCH("/",N872)-1)</f>
        <v>music</v>
      </c>
      <c r="R872" s="1" t="str">
        <f>RIGHT(N872,LEN(N872) - FIND("/",N872))</f>
        <v>jazz</v>
      </c>
      <c r="S872" s="12">
        <f>(J872/86400)+DATE(1970,1,1)</f>
        <v>41488.022256944445</v>
      </c>
      <c r="T872" s="12">
        <f>(I872/86400)+DATE(1970,1,1)</f>
        <v>41518.022256944445</v>
      </c>
    </row>
    <row r="873" spans="1:20" ht="60" x14ac:dyDescent="0.25">
      <c r="A873" s="1">
        <v>871</v>
      </c>
      <c r="B873" s="8" t="s">
        <v>872</v>
      </c>
      <c r="C873" s="8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6">
        <f>ROUND((E873/D873)*(100),0)</f>
        <v>5</v>
      </c>
      <c r="P873" s="9">
        <f>IF(L873 = 0,0,E873/L873)</f>
        <v>27.083333333333332</v>
      </c>
      <c r="Q873" s="1" t="str">
        <f>LEFT(N873,SEARCH("/",N873)-1)</f>
        <v>music</v>
      </c>
      <c r="R873" s="1" t="str">
        <f>RIGHT(N873,LEN(N873) - FIND("/",N873))</f>
        <v>jazz</v>
      </c>
      <c r="S873" s="12">
        <f>(J873/86400)+DATE(1970,1,1)</f>
        <v>41577.561284722222</v>
      </c>
      <c r="T873" s="12">
        <f>(I873/86400)+DATE(1970,1,1)</f>
        <v>41607.602951388893</v>
      </c>
    </row>
    <row r="874" spans="1:20" ht="45" x14ac:dyDescent="0.25">
      <c r="A874" s="1">
        <v>872</v>
      </c>
      <c r="B874" s="8" t="s">
        <v>873</v>
      </c>
      <c r="C874" s="8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6">
        <f>ROUND((E874/D874)*(100),0)</f>
        <v>1</v>
      </c>
      <c r="P874" s="9">
        <f>IF(L874 = 0,0,E874/L874)</f>
        <v>32.5</v>
      </c>
      <c r="Q874" s="1" t="str">
        <f>LEFT(N874,SEARCH("/",N874)-1)</f>
        <v>music</v>
      </c>
      <c r="R874" s="1" t="str">
        <f>RIGHT(N874,LEN(N874) - FIND("/",N874))</f>
        <v>jazz</v>
      </c>
      <c r="S874" s="12">
        <f>(J874/86400)+DATE(1970,1,1)</f>
        <v>40567.825543981482</v>
      </c>
      <c r="T874" s="12">
        <f>(I874/86400)+DATE(1970,1,1)</f>
        <v>40612.825543981482</v>
      </c>
    </row>
    <row r="875" spans="1:20" ht="45" x14ac:dyDescent="0.25">
      <c r="A875" s="1">
        <v>873</v>
      </c>
      <c r="B875" s="8" t="s">
        <v>874</v>
      </c>
      <c r="C875" s="8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6">
        <f>ROUND((E875/D875)*(100),0)</f>
        <v>1</v>
      </c>
      <c r="P875" s="9">
        <f>IF(L875 = 0,0,E875/L875)</f>
        <v>9</v>
      </c>
      <c r="Q875" s="1" t="str">
        <f>LEFT(N875,SEARCH("/",N875)-1)</f>
        <v>music</v>
      </c>
      <c r="R875" s="1" t="str">
        <f>RIGHT(N875,LEN(N875) - FIND("/",N875))</f>
        <v>jazz</v>
      </c>
      <c r="S875" s="12">
        <f>(J875/86400)+DATE(1970,1,1)</f>
        <v>41184.167129629626</v>
      </c>
      <c r="T875" s="12">
        <f>(I875/86400)+DATE(1970,1,1)</f>
        <v>41224.208796296298</v>
      </c>
    </row>
    <row r="876" spans="1:20" ht="60" x14ac:dyDescent="0.25">
      <c r="A876" s="1">
        <v>874</v>
      </c>
      <c r="B876" s="8" t="s">
        <v>875</v>
      </c>
      <c r="C876" s="8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6">
        <f>ROUND((E876/D876)*(100),0)</f>
        <v>24</v>
      </c>
      <c r="P876" s="9">
        <f>IF(L876 = 0,0,E876/L876)</f>
        <v>34.761904761904759</v>
      </c>
      <c r="Q876" s="1" t="str">
        <f>LEFT(N876,SEARCH("/",N876)-1)</f>
        <v>music</v>
      </c>
      <c r="R876" s="1" t="str">
        <f>RIGHT(N876,LEN(N876) - FIND("/",N876))</f>
        <v>jazz</v>
      </c>
      <c r="S876" s="12">
        <f>(J876/86400)+DATE(1970,1,1)</f>
        <v>41368.583726851852</v>
      </c>
      <c r="T876" s="12">
        <f>(I876/86400)+DATE(1970,1,1)</f>
        <v>41398.583726851852</v>
      </c>
    </row>
    <row r="877" spans="1:20" ht="60" x14ac:dyDescent="0.25">
      <c r="A877" s="1">
        <v>875</v>
      </c>
      <c r="B877" s="8" t="s">
        <v>876</v>
      </c>
      <c r="C877" s="8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6">
        <f>ROUND((E877/D877)*(100),0)</f>
        <v>0</v>
      </c>
      <c r="P877" s="9">
        <f>IF(L877 = 0,0,E877/L877)</f>
        <v>0</v>
      </c>
      <c r="Q877" s="1" t="str">
        <f>LEFT(N877,SEARCH("/",N877)-1)</f>
        <v>music</v>
      </c>
      <c r="R877" s="1" t="str">
        <f>RIGHT(N877,LEN(N877) - FIND("/",N877))</f>
        <v>jazz</v>
      </c>
      <c r="S877" s="12">
        <f>(J877/86400)+DATE(1970,1,1)</f>
        <v>42248.723738425921</v>
      </c>
      <c r="T877" s="12">
        <f>(I877/86400)+DATE(1970,1,1)</f>
        <v>42268.723738425921</v>
      </c>
    </row>
    <row r="878" spans="1:20" ht="30" x14ac:dyDescent="0.25">
      <c r="A878" s="1">
        <v>876</v>
      </c>
      <c r="B878" s="8" t="s">
        <v>877</v>
      </c>
      <c r="C878" s="8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6">
        <f>ROUND((E878/D878)*(100),0)</f>
        <v>41</v>
      </c>
      <c r="P878" s="9">
        <f>IF(L878 = 0,0,E878/L878)</f>
        <v>28.577777777777779</v>
      </c>
      <c r="Q878" s="1" t="str">
        <f>LEFT(N878,SEARCH("/",N878)-1)</f>
        <v>music</v>
      </c>
      <c r="R878" s="1" t="str">
        <f>RIGHT(N878,LEN(N878) - FIND("/",N878))</f>
        <v>jazz</v>
      </c>
      <c r="S878" s="12">
        <f>(J878/86400)+DATE(1970,1,1)</f>
        <v>41276.496840277774</v>
      </c>
      <c r="T878" s="12">
        <f>(I878/86400)+DATE(1970,1,1)</f>
        <v>41309.496840277774</v>
      </c>
    </row>
    <row r="879" spans="1:20" ht="60" x14ac:dyDescent="0.25">
      <c r="A879" s="1">
        <v>877</v>
      </c>
      <c r="B879" s="8" t="s">
        <v>878</v>
      </c>
      <c r="C879" s="8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6">
        <f>ROUND((E879/D879)*(100),0)</f>
        <v>68</v>
      </c>
      <c r="P879" s="9">
        <f>IF(L879 = 0,0,E879/L879)</f>
        <v>46.586206896551722</v>
      </c>
      <c r="Q879" s="1" t="str">
        <f>LEFT(N879,SEARCH("/",N879)-1)</f>
        <v>music</v>
      </c>
      <c r="R879" s="1" t="str">
        <f>RIGHT(N879,LEN(N879) - FIND("/",N879))</f>
        <v>jazz</v>
      </c>
      <c r="S879" s="12">
        <f>(J879/86400)+DATE(1970,1,1)</f>
        <v>41597.788888888885</v>
      </c>
      <c r="T879" s="12">
        <f>(I879/86400)+DATE(1970,1,1)</f>
        <v>41627.788888888885</v>
      </c>
    </row>
    <row r="880" spans="1:20" ht="60" x14ac:dyDescent="0.25">
      <c r="A880" s="1">
        <v>878</v>
      </c>
      <c r="B880" s="8" t="s">
        <v>879</v>
      </c>
      <c r="C880" s="8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6">
        <f>ROUND((E880/D880)*(100),0)</f>
        <v>1</v>
      </c>
      <c r="P880" s="9">
        <f>IF(L880 = 0,0,E880/L880)</f>
        <v>32.5</v>
      </c>
      <c r="Q880" s="1" t="str">
        <f>LEFT(N880,SEARCH("/",N880)-1)</f>
        <v>music</v>
      </c>
      <c r="R880" s="1" t="str">
        <f>RIGHT(N880,LEN(N880) - FIND("/",N880))</f>
        <v>jazz</v>
      </c>
      <c r="S880" s="12">
        <f>(J880/86400)+DATE(1970,1,1)</f>
        <v>40505.232916666668</v>
      </c>
      <c r="T880" s="12">
        <f>(I880/86400)+DATE(1970,1,1)</f>
        <v>40535.232916666668</v>
      </c>
    </row>
    <row r="881" spans="1:20" ht="60" x14ac:dyDescent="0.25">
      <c r="A881" s="1">
        <v>879</v>
      </c>
      <c r="B881" s="8" t="s">
        <v>880</v>
      </c>
      <c r="C881" s="8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6">
        <f>ROUND((E881/D881)*(100),0)</f>
        <v>31</v>
      </c>
      <c r="P881" s="9">
        <f>IF(L881 = 0,0,E881/L881)</f>
        <v>21.466666666666665</v>
      </c>
      <c r="Q881" s="1" t="str">
        <f>LEFT(N881,SEARCH("/",N881)-1)</f>
        <v>music</v>
      </c>
      <c r="R881" s="1" t="str">
        <f>RIGHT(N881,LEN(N881) - FIND("/",N881))</f>
        <v>jazz</v>
      </c>
      <c r="S881" s="12">
        <f>(J881/86400)+DATE(1970,1,1)</f>
        <v>41037.829918981479</v>
      </c>
      <c r="T881" s="12">
        <f>(I881/86400)+DATE(1970,1,1)</f>
        <v>41058.829918981479</v>
      </c>
    </row>
    <row r="882" spans="1:20" ht="60" x14ac:dyDescent="0.25">
      <c r="A882" s="1">
        <v>880</v>
      </c>
      <c r="B882" s="8" t="s">
        <v>881</v>
      </c>
      <c r="C882" s="8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6">
        <f>ROUND((E882/D882)*(100),0)</f>
        <v>3</v>
      </c>
      <c r="P882" s="9">
        <f>IF(L882 = 0,0,E882/L882)</f>
        <v>14.125</v>
      </c>
      <c r="Q882" s="1" t="str">
        <f>LEFT(N882,SEARCH("/",N882)-1)</f>
        <v>music</v>
      </c>
      <c r="R882" s="1" t="str">
        <f>RIGHT(N882,LEN(N882) - FIND("/",N882))</f>
        <v>indie rock</v>
      </c>
      <c r="S882" s="12">
        <f>(J882/86400)+DATE(1970,1,1)</f>
        <v>41179.32104166667</v>
      </c>
      <c r="T882" s="12">
        <f>(I882/86400)+DATE(1970,1,1)</f>
        <v>41212.32104166667</v>
      </c>
    </row>
    <row r="883" spans="1:20" ht="45" x14ac:dyDescent="0.25">
      <c r="A883" s="1">
        <v>881</v>
      </c>
      <c r="B883" s="8" t="s">
        <v>882</v>
      </c>
      <c r="C883" s="8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6">
        <f>ROUND((E883/D883)*(100),0)</f>
        <v>1</v>
      </c>
      <c r="P883" s="9">
        <f>IF(L883 = 0,0,E883/L883)</f>
        <v>30</v>
      </c>
      <c r="Q883" s="1" t="str">
        <f>LEFT(N883,SEARCH("/",N883)-1)</f>
        <v>music</v>
      </c>
      <c r="R883" s="1" t="str">
        <f>RIGHT(N883,LEN(N883) - FIND("/",N883))</f>
        <v>indie rock</v>
      </c>
      <c r="S883" s="12">
        <f>(J883/86400)+DATE(1970,1,1)</f>
        <v>40877.25099537037</v>
      </c>
      <c r="T883" s="12">
        <f>(I883/86400)+DATE(1970,1,1)</f>
        <v>40922.25099537037</v>
      </c>
    </row>
    <row r="884" spans="1:20" ht="60" x14ac:dyDescent="0.25">
      <c r="A884" s="1">
        <v>882</v>
      </c>
      <c r="B884" s="8" t="s">
        <v>883</v>
      </c>
      <c r="C884" s="8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6">
        <f>ROUND((E884/D884)*(100),0)</f>
        <v>20</v>
      </c>
      <c r="P884" s="9">
        <f>IF(L884 = 0,0,E884/L884)</f>
        <v>21.571428571428573</v>
      </c>
      <c r="Q884" s="1" t="str">
        <f>LEFT(N884,SEARCH("/",N884)-1)</f>
        <v>music</v>
      </c>
      <c r="R884" s="1" t="str">
        <f>RIGHT(N884,LEN(N884) - FIND("/",N884))</f>
        <v>indie rock</v>
      </c>
      <c r="S884" s="12">
        <f>(J884/86400)+DATE(1970,1,1)</f>
        <v>40759.860532407409</v>
      </c>
      <c r="T884" s="12">
        <f>(I884/86400)+DATE(1970,1,1)</f>
        <v>40792.860532407409</v>
      </c>
    </row>
    <row r="885" spans="1:20" ht="60" x14ac:dyDescent="0.25">
      <c r="A885" s="1">
        <v>883</v>
      </c>
      <c r="B885" s="8" t="s">
        <v>884</v>
      </c>
      <c r="C885" s="8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6">
        <f>ROUND((E885/D885)*(100),0)</f>
        <v>40</v>
      </c>
      <c r="P885" s="9">
        <f>IF(L885 = 0,0,E885/L885)</f>
        <v>83.375</v>
      </c>
      <c r="Q885" s="1" t="str">
        <f>LEFT(N885,SEARCH("/",N885)-1)</f>
        <v>music</v>
      </c>
      <c r="R885" s="1" t="str">
        <f>RIGHT(N885,LEN(N885) - FIND("/",N885))</f>
        <v>indie rock</v>
      </c>
      <c r="S885" s="12">
        <f>(J885/86400)+DATE(1970,1,1)</f>
        <v>42371.935590277775</v>
      </c>
      <c r="T885" s="12">
        <f>(I885/86400)+DATE(1970,1,1)</f>
        <v>42431.935590277775</v>
      </c>
    </row>
    <row r="886" spans="1:20" ht="45" x14ac:dyDescent="0.25">
      <c r="A886" s="1">
        <v>884</v>
      </c>
      <c r="B886" s="8" t="s">
        <v>885</v>
      </c>
      <c r="C886" s="8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6">
        <f>ROUND((E886/D886)*(100),0)</f>
        <v>1</v>
      </c>
      <c r="P886" s="9">
        <f>IF(L886 = 0,0,E886/L886)</f>
        <v>10</v>
      </c>
      <c r="Q886" s="1" t="str">
        <f>LEFT(N886,SEARCH("/",N886)-1)</f>
        <v>music</v>
      </c>
      <c r="R886" s="1" t="str">
        <f>RIGHT(N886,LEN(N886) - FIND("/",N886))</f>
        <v>indie rock</v>
      </c>
      <c r="S886" s="12">
        <f>(J886/86400)+DATE(1970,1,1)</f>
        <v>40981.802615740744</v>
      </c>
      <c r="T886" s="12">
        <f>(I886/86400)+DATE(1970,1,1)</f>
        <v>41041.104861111111</v>
      </c>
    </row>
    <row r="887" spans="1:20" ht="45" x14ac:dyDescent="0.25">
      <c r="A887" s="1">
        <v>885</v>
      </c>
      <c r="B887" s="8" t="s">
        <v>886</v>
      </c>
      <c r="C887" s="8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6">
        <f>ROUND((E887/D887)*(100),0)</f>
        <v>75</v>
      </c>
      <c r="P887" s="9">
        <f>IF(L887 = 0,0,E887/L887)</f>
        <v>35.714285714285715</v>
      </c>
      <c r="Q887" s="1" t="str">
        <f>LEFT(N887,SEARCH("/",N887)-1)</f>
        <v>music</v>
      </c>
      <c r="R887" s="1" t="str">
        <f>RIGHT(N887,LEN(N887) - FIND("/",N887))</f>
        <v>indie rock</v>
      </c>
      <c r="S887" s="12">
        <f>(J887/86400)+DATE(1970,1,1)</f>
        <v>42713.941099537042</v>
      </c>
      <c r="T887" s="12">
        <f>(I887/86400)+DATE(1970,1,1)</f>
        <v>42734.941099537042</v>
      </c>
    </row>
    <row r="888" spans="1:20" ht="60" x14ac:dyDescent="0.25">
      <c r="A888" s="1">
        <v>886</v>
      </c>
      <c r="B888" s="8" t="s">
        <v>887</v>
      </c>
      <c r="C888" s="8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6">
        <f>ROUND((E888/D888)*(100),0)</f>
        <v>41</v>
      </c>
      <c r="P888" s="9">
        <f>IF(L888 = 0,0,E888/L888)</f>
        <v>29.285714285714285</v>
      </c>
      <c r="Q888" s="1" t="str">
        <f>LEFT(N888,SEARCH("/",N888)-1)</f>
        <v>music</v>
      </c>
      <c r="R888" s="1" t="str">
        <f>RIGHT(N888,LEN(N888) - FIND("/",N888))</f>
        <v>indie rock</v>
      </c>
      <c r="S888" s="12">
        <f>(J888/86400)+DATE(1970,1,1)</f>
        <v>42603.870520833334</v>
      </c>
      <c r="T888" s="12">
        <f>(I888/86400)+DATE(1970,1,1)</f>
        <v>42628.870520833334</v>
      </c>
    </row>
    <row r="889" spans="1:20" ht="60" x14ac:dyDescent="0.25">
      <c r="A889" s="1">
        <v>887</v>
      </c>
      <c r="B889" s="8" t="s">
        <v>888</v>
      </c>
      <c r="C889" s="8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6">
        <f>ROUND((E889/D889)*(100),0)</f>
        <v>0</v>
      </c>
      <c r="P889" s="9">
        <f>IF(L889 = 0,0,E889/L889)</f>
        <v>0</v>
      </c>
      <c r="Q889" s="1" t="str">
        <f>LEFT(N889,SEARCH("/",N889)-1)</f>
        <v>music</v>
      </c>
      <c r="R889" s="1" t="str">
        <f>RIGHT(N889,LEN(N889) - FIND("/",N889))</f>
        <v>indie rock</v>
      </c>
      <c r="S889" s="12">
        <f>(J889/86400)+DATE(1970,1,1)</f>
        <v>41026.958969907406</v>
      </c>
      <c r="T889" s="12">
        <f>(I889/86400)+DATE(1970,1,1)</f>
        <v>41056.958969907406</v>
      </c>
    </row>
    <row r="890" spans="1:20" ht="60" x14ac:dyDescent="0.25">
      <c r="A890" s="1">
        <v>888</v>
      </c>
      <c r="B890" s="8" t="s">
        <v>889</v>
      </c>
      <c r="C890" s="8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6">
        <f>ROUND((E890/D890)*(100),0)</f>
        <v>7</v>
      </c>
      <c r="P890" s="9">
        <f>IF(L890 = 0,0,E890/L890)</f>
        <v>18</v>
      </c>
      <c r="Q890" s="1" t="str">
        <f>LEFT(N890,SEARCH("/",N890)-1)</f>
        <v>music</v>
      </c>
      <c r="R890" s="1" t="str">
        <f>RIGHT(N890,LEN(N890) - FIND("/",N890))</f>
        <v>indie rock</v>
      </c>
      <c r="S890" s="12">
        <f>(J890/86400)+DATE(1970,1,1)</f>
        <v>40751.753298611111</v>
      </c>
      <c r="T890" s="12">
        <f>(I890/86400)+DATE(1970,1,1)</f>
        <v>40787.25</v>
      </c>
    </row>
    <row r="891" spans="1:20" ht="45" x14ac:dyDescent="0.25">
      <c r="A891" s="1">
        <v>889</v>
      </c>
      <c r="B891" s="8" t="s">
        <v>890</v>
      </c>
      <c r="C891" s="8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6">
        <f>ROUND((E891/D891)*(100),0)</f>
        <v>9</v>
      </c>
      <c r="P891" s="9">
        <f>IF(L891 = 0,0,E891/L891)</f>
        <v>73.760000000000005</v>
      </c>
      <c r="Q891" s="1" t="str">
        <f>LEFT(N891,SEARCH("/",N891)-1)</f>
        <v>music</v>
      </c>
      <c r="R891" s="1" t="str">
        <f>RIGHT(N891,LEN(N891) - FIND("/",N891))</f>
        <v>indie rock</v>
      </c>
      <c r="S891" s="12">
        <f>(J891/86400)+DATE(1970,1,1)</f>
        <v>41887.784062500003</v>
      </c>
      <c r="T891" s="12">
        <f>(I891/86400)+DATE(1970,1,1)</f>
        <v>41917.784062500003</v>
      </c>
    </row>
    <row r="892" spans="1:20" ht="60" x14ac:dyDescent="0.25">
      <c r="A892" s="1">
        <v>890</v>
      </c>
      <c r="B892" s="8" t="s">
        <v>891</v>
      </c>
      <c r="C892" s="8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6">
        <f>ROUND((E892/D892)*(100),0)</f>
        <v>4</v>
      </c>
      <c r="P892" s="9">
        <f>IF(L892 = 0,0,E892/L892)</f>
        <v>31.25</v>
      </c>
      <c r="Q892" s="1" t="str">
        <f>LEFT(N892,SEARCH("/",N892)-1)</f>
        <v>music</v>
      </c>
      <c r="R892" s="1" t="str">
        <f>RIGHT(N892,LEN(N892) - FIND("/",N892))</f>
        <v>indie rock</v>
      </c>
      <c r="S892" s="12">
        <f>(J892/86400)+DATE(1970,1,1)</f>
        <v>41569.698831018519</v>
      </c>
      <c r="T892" s="12">
        <f>(I892/86400)+DATE(1970,1,1)</f>
        <v>41599.740497685183</v>
      </c>
    </row>
    <row r="893" spans="1:20" ht="60" x14ac:dyDescent="0.25">
      <c r="A893" s="1">
        <v>891</v>
      </c>
      <c r="B893" s="8" t="s">
        <v>892</v>
      </c>
      <c r="C893" s="8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6">
        <f>ROUND((E893/D893)*(100),0)</f>
        <v>3</v>
      </c>
      <c r="P893" s="9">
        <f>IF(L893 = 0,0,E893/L893)</f>
        <v>28.888888888888889</v>
      </c>
      <c r="Q893" s="1" t="str">
        <f>LEFT(N893,SEARCH("/",N893)-1)</f>
        <v>music</v>
      </c>
      <c r="R893" s="1" t="str">
        <f>RIGHT(N893,LEN(N893) - FIND("/",N893))</f>
        <v>indie rock</v>
      </c>
      <c r="S893" s="12">
        <f>(J893/86400)+DATE(1970,1,1)</f>
        <v>41842.031597222223</v>
      </c>
      <c r="T893" s="12">
        <f>(I893/86400)+DATE(1970,1,1)</f>
        <v>41872.031597222223</v>
      </c>
    </row>
    <row r="894" spans="1:20" ht="60" x14ac:dyDescent="0.25">
      <c r="A894" s="1">
        <v>892</v>
      </c>
      <c r="B894" s="8" t="s">
        <v>893</v>
      </c>
      <c r="C894" s="8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6">
        <f>ROUND((E894/D894)*(100),0)</f>
        <v>41</v>
      </c>
      <c r="P894" s="9">
        <f>IF(L894 = 0,0,E894/L894)</f>
        <v>143.8235294117647</v>
      </c>
      <c r="Q894" s="1" t="str">
        <f>LEFT(N894,SEARCH("/",N894)-1)</f>
        <v>music</v>
      </c>
      <c r="R894" s="1" t="str">
        <f>RIGHT(N894,LEN(N894) - FIND("/",N894))</f>
        <v>indie rock</v>
      </c>
      <c r="S894" s="12">
        <f>(J894/86400)+DATE(1970,1,1)</f>
        <v>40304.20003472222</v>
      </c>
      <c r="T894" s="12">
        <f>(I894/86400)+DATE(1970,1,1)</f>
        <v>40391.166666666664</v>
      </c>
    </row>
    <row r="895" spans="1:20" ht="45" x14ac:dyDescent="0.25">
      <c r="A895" s="1">
        <v>893</v>
      </c>
      <c r="B895" s="8" t="s">
        <v>894</v>
      </c>
      <c r="C895" s="8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6">
        <f>ROUND((E895/D895)*(100),0)</f>
        <v>10</v>
      </c>
      <c r="P895" s="9">
        <f>IF(L895 = 0,0,E895/L895)</f>
        <v>40</v>
      </c>
      <c r="Q895" s="1" t="str">
        <f>LEFT(N895,SEARCH("/",N895)-1)</f>
        <v>music</v>
      </c>
      <c r="R895" s="1" t="str">
        <f>RIGHT(N895,LEN(N895) - FIND("/",N895))</f>
        <v>indie rock</v>
      </c>
      <c r="S895" s="12">
        <f>(J895/86400)+DATE(1970,1,1)</f>
        <v>42065.897719907407</v>
      </c>
      <c r="T895" s="12">
        <f>(I895/86400)+DATE(1970,1,1)</f>
        <v>42095.856053240743</v>
      </c>
    </row>
    <row r="896" spans="1:20" ht="60" x14ac:dyDescent="0.25">
      <c r="A896" s="1">
        <v>894</v>
      </c>
      <c r="B896" s="8" t="s">
        <v>895</v>
      </c>
      <c r="C896" s="8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6">
        <f>ROUND((E896/D896)*(100),0)</f>
        <v>39</v>
      </c>
      <c r="P896" s="9">
        <f>IF(L896 = 0,0,E896/L896)</f>
        <v>147.81132075471697</v>
      </c>
      <c r="Q896" s="1" t="str">
        <f>LEFT(N896,SEARCH("/",N896)-1)</f>
        <v>music</v>
      </c>
      <c r="R896" s="1" t="str">
        <f>RIGHT(N896,LEN(N896) - FIND("/",N896))</f>
        <v>indie rock</v>
      </c>
      <c r="S896" s="12">
        <f>(J896/86400)+DATE(1970,1,1)</f>
        <v>42496.98159722222</v>
      </c>
      <c r="T896" s="12">
        <f>(I896/86400)+DATE(1970,1,1)</f>
        <v>42526.98159722222</v>
      </c>
    </row>
    <row r="897" spans="1:20" ht="60" x14ac:dyDescent="0.25">
      <c r="A897" s="1">
        <v>895</v>
      </c>
      <c r="B897" s="8" t="s">
        <v>896</v>
      </c>
      <c r="C897" s="8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6">
        <f>ROUND((E897/D897)*(100),0)</f>
        <v>2</v>
      </c>
      <c r="P897" s="9">
        <f>IF(L897 = 0,0,E897/L897)</f>
        <v>27.857142857142858</v>
      </c>
      <c r="Q897" s="1" t="str">
        <f>LEFT(N897,SEARCH("/",N897)-1)</f>
        <v>music</v>
      </c>
      <c r="R897" s="1" t="str">
        <f>RIGHT(N897,LEN(N897) - FIND("/",N897))</f>
        <v>indie rock</v>
      </c>
      <c r="S897" s="12">
        <f>(J897/86400)+DATE(1970,1,1)</f>
        <v>40431.127650462964</v>
      </c>
      <c r="T897" s="12">
        <f>(I897/86400)+DATE(1970,1,1)</f>
        <v>40476.127650462964</v>
      </c>
    </row>
    <row r="898" spans="1:20" ht="60" x14ac:dyDescent="0.25">
      <c r="A898" s="1">
        <v>896</v>
      </c>
      <c r="B898" s="8" t="s">
        <v>897</v>
      </c>
      <c r="C898" s="8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6">
        <f>ROUND((E898/D898)*(100),0)</f>
        <v>40</v>
      </c>
      <c r="P898" s="9">
        <f>IF(L898 = 0,0,E898/L898)</f>
        <v>44.444444444444443</v>
      </c>
      <c r="Q898" s="1" t="str">
        <f>LEFT(N898,SEARCH("/",N898)-1)</f>
        <v>music</v>
      </c>
      <c r="R898" s="1" t="str">
        <f>RIGHT(N898,LEN(N898) - FIND("/",N898))</f>
        <v>indie rock</v>
      </c>
      <c r="S898" s="12">
        <f>(J898/86400)+DATE(1970,1,1)</f>
        <v>42218.872986111106</v>
      </c>
      <c r="T898" s="12">
        <f>(I898/86400)+DATE(1970,1,1)</f>
        <v>42244.166666666672</v>
      </c>
    </row>
    <row r="899" spans="1:20" ht="60" x14ac:dyDescent="0.25">
      <c r="A899" s="1">
        <v>897</v>
      </c>
      <c r="B899" s="8" t="s">
        <v>898</v>
      </c>
      <c r="C899" s="8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6">
        <f>ROUND((E899/D899)*(100),0)</f>
        <v>0</v>
      </c>
      <c r="P899" s="9">
        <f>IF(L899 = 0,0,E899/L899)</f>
        <v>0</v>
      </c>
      <c r="Q899" s="1" t="str">
        <f>LEFT(N899,SEARCH("/",N899)-1)</f>
        <v>music</v>
      </c>
      <c r="R899" s="1" t="str">
        <f>RIGHT(N899,LEN(N899) - FIND("/",N899))</f>
        <v>indie rock</v>
      </c>
      <c r="S899" s="12">
        <f>(J899/86400)+DATE(1970,1,1)</f>
        <v>41211.688750000001</v>
      </c>
      <c r="T899" s="12">
        <f>(I899/86400)+DATE(1970,1,1)</f>
        <v>41241.730416666665</v>
      </c>
    </row>
    <row r="900" spans="1:20" ht="60" x14ac:dyDescent="0.25">
      <c r="A900" s="1">
        <v>898</v>
      </c>
      <c r="B900" s="8" t="s">
        <v>899</v>
      </c>
      <c r="C900" s="8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6">
        <f>ROUND((E900/D900)*(100),0)</f>
        <v>3</v>
      </c>
      <c r="P900" s="9">
        <f>IF(L900 = 0,0,E900/L900)</f>
        <v>35</v>
      </c>
      <c r="Q900" s="1" t="str">
        <f>LEFT(N900,SEARCH("/",N900)-1)</f>
        <v>music</v>
      </c>
      <c r="R900" s="1" t="str">
        <f>RIGHT(N900,LEN(N900) - FIND("/",N900))</f>
        <v>indie rock</v>
      </c>
      <c r="S900" s="12">
        <f>(J900/86400)+DATE(1970,1,1)</f>
        <v>40878.758217592593</v>
      </c>
      <c r="T900" s="12">
        <f>(I900/86400)+DATE(1970,1,1)</f>
        <v>40923.758217592593</v>
      </c>
    </row>
    <row r="901" spans="1:20" ht="45" x14ac:dyDescent="0.25">
      <c r="A901" s="1">
        <v>899</v>
      </c>
      <c r="B901" s="8" t="s">
        <v>900</v>
      </c>
      <c r="C901" s="8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6">
        <f>ROUND((E901/D901)*(100),0)</f>
        <v>37</v>
      </c>
      <c r="P901" s="9">
        <f>IF(L901 = 0,0,E901/L901)</f>
        <v>35</v>
      </c>
      <c r="Q901" s="1" t="str">
        <f>LEFT(N901,SEARCH("/",N901)-1)</f>
        <v>music</v>
      </c>
      <c r="R901" s="1" t="str">
        <f>RIGHT(N901,LEN(N901) - FIND("/",N901))</f>
        <v>indie rock</v>
      </c>
      <c r="S901" s="12">
        <f>(J901/86400)+DATE(1970,1,1)</f>
        <v>40646.099097222221</v>
      </c>
      <c r="T901" s="12">
        <f>(I901/86400)+DATE(1970,1,1)</f>
        <v>40691.099097222221</v>
      </c>
    </row>
    <row r="902" spans="1:20" ht="45" x14ac:dyDescent="0.25">
      <c r="A902" s="1">
        <v>900</v>
      </c>
      <c r="B902" s="8" t="s">
        <v>901</v>
      </c>
      <c r="C902" s="8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6">
        <f>ROUND((E902/D902)*(100),0)</f>
        <v>0</v>
      </c>
      <c r="P902" s="9">
        <f>IF(L902 = 0,0,E902/L902)</f>
        <v>10.5</v>
      </c>
      <c r="Q902" s="1" t="str">
        <f>LEFT(N902,SEARCH("/",N902)-1)</f>
        <v>music</v>
      </c>
      <c r="R902" s="1" t="str">
        <f>RIGHT(N902,LEN(N902) - FIND("/",N902))</f>
        <v>jazz</v>
      </c>
      <c r="S902" s="12">
        <f>(J902/86400)+DATE(1970,1,1)</f>
        <v>42429.84956018519</v>
      </c>
      <c r="T902" s="12">
        <f>(I902/86400)+DATE(1970,1,1)</f>
        <v>42459.807893518519</v>
      </c>
    </row>
    <row r="903" spans="1:20" ht="60" x14ac:dyDescent="0.25">
      <c r="A903" s="1">
        <v>901</v>
      </c>
      <c r="B903" s="8" t="s">
        <v>902</v>
      </c>
      <c r="C903" s="8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6">
        <f>ROUND((E903/D903)*(100),0)</f>
        <v>0</v>
      </c>
      <c r="P903" s="9">
        <f>IF(L903 = 0,0,E903/L903)</f>
        <v>0</v>
      </c>
      <c r="Q903" s="1" t="str">
        <f>LEFT(N903,SEARCH("/",N903)-1)</f>
        <v>music</v>
      </c>
      <c r="R903" s="1" t="str">
        <f>RIGHT(N903,LEN(N903) - FIND("/",N903))</f>
        <v>jazz</v>
      </c>
      <c r="S903" s="12">
        <f>(J903/86400)+DATE(1970,1,1)</f>
        <v>40291.81150462963</v>
      </c>
      <c r="T903" s="12">
        <f>(I903/86400)+DATE(1970,1,1)</f>
        <v>40337.799305555556</v>
      </c>
    </row>
    <row r="904" spans="1:20" ht="60" x14ac:dyDescent="0.25">
      <c r="A904" s="1">
        <v>902</v>
      </c>
      <c r="B904" s="8" t="s">
        <v>903</v>
      </c>
      <c r="C904" s="8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6">
        <f>ROUND((E904/D904)*(100),0)</f>
        <v>0</v>
      </c>
      <c r="P904" s="9">
        <f>IF(L904 = 0,0,E904/L904)</f>
        <v>30</v>
      </c>
      <c r="Q904" s="1" t="str">
        <f>LEFT(N904,SEARCH("/",N904)-1)</f>
        <v>music</v>
      </c>
      <c r="R904" s="1" t="str">
        <f>RIGHT(N904,LEN(N904) - FIND("/",N904))</f>
        <v>jazz</v>
      </c>
      <c r="S904" s="12">
        <f>(J904/86400)+DATE(1970,1,1)</f>
        <v>41829.965532407405</v>
      </c>
      <c r="T904" s="12">
        <f>(I904/86400)+DATE(1970,1,1)</f>
        <v>41881.645833333336</v>
      </c>
    </row>
    <row r="905" spans="1:20" ht="45" x14ac:dyDescent="0.25">
      <c r="A905" s="1">
        <v>903</v>
      </c>
      <c r="B905" s="8" t="s">
        <v>904</v>
      </c>
      <c r="C905" s="8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6">
        <f>ROUND((E905/D905)*(100),0)</f>
        <v>3</v>
      </c>
      <c r="P905" s="9">
        <f>IF(L905 = 0,0,E905/L905)</f>
        <v>40</v>
      </c>
      <c r="Q905" s="1" t="str">
        <f>LEFT(N905,SEARCH("/",N905)-1)</f>
        <v>music</v>
      </c>
      <c r="R905" s="1" t="str">
        <f>RIGHT(N905,LEN(N905) - FIND("/",N905))</f>
        <v>jazz</v>
      </c>
      <c r="S905" s="12">
        <f>(J905/86400)+DATE(1970,1,1)</f>
        <v>41149.796064814815</v>
      </c>
      <c r="T905" s="12">
        <f>(I905/86400)+DATE(1970,1,1)</f>
        <v>41175.100694444445</v>
      </c>
    </row>
    <row r="906" spans="1:20" ht="45" x14ac:dyDescent="0.25">
      <c r="A906" s="1">
        <v>904</v>
      </c>
      <c r="B906" s="8" t="s">
        <v>905</v>
      </c>
      <c r="C906" s="8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6">
        <f>ROUND((E906/D906)*(100),0)</f>
        <v>0</v>
      </c>
      <c r="P906" s="9">
        <f>IF(L906 = 0,0,E906/L906)</f>
        <v>50.333333333333336</v>
      </c>
      <c r="Q906" s="1" t="str">
        <f>LEFT(N906,SEARCH("/",N906)-1)</f>
        <v>music</v>
      </c>
      <c r="R906" s="1" t="str">
        <f>RIGHT(N906,LEN(N906) - FIND("/",N906))</f>
        <v>jazz</v>
      </c>
      <c r="S906" s="12">
        <f>(J906/86400)+DATE(1970,1,1)</f>
        <v>42342.080289351856</v>
      </c>
      <c r="T906" s="12">
        <f>(I906/86400)+DATE(1970,1,1)</f>
        <v>42372.080289351856</v>
      </c>
    </row>
    <row r="907" spans="1:20" ht="45" x14ac:dyDescent="0.25">
      <c r="A907" s="1">
        <v>905</v>
      </c>
      <c r="B907" s="8" t="s">
        <v>906</v>
      </c>
      <c r="C907" s="8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6">
        <f>ROUND((E907/D907)*(100),0)</f>
        <v>3</v>
      </c>
      <c r="P907" s="9">
        <f>IF(L907 = 0,0,E907/L907)</f>
        <v>32.666666666666664</v>
      </c>
      <c r="Q907" s="1" t="str">
        <f>LEFT(N907,SEARCH("/",N907)-1)</f>
        <v>music</v>
      </c>
      <c r="R907" s="1" t="str">
        <f>RIGHT(N907,LEN(N907) - FIND("/",N907))</f>
        <v>jazz</v>
      </c>
      <c r="S907" s="12">
        <f>(J907/86400)+DATE(1970,1,1)</f>
        <v>40507.239884259259</v>
      </c>
      <c r="T907" s="12">
        <f>(I907/86400)+DATE(1970,1,1)</f>
        <v>40567.239884259259</v>
      </c>
    </row>
    <row r="908" spans="1:20" ht="30" x14ac:dyDescent="0.25">
      <c r="A908" s="1">
        <v>906</v>
      </c>
      <c r="B908" s="8" t="s">
        <v>907</v>
      </c>
      <c r="C908" s="8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6">
        <f>ROUND((E908/D908)*(100),0)</f>
        <v>0</v>
      </c>
      <c r="P908" s="9">
        <f>IF(L908 = 0,0,E908/L908)</f>
        <v>0</v>
      </c>
      <c r="Q908" s="1" t="str">
        <f>LEFT(N908,SEARCH("/",N908)-1)</f>
        <v>music</v>
      </c>
      <c r="R908" s="1" t="str">
        <f>RIGHT(N908,LEN(N908) - FIND("/",N908))</f>
        <v>jazz</v>
      </c>
      <c r="S908" s="12">
        <f>(J908/86400)+DATE(1970,1,1)</f>
        <v>41681.189699074072</v>
      </c>
      <c r="T908" s="12">
        <f>(I908/86400)+DATE(1970,1,1)</f>
        <v>41711.148032407407</v>
      </c>
    </row>
    <row r="909" spans="1:20" ht="45" x14ac:dyDescent="0.25">
      <c r="A909" s="1">
        <v>907</v>
      </c>
      <c r="B909" s="8" t="s">
        <v>908</v>
      </c>
      <c r="C909" s="8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6">
        <f>ROUND((E909/D909)*(100),0)</f>
        <v>0</v>
      </c>
      <c r="P909" s="9">
        <f>IF(L909 = 0,0,E909/L909)</f>
        <v>0</v>
      </c>
      <c r="Q909" s="1" t="str">
        <f>LEFT(N909,SEARCH("/",N909)-1)</f>
        <v>music</v>
      </c>
      <c r="R909" s="1" t="str">
        <f>RIGHT(N909,LEN(N909) - FIND("/",N909))</f>
        <v>jazz</v>
      </c>
      <c r="S909" s="12">
        <f>(J909/86400)+DATE(1970,1,1)</f>
        <v>40767.192395833335</v>
      </c>
      <c r="T909" s="12">
        <f>(I909/86400)+DATE(1970,1,1)</f>
        <v>40797.192395833335</v>
      </c>
    </row>
    <row r="910" spans="1:20" ht="45" x14ac:dyDescent="0.25">
      <c r="A910" s="1">
        <v>908</v>
      </c>
      <c r="B910" s="8" t="s">
        <v>909</v>
      </c>
      <c r="C910" s="8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6">
        <f>ROUND((E910/D910)*(100),0)</f>
        <v>0</v>
      </c>
      <c r="P910" s="9">
        <f>IF(L910 = 0,0,E910/L910)</f>
        <v>0</v>
      </c>
      <c r="Q910" s="1" t="str">
        <f>LEFT(N910,SEARCH("/",N910)-1)</f>
        <v>music</v>
      </c>
      <c r="R910" s="1" t="str">
        <f>RIGHT(N910,LEN(N910) - FIND("/",N910))</f>
        <v>jazz</v>
      </c>
      <c r="S910" s="12">
        <f>(J910/86400)+DATE(1970,1,1)</f>
        <v>40340.801562499997</v>
      </c>
      <c r="T910" s="12">
        <f>(I910/86400)+DATE(1970,1,1)</f>
        <v>40386.207638888889</v>
      </c>
    </row>
    <row r="911" spans="1:20" ht="60" x14ac:dyDescent="0.25">
      <c r="A911" s="1">
        <v>909</v>
      </c>
      <c r="B911" s="8" t="s">
        <v>910</v>
      </c>
      <c r="C911" s="8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6">
        <f>ROUND((E911/D911)*(100),0)</f>
        <v>3</v>
      </c>
      <c r="P911" s="9">
        <f>IF(L911 = 0,0,E911/L911)</f>
        <v>65</v>
      </c>
      <c r="Q911" s="1" t="str">
        <f>LEFT(N911,SEARCH("/",N911)-1)</f>
        <v>music</v>
      </c>
      <c r="R911" s="1" t="str">
        <f>RIGHT(N911,LEN(N911) - FIND("/",N911))</f>
        <v>jazz</v>
      </c>
      <c r="S911" s="12">
        <f>(J911/86400)+DATE(1970,1,1)</f>
        <v>41081.69027777778</v>
      </c>
      <c r="T911" s="12">
        <f>(I911/86400)+DATE(1970,1,1)</f>
        <v>41113.166666666664</v>
      </c>
    </row>
    <row r="912" spans="1:20" ht="45" x14ac:dyDescent="0.25">
      <c r="A912" s="1">
        <v>910</v>
      </c>
      <c r="B912" s="8" t="s">
        <v>911</v>
      </c>
      <c r="C912" s="8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6">
        <f>ROUND((E912/D912)*(100),0)</f>
        <v>22</v>
      </c>
      <c r="P912" s="9">
        <f>IF(L912 = 0,0,E912/L912)</f>
        <v>24.6</v>
      </c>
      <c r="Q912" s="1" t="str">
        <f>LEFT(N912,SEARCH("/",N912)-1)</f>
        <v>music</v>
      </c>
      <c r="R912" s="1" t="str">
        <f>RIGHT(N912,LEN(N912) - FIND("/",N912))</f>
        <v>jazz</v>
      </c>
      <c r="S912" s="12">
        <f>(J912/86400)+DATE(1970,1,1)</f>
        <v>42737.545358796298</v>
      </c>
      <c r="T912" s="12">
        <f>(I912/86400)+DATE(1970,1,1)</f>
        <v>42797.545358796298</v>
      </c>
    </row>
    <row r="913" spans="1:20" ht="60" x14ac:dyDescent="0.25">
      <c r="A913" s="1">
        <v>911</v>
      </c>
      <c r="B913" s="8" t="s">
        <v>912</v>
      </c>
      <c r="C913" s="8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6">
        <f>ROUND((E913/D913)*(100),0)</f>
        <v>0</v>
      </c>
      <c r="P913" s="9">
        <f>IF(L913 = 0,0,E913/L913)</f>
        <v>0</v>
      </c>
      <c r="Q913" s="1" t="str">
        <f>LEFT(N913,SEARCH("/",N913)-1)</f>
        <v>music</v>
      </c>
      <c r="R913" s="1" t="str">
        <f>RIGHT(N913,LEN(N913) - FIND("/",N913))</f>
        <v>jazz</v>
      </c>
      <c r="S913" s="12">
        <f>(J913/86400)+DATE(1970,1,1)</f>
        <v>41642.005150462966</v>
      </c>
      <c r="T913" s="12">
        <f>(I913/86400)+DATE(1970,1,1)</f>
        <v>41663.005150462966</v>
      </c>
    </row>
    <row r="914" spans="1:20" ht="45" x14ac:dyDescent="0.25">
      <c r="A914" s="1">
        <v>912</v>
      </c>
      <c r="B914" s="8" t="s">
        <v>913</v>
      </c>
      <c r="C914" s="8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6">
        <f>ROUND((E914/D914)*(100),0)</f>
        <v>1</v>
      </c>
      <c r="P914" s="9">
        <f>IF(L914 = 0,0,E914/L914)</f>
        <v>15</v>
      </c>
      <c r="Q914" s="1" t="str">
        <f>LEFT(N914,SEARCH("/",N914)-1)</f>
        <v>music</v>
      </c>
      <c r="R914" s="1" t="str">
        <f>RIGHT(N914,LEN(N914) - FIND("/",N914))</f>
        <v>jazz</v>
      </c>
      <c r="S914" s="12">
        <f>(J914/86400)+DATE(1970,1,1)</f>
        <v>41194.109340277777</v>
      </c>
      <c r="T914" s="12">
        <f>(I914/86400)+DATE(1970,1,1)</f>
        <v>41254.151006944448</v>
      </c>
    </row>
    <row r="915" spans="1:20" ht="60" x14ac:dyDescent="0.25">
      <c r="A915" s="1">
        <v>913</v>
      </c>
      <c r="B915" s="8" t="s">
        <v>914</v>
      </c>
      <c r="C915" s="8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6">
        <f>ROUND((E915/D915)*(100),0)</f>
        <v>7</v>
      </c>
      <c r="P915" s="9">
        <f>IF(L915 = 0,0,E915/L915)</f>
        <v>82.583333333333329</v>
      </c>
      <c r="Q915" s="1" t="str">
        <f>LEFT(N915,SEARCH("/",N915)-1)</f>
        <v>music</v>
      </c>
      <c r="R915" s="1" t="str">
        <f>RIGHT(N915,LEN(N915) - FIND("/",N915))</f>
        <v>jazz</v>
      </c>
      <c r="S915" s="12">
        <f>(J915/86400)+DATE(1970,1,1)</f>
        <v>41004.139108796298</v>
      </c>
      <c r="T915" s="12">
        <f>(I915/86400)+DATE(1970,1,1)</f>
        <v>41034.139108796298</v>
      </c>
    </row>
    <row r="916" spans="1:20" ht="45" x14ac:dyDescent="0.25">
      <c r="A916" s="1">
        <v>914</v>
      </c>
      <c r="B916" s="8" t="s">
        <v>915</v>
      </c>
      <c r="C916" s="8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6">
        <f>ROUND((E916/D916)*(100),0)</f>
        <v>0</v>
      </c>
      <c r="P916" s="9">
        <f>IF(L916 = 0,0,E916/L916)</f>
        <v>0</v>
      </c>
      <c r="Q916" s="1" t="str">
        <f>LEFT(N916,SEARCH("/",N916)-1)</f>
        <v>music</v>
      </c>
      <c r="R916" s="1" t="str">
        <f>RIGHT(N916,LEN(N916) - FIND("/",N916))</f>
        <v>jazz</v>
      </c>
      <c r="S916" s="12">
        <f>(J916/86400)+DATE(1970,1,1)</f>
        <v>41116.763275462959</v>
      </c>
      <c r="T916" s="12">
        <f>(I916/86400)+DATE(1970,1,1)</f>
        <v>41146.763275462959</v>
      </c>
    </row>
    <row r="917" spans="1:20" ht="45" x14ac:dyDescent="0.25">
      <c r="A917" s="1">
        <v>915</v>
      </c>
      <c r="B917" s="8" t="s">
        <v>916</v>
      </c>
      <c r="C917" s="8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6">
        <f>ROUND((E917/D917)*(100),0)</f>
        <v>6</v>
      </c>
      <c r="P917" s="9">
        <f>IF(L917 = 0,0,E917/L917)</f>
        <v>41.666666666666664</v>
      </c>
      <c r="Q917" s="1" t="str">
        <f>LEFT(N917,SEARCH("/",N917)-1)</f>
        <v>music</v>
      </c>
      <c r="R917" s="1" t="str">
        <f>RIGHT(N917,LEN(N917) - FIND("/",N917))</f>
        <v>jazz</v>
      </c>
      <c r="S917" s="12">
        <f>(J917/86400)+DATE(1970,1,1)</f>
        <v>40937.679560185185</v>
      </c>
      <c r="T917" s="12">
        <f>(I917/86400)+DATE(1970,1,1)</f>
        <v>40969.207638888889</v>
      </c>
    </row>
    <row r="918" spans="1:20" ht="45" x14ac:dyDescent="0.25">
      <c r="A918" s="1">
        <v>916</v>
      </c>
      <c r="B918" s="8" t="s">
        <v>917</v>
      </c>
      <c r="C918" s="8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6">
        <f>ROUND((E918/D918)*(100),0)</f>
        <v>0</v>
      </c>
      <c r="P918" s="9">
        <f>IF(L918 = 0,0,E918/L918)</f>
        <v>0</v>
      </c>
      <c r="Q918" s="1" t="str">
        <f>LEFT(N918,SEARCH("/",N918)-1)</f>
        <v>music</v>
      </c>
      <c r="R918" s="1" t="str">
        <f>RIGHT(N918,LEN(N918) - FIND("/",N918))</f>
        <v>jazz</v>
      </c>
      <c r="S918" s="12">
        <f>(J918/86400)+DATE(1970,1,1)</f>
        <v>40434.853402777779</v>
      </c>
      <c r="T918" s="12">
        <f>(I918/86400)+DATE(1970,1,1)</f>
        <v>40473.208333333336</v>
      </c>
    </row>
    <row r="919" spans="1:20" ht="60" x14ac:dyDescent="0.25">
      <c r="A919" s="1">
        <v>917</v>
      </c>
      <c r="B919" s="8" t="s">
        <v>918</v>
      </c>
      <c r="C919" s="8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6">
        <f>ROUND((E919/D919)*(100),0)</f>
        <v>1</v>
      </c>
      <c r="P919" s="9">
        <f>IF(L919 = 0,0,E919/L919)</f>
        <v>30</v>
      </c>
      <c r="Q919" s="1" t="str">
        <f>LEFT(N919,SEARCH("/",N919)-1)</f>
        <v>music</v>
      </c>
      <c r="R919" s="1" t="str">
        <f>RIGHT(N919,LEN(N919) - FIND("/",N919))</f>
        <v>jazz</v>
      </c>
      <c r="S919" s="12">
        <f>(J919/86400)+DATE(1970,1,1)</f>
        <v>41802.94363425926</v>
      </c>
      <c r="T919" s="12">
        <f>(I919/86400)+DATE(1970,1,1)</f>
        <v>41834.104166666664</v>
      </c>
    </row>
    <row r="920" spans="1:20" ht="60" x14ac:dyDescent="0.25">
      <c r="A920" s="1">
        <v>918</v>
      </c>
      <c r="B920" s="8" t="s">
        <v>919</v>
      </c>
      <c r="C920" s="8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6">
        <f>ROUND((E920/D920)*(100),0)</f>
        <v>5</v>
      </c>
      <c r="P920" s="9">
        <f>IF(L920 = 0,0,E920/L920)</f>
        <v>19.600000000000001</v>
      </c>
      <c r="Q920" s="1" t="str">
        <f>LEFT(N920,SEARCH("/",N920)-1)</f>
        <v>music</v>
      </c>
      <c r="R920" s="1" t="str">
        <f>RIGHT(N920,LEN(N920) - FIND("/",N920))</f>
        <v>jazz</v>
      </c>
      <c r="S920" s="12">
        <f>(J920/86400)+DATE(1970,1,1)</f>
        <v>41944.916215277779</v>
      </c>
      <c r="T920" s="12">
        <f>(I920/86400)+DATE(1970,1,1)</f>
        <v>41974.957881944443</v>
      </c>
    </row>
    <row r="921" spans="1:20" x14ac:dyDescent="0.25">
      <c r="A921" s="1">
        <v>919</v>
      </c>
      <c r="B921" s="8" t="s">
        <v>920</v>
      </c>
      <c r="C921" s="8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6">
        <f>ROUND((E921/D921)*(100),0)</f>
        <v>1</v>
      </c>
      <c r="P921" s="9">
        <f>IF(L921 = 0,0,E921/L921)</f>
        <v>100</v>
      </c>
      <c r="Q921" s="1" t="str">
        <f>LEFT(N921,SEARCH("/",N921)-1)</f>
        <v>music</v>
      </c>
      <c r="R921" s="1" t="str">
        <f>RIGHT(N921,LEN(N921) - FIND("/",N921))</f>
        <v>jazz</v>
      </c>
      <c r="S921" s="12">
        <f>(J921/86400)+DATE(1970,1,1)</f>
        <v>41227.641724537039</v>
      </c>
      <c r="T921" s="12">
        <f>(I921/86400)+DATE(1970,1,1)</f>
        <v>41262.641724537039</v>
      </c>
    </row>
    <row r="922" spans="1:20" ht="45" x14ac:dyDescent="0.25">
      <c r="A922" s="1">
        <v>920</v>
      </c>
      <c r="B922" s="8" t="s">
        <v>921</v>
      </c>
      <c r="C922" s="8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6">
        <f>ROUND((E922/D922)*(100),0)</f>
        <v>0</v>
      </c>
      <c r="P922" s="9">
        <f>IF(L922 = 0,0,E922/L922)</f>
        <v>0</v>
      </c>
      <c r="Q922" s="1" t="str">
        <f>LEFT(N922,SEARCH("/",N922)-1)</f>
        <v>music</v>
      </c>
      <c r="R922" s="1" t="str">
        <f>RIGHT(N922,LEN(N922) - FIND("/",N922))</f>
        <v>jazz</v>
      </c>
      <c r="S922" s="12">
        <f>(J922/86400)+DATE(1970,1,1)</f>
        <v>41562.671550925923</v>
      </c>
      <c r="T922" s="12">
        <f>(I922/86400)+DATE(1970,1,1)</f>
        <v>41592.713217592594</v>
      </c>
    </row>
    <row r="923" spans="1:20" ht="60" x14ac:dyDescent="0.25">
      <c r="A923" s="1">
        <v>921</v>
      </c>
      <c r="B923" s="8" t="s">
        <v>922</v>
      </c>
      <c r="C923" s="8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6">
        <f>ROUND((E923/D923)*(100),0)</f>
        <v>31</v>
      </c>
      <c r="P923" s="9">
        <f>IF(L923 = 0,0,E923/L923)</f>
        <v>231.75</v>
      </c>
      <c r="Q923" s="1" t="str">
        <f>LEFT(N923,SEARCH("/",N923)-1)</f>
        <v>music</v>
      </c>
      <c r="R923" s="1" t="str">
        <f>RIGHT(N923,LEN(N923) - FIND("/",N923))</f>
        <v>jazz</v>
      </c>
      <c r="S923" s="12">
        <f>(J923/86400)+DATE(1970,1,1)</f>
        <v>40847.171018518522</v>
      </c>
      <c r="T923" s="12">
        <f>(I923/86400)+DATE(1970,1,1)</f>
        <v>40889.212685185186</v>
      </c>
    </row>
    <row r="924" spans="1:20" ht="45" x14ac:dyDescent="0.25">
      <c r="A924" s="1">
        <v>922</v>
      </c>
      <c r="B924" s="8" t="s">
        <v>923</v>
      </c>
      <c r="C924" s="8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6">
        <f>ROUND((E924/D924)*(100),0)</f>
        <v>21</v>
      </c>
      <c r="P924" s="9">
        <f>IF(L924 = 0,0,E924/L924)</f>
        <v>189.33333333333334</v>
      </c>
      <c r="Q924" s="1" t="str">
        <f>LEFT(N924,SEARCH("/",N924)-1)</f>
        <v>music</v>
      </c>
      <c r="R924" s="1" t="str">
        <f>RIGHT(N924,LEN(N924) - FIND("/",N924))</f>
        <v>jazz</v>
      </c>
      <c r="S924" s="12">
        <f>(J924/86400)+DATE(1970,1,1)</f>
        <v>41878.530011574076</v>
      </c>
      <c r="T924" s="12">
        <f>(I924/86400)+DATE(1970,1,1)</f>
        <v>41913.530011574076</v>
      </c>
    </row>
    <row r="925" spans="1:20" ht="60" x14ac:dyDescent="0.25">
      <c r="A925" s="1">
        <v>923</v>
      </c>
      <c r="B925" s="8" t="s">
        <v>924</v>
      </c>
      <c r="C925" s="8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6">
        <f>ROUND((E925/D925)*(100),0)</f>
        <v>2</v>
      </c>
      <c r="P925" s="9">
        <f>IF(L925 = 0,0,E925/L925)</f>
        <v>55</v>
      </c>
      <c r="Q925" s="1" t="str">
        <f>LEFT(N925,SEARCH("/",N925)-1)</f>
        <v>music</v>
      </c>
      <c r="R925" s="1" t="str">
        <f>RIGHT(N925,LEN(N925) - FIND("/",N925))</f>
        <v>jazz</v>
      </c>
      <c r="S925" s="12">
        <f>(J925/86400)+DATE(1970,1,1)</f>
        <v>41934.959756944445</v>
      </c>
      <c r="T925" s="12">
        <f>(I925/86400)+DATE(1970,1,1)</f>
        <v>41965.001423611116</v>
      </c>
    </row>
    <row r="926" spans="1:20" ht="60" x14ac:dyDescent="0.25">
      <c r="A926" s="1">
        <v>924</v>
      </c>
      <c r="B926" s="8" t="s">
        <v>925</v>
      </c>
      <c r="C926" s="8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6">
        <f>ROUND((E926/D926)*(100),0)</f>
        <v>11</v>
      </c>
      <c r="P926" s="9">
        <f>IF(L926 = 0,0,E926/L926)</f>
        <v>21.8</v>
      </c>
      <c r="Q926" s="1" t="str">
        <f>LEFT(N926,SEARCH("/",N926)-1)</f>
        <v>music</v>
      </c>
      <c r="R926" s="1" t="str">
        <f>RIGHT(N926,LEN(N926) - FIND("/",N926))</f>
        <v>jazz</v>
      </c>
      <c r="S926" s="12">
        <f>(J926/86400)+DATE(1970,1,1)</f>
        <v>41288.942928240736</v>
      </c>
      <c r="T926" s="12">
        <f>(I926/86400)+DATE(1970,1,1)</f>
        <v>41318.942928240736</v>
      </c>
    </row>
    <row r="927" spans="1:20" ht="45" x14ac:dyDescent="0.25">
      <c r="A927" s="1">
        <v>925</v>
      </c>
      <c r="B927" s="8" t="s">
        <v>926</v>
      </c>
      <c r="C927" s="8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6">
        <f>ROUND((E927/D927)*(100),0)</f>
        <v>3</v>
      </c>
      <c r="P927" s="9">
        <f>IF(L927 = 0,0,E927/L927)</f>
        <v>32</v>
      </c>
      <c r="Q927" s="1" t="str">
        <f>LEFT(N927,SEARCH("/",N927)-1)</f>
        <v>music</v>
      </c>
      <c r="R927" s="1" t="str">
        <f>RIGHT(N927,LEN(N927) - FIND("/",N927))</f>
        <v>jazz</v>
      </c>
      <c r="S927" s="12">
        <f>(J927/86400)+DATE(1970,1,1)</f>
        <v>41575.880914351852</v>
      </c>
      <c r="T927" s="12">
        <f>(I927/86400)+DATE(1970,1,1)</f>
        <v>41605.922581018516</v>
      </c>
    </row>
    <row r="928" spans="1:20" ht="60" x14ac:dyDescent="0.25">
      <c r="A928" s="1">
        <v>926</v>
      </c>
      <c r="B928" s="8" t="s">
        <v>927</v>
      </c>
      <c r="C928" s="8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6">
        <f>ROUND((E928/D928)*(100),0)</f>
        <v>0</v>
      </c>
      <c r="P928" s="9">
        <f>IF(L928 = 0,0,E928/L928)</f>
        <v>0</v>
      </c>
      <c r="Q928" s="1" t="str">
        <f>LEFT(N928,SEARCH("/",N928)-1)</f>
        <v>music</v>
      </c>
      <c r="R928" s="1" t="str">
        <f>RIGHT(N928,LEN(N928) - FIND("/",N928))</f>
        <v>jazz</v>
      </c>
      <c r="S928" s="12">
        <f>(J928/86400)+DATE(1970,1,1)</f>
        <v>40338.02002314815</v>
      </c>
      <c r="T928" s="12">
        <f>(I928/86400)+DATE(1970,1,1)</f>
        <v>40367.944444444445</v>
      </c>
    </row>
    <row r="929" spans="1:20" ht="30" x14ac:dyDescent="0.25">
      <c r="A929" s="1">
        <v>927</v>
      </c>
      <c r="B929" s="8" t="s">
        <v>928</v>
      </c>
      <c r="C929" s="8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6">
        <f>ROUND((E929/D929)*(100),0)</f>
        <v>0</v>
      </c>
      <c r="P929" s="9">
        <f>IF(L929 = 0,0,E929/L929)</f>
        <v>0</v>
      </c>
      <c r="Q929" s="1" t="str">
        <f>LEFT(N929,SEARCH("/",N929)-1)</f>
        <v>music</v>
      </c>
      <c r="R929" s="1" t="str">
        <f>RIGHT(N929,LEN(N929) - FIND("/",N929))</f>
        <v>jazz</v>
      </c>
      <c r="S929" s="12">
        <f>(J929/86400)+DATE(1970,1,1)</f>
        <v>41013.822858796295</v>
      </c>
      <c r="T929" s="12">
        <f>(I929/86400)+DATE(1970,1,1)</f>
        <v>41043.822858796295</v>
      </c>
    </row>
    <row r="930" spans="1:20" ht="45" x14ac:dyDescent="0.25">
      <c r="A930" s="1">
        <v>928</v>
      </c>
      <c r="B930" s="8" t="s">
        <v>929</v>
      </c>
      <c r="C930" s="8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6">
        <f>ROUND((E930/D930)*(100),0)</f>
        <v>11</v>
      </c>
      <c r="P930" s="9">
        <f>IF(L930 = 0,0,E930/L930)</f>
        <v>56.25</v>
      </c>
      <c r="Q930" s="1" t="str">
        <f>LEFT(N930,SEARCH("/",N930)-1)</f>
        <v>music</v>
      </c>
      <c r="R930" s="1" t="str">
        <f>RIGHT(N930,LEN(N930) - FIND("/",N930))</f>
        <v>jazz</v>
      </c>
      <c r="S930" s="12">
        <f>(J930/86400)+DATE(1970,1,1)</f>
        <v>41180.86241898148</v>
      </c>
      <c r="T930" s="12">
        <f>(I930/86400)+DATE(1970,1,1)</f>
        <v>41231</v>
      </c>
    </row>
    <row r="931" spans="1:20" ht="45" x14ac:dyDescent="0.25">
      <c r="A931" s="1">
        <v>929</v>
      </c>
      <c r="B931" s="8" t="s">
        <v>930</v>
      </c>
      <c r="C931" s="8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6">
        <f>ROUND((E931/D931)*(100),0)</f>
        <v>0</v>
      </c>
      <c r="P931" s="9">
        <f>IF(L931 = 0,0,E931/L931)</f>
        <v>0</v>
      </c>
      <c r="Q931" s="1" t="str">
        <f>LEFT(N931,SEARCH("/",N931)-1)</f>
        <v>music</v>
      </c>
      <c r="R931" s="1" t="str">
        <f>RIGHT(N931,LEN(N931) - FIND("/",N931))</f>
        <v>jazz</v>
      </c>
      <c r="S931" s="12">
        <f>(J931/86400)+DATE(1970,1,1)</f>
        <v>40978.238067129627</v>
      </c>
      <c r="T931" s="12">
        <f>(I931/86400)+DATE(1970,1,1)</f>
        <v>41008.196400462963</v>
      </c>
    </row>
    <row r="932" spans="1:20" ht="60" x14ac:dyDescent="0.25">
      <c r="A932" s="1">
        <v>930</v>
      </c>
      <c r="B932" s="8" t="s">
        <v>931</v>
      </c>
      <c r="C932" s="8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6">
        <f>ROUND((E932/D932)*(100),0)</f>
        <v>38</v>
      </c>
      <c r="P932" s="9">
        <f>IF(L932 = 0,0,E932/L932)</f>
        <v>69</v>
      </c>
      <c r="Q932" s="1" t="str">
        <f>LEFT(N932,SEARCH("/",N932)-1)</f>
        <v>music</v>
      </c>
      <c r="R932" s="1" t="str">
        <f>RIGHT(N932,LEN(N932) - FIND("/",N932))</f>
        <v>jazz</v>
      </c>
      <c r="S932" s="12">
        <f>(J932/86400)+DATE(1970,1,1)</f>
        <v>40312.915578703702</v>
      </c>
      <c r="T932" s="12">
        <f>(I932/86400)+DATE(1970,1,1)</f>
        <v>40354.897222222222</v>
      </c>
    </row>
    <row r="933" spans="1:20" ht="45" x14ac:dyDescent="0.25">
      <c r="A933" s="1">
        <v>931</v>
      </c>
      <c r="B933" s="8" t="s">
        <v>932</v>
      </c>
      <c r="C933" s="8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6">
        <f>ROUND((E933/D933)*(100),0)</f>
        <v>7</v>
      </c>
      <c r="P933" s="9">
        <f>IF(L933 = 0,0,E933/L933)</f>
        <v>18.714285714285715</v>
      </c>
      <c r="Q933" s="1" t="str">
        <f>LEFT(N933,SEARCH("/",N933)-1)</f>
        <v>music</v>
      </c>
      <c r="R933" s="1" t="str">
        <f>RIGHT(N933,LEN(N933) - FIND("/",N933))</f>
        <v>jazz</v>
      </c>
      <c r="S933" s="12">
        <f>(J933/86400)+DATE(1970,1,1)</f>
        <v>41680.359976851854</v>
      </c>
      <c r="T933" s="12">
        <f>(I933/86400)+DATE(1970,1,1)</f>
        <v>41714.916666666664</v>
      </c>
    </row>
    <row r="934" spans="1:20" ht="45" x14ac:dyDescent="0.25">
      <c r="A934" s="1">
        <v>932</v>
      </c>
      <c r="B934" s="8" t="s">
        <v>933</v>
      </c>
      <c r="C934" s="8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6">
        <f>ROUND((E934/D934)*(100),0)</f>
        <v>15</v>
      </c>
      <c r="P934" s="9">
        <f>IF(L934 = 0,0,E934/L934)</f>
        <v>46.033333333333331</v>
      </c>
      <c r="Q934" s="1" t="str">
        <f>LEFT(N934,SEARCH("/",N934)-1)</f>
        <v>music</v>
      </c>
      <c r="R934" s="1" t="str">
        <f>RIGHT(N934,LEN(N934) - FIND("/",N934))</f>
        <v>jazz</v>
      </c>
      <c r="S934" s="12">
        <f>(J934/86400)+DATE(1970,1,1)</f>
        <v>41310.969270833331</v>
      </c>
      <c r="T934" s="12">
        <f>(I934/86400)+DATE(1970,1,1)</f>
        <v>41355.927604166667</v>
      </c>
    </row>
    <row r="935" spans="1:20" ht="60" x14ac:dyDescent="0.25">
      <c r="A935" s="1">
        <v>933</v>
      </c>
      <c r="B935" s="8" t="s">
        <v>934</v>
      </c>
      <c r="C935" s="8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6">
        <f>ROUND((E935/D935)*(100),0)</f>
        <v>6</v>
      </c>
      <c r="P935" s="9">
        <f>IF(L935 = 0,0,E935/L935)</f>
        <v>60</v>
      </c>
      <c r="Q935" s="1" t="str">
        <f>LEFT(N935,SEARCH("/",N935)-1)</f>
        <v>music</v>
      </c>
      <c r="R935" s="1" t="str">
        <f>RIGHT(N935,LEN(N935) - FIND("/",N935))</f>
        <v>jazz</v>
      </c>
      <c r="S935" s="12">
        <f>(J935/86400)+DATE(1970,1,1)</f>
        <v>41711.169085648144</v>
      </c>
      <c r="T935" s="12">
        <f>(I935/86400)+DATE(1970,1,1)</f>
        <v>41771.169085648144</v>
      </c>
    </row>
    <row r="936" spans="1:20" ht="60" x14ac:dyDescent="0.25">
      <c r="A936" s="1">
        <v>934</v>
      </c>
      <c r="B936" s="8" t="s">
        <v>935</v>
      </c>
      <c r="C936" s="8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6">
        <f>ROUND((E936/D936)*(100),0)</f>
        <v>30</v>
      </c>
      <c r="P936" s="9">
        <f>IF(L936 = 0,0,E936/L936)</f>
        <v>50.666666666666664</v>
      </c>
      <c r="Q936" s="1" t="str">
        <f>LEFT(N936,SEARCH("/",N936)-1)</f>
        <v>music</v>
      </c>
      <c r="R936" s="1" t="str">
        <f>RIGHT(N936,LEN(N936) - FIND("/",N936))</f>
        <v>jazz</v>
      </c>
      <c r="S936" s="12">
        <f>(J936/86400)+DATE(1970,1,1)</f>
        <v>41733.737083333333</v>
      </c>
      <c r="T936" s="12">
        <f>(I936/86400)+DATE(1970,1,1)</f>
        <v>41763.25</v>
      </c>
    </row>
    <row r="937" spans="1:20" ht="60" x14ac:dyDescent="0.25">
      <c r="A937" s="1">
        <v>935</v>
      </c>
      <c r="B937" s="8" t="s">
        <v>936</v>
      </c>
      <c r="C937" s="8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6">
        <f>ROUND((E937/D937)*(100),0)</f>
        <v>1</v>
      </c>
      <c r="P937" s="9">
        <f>IF(L937 = 0,0,E937/L937)</f>
        <v>25</v>
      </c>
      <c r="Q937" s="1" t="str">
        <f>LEFT(N937,SEARCH("/",N937)-1)</f>
        <v>music</v>
      </c>
      <c r="R937" s="1" t="str">
        <f>RIGHT(N937,LEN(N937) - FIND("/",N937))</f>
        <v>jazz</v>
      </c>
      <c r="S937" s="12">
        <f>(J937/86400)+DATE(1970,1,1)</f>
        <v>42368.333668981482</v>
      </c>
      <c r="T937" s="12">
        <f>(I937/86400)+DATE(1970,1,1)</f>
        <v>42398.333668981482</v>
      </c>
    </row>
    <row r="938" spans="1:20" ht="45" x14ac:dyDescent="0.25">
      <c r="A938" s="1">
        <v>936</v>
      </c>
      <c r="B938" s="8" t="s">
        <v>937</v>
      </c>
      <c r="C938" s="8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6">
        <f>ROUND((E938/D938)*(100),0)</f>
        <v>0</v>
      </c>
      <c r="P938" s="9">
        <f>IF(L938 = 0,0,E938/L938)</f>
        <v>0</v>
      </c>
      <c r="Q938" s="1" t="str">
        <f>LEFT(N938,SEARCH("/",N938)-1)</f>
        <v>music</v>
      </c>
      <c r="R938" s="1" t="str">
        <f>RIGHT(N938,LEN(N938) - FIND("/",N938))</f>
        <v>jazz</v>
      </c>
      <c r="S938" s="12">
        <f>(J938/86400)+DATE(1970,1,1)</f>
        <v>40883.024178240739</v>
      </c>
      <c r="T938" s="12">
        <f>(I938/86400)+DATE(1970,1,1)</f>
        <v>40926.833333333336</v>
      </c>
    </row>
    <row r="939" spans="1:20" ht="45" x14ac:dyDescent="0.25">
      <c r="A939" s="1">
        <v>937</v>
      </c>
      <c r="B939" s="8" t="s">
        <v>938</v>
      </c>
      <c r="C939" s="8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6">
        <f>ROUND((E939/D939)*(100),0)</f>
        <v>1</v>
      </c>
      <c r="P939" s="9">
        <f>IF(L939 = 0,0,E939/L939)</f>
        <v>20</v>
      </c>
      <c r="Q939" s="1" t="str">
        <f>LEFT(N939,SEARCH("/",N939)-1)</f>
        <v>music</v>
      </c>
      <c r="R939" s="1" t="str">
        <f>RIGHT(N939,LEN(N939) - FIND("/",N939))</f>
        <v>jazz</v>
      </c>
      <c r="S939" s="12">
        <f>(J939/86400)+DATE(1970,1,1)</f>
        <v>41551.798113425924</v>
      </c>
      <c r="T939" s="12">
        <f>(I939/86400)+DATE(1970,1,1)</f>
        <v>41581.839780092589</v>
      </c>
    </row>
    <row r="940" spans="1:20" ht="45" x14ac:dyDescent="0.25">
      <c r="A940" s="1">
        <v>938</v>
      </c>
      <c r="B940" s="8" t="s">
        <v>939</v>
      </c>
      <c r="C940" s="8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6">
        <f>ROUND((E940/D940)*(100),0)</f>
        <v>0</v>
      </c>
      <c r="P940" s="9">
        <f>IF(L940 = 0,0,E940/L940)</f>
        <v>25</v>
      </c>
      <c r="Q940" s="1" t="str">
        <f>LEFT(N940,SEARCH("/",N940)-1)</f>
        <v>music</v>
      </c>
      <c r="R940" s="1" t="str">
        <f>RIGHT(N940,LEN(N940) - FIND("/",N940))</f>
        <v>jazz</v>
      </c>
      <c r="S940" s="12">
        <f>(J940/86400)+DATE(1970,1,1)</f>
        <v>41124.479722222226</v>
      </c>
      <c r="T940" s="12">
        <f>(I940/86400)+DATE(1970,1,1)</f>
        <v>41154.479722222226</v>
      </c>
    </row>
    <row r="941" spans="1:20" ht="60" x14ac:dyDescent="0.25">
      <c r="A941" s="1">
        <v>939</v>
      </c>
      <c r="B941" s="8" t="s">
        <v>940</v>
      </c>
      <c r="C941" s="8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6">
        <f>ROUND((E941/D941)*(100),0)</f>
        <v>1</v>
      </c>
      <c r="P941" s="9">
        <f>IF(L941 = 0,0,E941/L941)</f>
        <v>20</v>
      </c>
      <c r="Q941" s="1" t="str">
        <f>LEFT(N941,SEARCH("/",N941)-1)</f>
        <v>music</v>
      </c>
      <c r="R941" s="1" t="str">
        <f>RIGHT(N941,LEN(N941) - FIND("/",N941))</f>
        <v>jazz</v>
      </c>
      <c r="S941" s="12">
        <f>(J941/86400)+DATE(1970,1,1)</f>
        <v>41416.763171296298</v>
      </c>
      <c r="T941" s="12">
        <f>(I941/86400)+DATE(1970,1,1)</f>
        <v>41455.831944444442</v>
      </c>
    </row>
    <row r="942" spans="1:20" ht="45" x14ac:dyDescent="0.25">
      <c r="A942" s="1">
        <v>940</v>
      </c>
      <c r="B942" s="8" t="s">
        <v>941</v>
      </c>
      <c r="C942" s="8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6">
        <f>ROUND((E942/D942)*(100),0)</f>
        <v>17</v>
      </c>
      <c r="P942" s="9">
        <f>IF(L942 = 0,0,E942/L942)</f>
        <v>110.28571428571429</v>
      </c>
      <c r="Q942" s="1" t="str">
        <f>LEFT(N942,SEARCH("/",N942)-1)</f>
        <v>technology</v>
      </c>
      <c r="R942" s="1" t="str">
        <f>RIGHT(N942,LEN(N942) - FIND("/",N942))</f>
        <v>wearables</v>
      </c>
      <c r="S942" s="12">
        <f>(J942/86400)+DATE(1970,1,1)</f>
        <v>42182.008402777778</v>
      </c>
      <c r="T942" s="12">
        <f>(I942/86400)+DATE(1970,1,1)</f>
        <v>42227.008402777778</v>
      </c>
    </row>
    <row r="943" spans="1:20" ht="60" x14ac:dyDescent="0.25">
      <c r="A943" s="1">
        <v>941</v>
      </c>
      <c r="B943" s="8" t="s">
        <v>942</v>
      </c>
      <c r="C943" s="8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6">
        <f>ROUND((E943/D943)*(100),0)</f>
        <v>2</v>
      </c>
      <c r="P943" s="9">
        <f>IF(L943 = 0,0,E943/L943)</f>
        <v>37.451612903225808</v>
      </c>
      <c r="Q943" s="1" t="str">
        <f>LEFT(N943,SEARCH("/",N943)-1)</f>
        <v>technology</v>
      </c>
      <c r="R943" s="1" t="str">
        <f>RIGHT(N943,LEN(N943) - FIND("/",N943))</f>
        <v>wearables</v>
      </c>
      <c r="S943" s="12">
        <f>(J943/86400)+DATE(1970,1,1)</f>
        <v>42746.096585648149</v>
      </c>
      <c r="T943" s="12">
        <f>(I943/86400)+DATE(1970,1,1)</f>
        <v>42776.096585648149</v>
      </c>
    </row>
    <row r="944" spans="1:20" ht="60" x14ac:dyDescent="0.25">
      <c r="A944" s="1">
        <v>942</v>
      </c>
      <c r="B944" s="8" t="s">
        <v>943</v>
      </c>
      <c r="C944" s="8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6">
        <f>ROUND((E944/D944)*(100),0)</f>
        <v>9</v>
      </c>
      <c r="P944" s="9">
        <f>IF(L944 = 0,0,E944/L944)</f>
        <v>41.75</v>
      </c>
      <c r="Q944" s="1" t="str">
        <f>LEFT(N944,SEARCH("/",N944)-1)</f>
        <v>technology</v>
      </c>
      <c r="R944" s="1" t="str">
        <f>RIGHT(N944,LEN(N944) - FIND("/",N944))</f>
        <v>wearables</v>
      </c>
      <c r="S944" s="12">
        <f>(J944/86400)+DATE(1970,1,1)</f>
        <v>42382.843287037038</v>
      </c>
      <c r="T944" s="12">
        <f>(I944/86400)+DATE(1970,1,1)</f>
        <v>42418.843287037038</v>
      </c>
    </row>
    <row r="945" spans="1:20" ht="30" x14ac:dyDescent="0.25">
      <c r="A945" s="1">
        <v>943</v>
      </c>
      <c r="B945" s="8" t="s">
        <v>944</v>
      </c>
      <c r="C945" s="8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6">
        <f>ROUND((E945/D945)*(100),0)</f>
        <v>10</v>
      </c>
      <c r="P945" s="9">
        <f>IF(L945 = 0,0,E945/L945)</f>
        <v>24.083333333333332</v>
      </c>
      <c r="Q945" s="1" t="str">
        <f>LEFT(N945,SEARCH("/",N945)-1)</f>
        <v>technology</v>
      </c>
      <c r="R945" s="1" t="str">
        <f>RIGHT(N945,LEN(N945) - FIND("/",N945))</f>
        <v>wearables</v>
      </c>
      <c r="S945" s="12">
        <f>(J945/86400)+DATE(1970,1,1)</f>
        <v>42673.66788194445</v>
      </c>
      <c r="T945" s="12">
        <f>(I945/86400)+DATE(1970,1,1)</f>
        <v>42703.709548611107</v>
      </c>
    </row>
    <row r="946" spans="1:20" ht="45" x14ac:dyDescent="0.25">
      <c r="A946" s="1">
        <v>944</v>
      </c>
      <c r="B946" s="8" t="s">
        <v>945</v>
      </c>
      <c r="C946" s="8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6">
        <f>ROUND((E946/D946)*(100),0)</f>
        <v>13</v>
      </c>
      <c r="P946" s="9">
        <f>IF(L946 = 0,0,E946/L946)</f>
        <v>69.40625</v>
      </c>
      <c r="Q946" s="1" t="str">
        <f>LEFT(N946,SEARCH("/",N946)-1)</f>
        <v>technology</v>
      </c>
      <c r="R946" s="1" t="str">
        <f>RIGHT(N946,LEN(N946) - FIND("/",N946))</f>
        <v>wearables</v>
      </c>
      <c r="S946" s="12">
        <f>(J946/86400)+DATE(1970,1,1)</f>
        <v>42444.583912037036</v>
      </c>
      <c r="T946" s="12">
        <f>(I946/86400)+DATE(1970,1,1)</f>
        <v>42478.583333333328</v>
      </c>
    </row>
    <row r="947" spans="1:20" ht="45" x14ac:dyDescent="0.25">
      <c r="A947" s="1">
        <v>945</v>
      </c>
      <c r="B947" s="8" t="s">
        <v>946</v>
      </c>
      <c r="C947" s="8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6">
        <f>ROUND((E947/D947)*(100),0)</f>
        <v>2</v>
      </c>
      <c r="P947" s="9">
        <f>IF(L947 = 0,0,E947/L947)</f>
        <v>155.25</v>
      </c>
      <c r="Q947" s="1" t="str">
        <f>LEFT(N947,SEARCH("/",N947)-1)</f>
        <v>technology</v>
      </c>
      <c r="R947" s="1" t="str">
        <f>RIGHT(N947,LEN(N947) - FIND("/",N947))</f>
        <v>wearables</v>
      </c>
      <c r="S947" s="12">
        <f>(J947/86400)+DATE(1970,1,1)</f>
        <v>42732.872986111106</v>
      </c>
      <c r="T947" s="12">
        <f>(I947/86400)+DATE(1970,1,1)</f>
        <v>42784.999305555553</v>
      </c>
    </row>
    <row r="948" spans="1:20" ht="45" x14ac:dyDescent="0.25">
      <c r="A948" s="1">
        <v>946</v>
      </c>
      <c r="B948" s="8" t="s">
        <v>947</v>
      </c>
      <c r="C948" s="8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6">
        <f>ROUND((E948/D948)*(100),0)</f>
        <v>2</v>
      </c>
      <c r="P948" s="9">
        <f>IF(L948 = 0,0,E948/L948)</f>
        <v>57.2</v>
      </c>
      <c r="Q948" s="1" t="str">
        <f>LEFT(N948,SEARCH("/",N948)-1)</f>
        <v>technology</v>
      </c>
      <c r="R948" s="1" t="str">
        <f>RIGHT(N948,LEN(N948) - FIND("/",N948))</f>
        <v>wearables</v>
      </c>
      <c r="S948" s="12">
        <f>(J948/86400)+DATE(1970,1,1)</f>
        <v>42592.750555555554</v>
      </c>
      <c r="T948" s="12">
        <f>(I948/86400)+DATE(1970,1,1)</f>
        <v>42622.750555555554</v>
      </c>
    </row>
    <row r="949" spans="1:20" ht="60" x14ac:dyDescent="0.25">
      <c r="A949" s="1">
        <v>947</v>
      </c>
      <c r="B949" s="8" t="s">
        <v>948</v>
      </c>
      <c r="C949" s="8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6">
        <f>ROUND((E949/D949)*(100),0)</f>
        <v>0</v>
      </c>
      <c r="P949" s="9">
        <f>IF(L949 = 0,0,E949/L949)</f>
        <v>0</v>
      </c>
      <c r="Q949" s="1" t="str">
        <f>LEFT(N949,SEARCH("/",N949)-1)</f>
        <v>technology</v>
      </c>
      <c r="R949" s="1" t="str">
        <f>RIGHT(N949,LEN(N949) - FIND("/",N949))</f>
        <v>wearables</v>
      </c>
      <c r="S949" s="12">
        <f>(J949/86400)+DATE(1970,1,1)</f>
        <v>42491.781319444446</v>
      </c>
      <c r="T949" s="12">
        <f>(I949/86400)+DATE(1970,1,1)</f>
        <v>42551.781319444446</v>
      </c>
    </row>
    <row r="950" spans="1:20" ht="60" x14ac:dyDescent="0.25">
      <c r="A950" s="1">
        <v>948</v>
      </c>
      <c r="B950" s="8" t="s">
        <v>949</v>
      </c>
      <c r="C950" s="8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6">
        <f>ROUND((E950/D950)*(100),0)</f>
        <v>12</v>
      </c>
      <c r="P950" s="9">
        <f>IF(L950 = 0,0,E950/L950)</f>
        <v>60</v>
      </c>
      <c r="Q950" s="1" t="str">
        <f>LEFT(N950,SEARCH("/",N950)-1)</f>
        <v>technology</v>
      </c>
      <c r="R950" s="1" t="str">
        <f>RIGHT(N950,LEN(N950) - FIND("/",N950))</f>
        <v>wearables</v>
      </c>
      <c r="S950" s="12">
        <f>(J950/86400)+DATE(1970,1,1)</f>
        <v>42411.828287037039</v>
      </c>
      <c r="T950" s="12">
        <f>(I950/86400)+DATE(1970,1,1)</f>
        <v>42441.828287037039</v>
      </c>
    </row>
    <row r="951" spans="1:20" ht="45" x14ac:dyDescent="0.25">
      <c r="A951" s="1">
        <v>949</v>
      </c>
      <c r="B951" s="8" t="s">
        <v>950</v>
      </c>
      <c r="C951" s="8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6">
        <f>ROUND((E951/D951)*(100),0)</f>
        <v>1</v>
      </c>
      <c r="P951" s="9">
        <f>IF(L951 = 0,0,E951/L951)</f>
        <v>39</v>
      </c>
      <c r="Q951" s="1" t="str">
        <f>LEFT(N951,SEARCH("/",N951)-1)</f>
        <v>technology</v>
      </c>
      <c r="R951" s="1" t="str">
        <f>RIGHT(N951,LEN(N951) - FIND("/",N951))</f>
        <v>wearables</v>
      </c>
      <c r="S951" s="12">
        <f>(J951/86400)+DATE(1970,1,1)</f>
        <v>42361.043703703705</v>
      </c>
      <c r="T951" s="12">
        <f>(I951/86400)+DATE(1970,1,1)</f>
        <v>42421.043703703705</v>
      </c>
    </row>
    <row r="952" spans="1:20" ht="45" x14ac:dyDescent="0.25">
      <c r="A952" s="1">
        <v>950</v>
      </c>
      <c r="B952" s="8" t="s">
        <v>951</v>
      </c>
      <c r="C952" s="8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6">
        <f>ROUND((E952/D952)*(100),0)</f>
        <v>28</v>
      </c>
      <c r="P952" s="9">
        <f>IF(L952 = 0,0,E952/L952)</f>
        <v>58.416666666666664</v>
      </c>
      <c r="Q952" s="1" t="str">
        <f>LEFT(N952,SEARCH("/",N952)-1)</f>
        <v>technology</v>
      </c>
      <c r="R952" s="1" t="str">
        <f>RIGHT(N952,LEN(N952) - FIND("/",N952))</f>
        <v>wearables</v>
      </c>
      <c r="S952" s="12">
        <f>(J952/86400)+DATE(1970,1,1)</f>
        <v>42356.750706018516</v>
      </c>
      <c r="T952" s="12">
        <f>(I952/86400)+DATE(1970,1,1)</f>
        <v>42386.750706018516</v>
      </c>
    </row>
    <row r="953" spans="1:20" x14ac:dyDescent="0.25">
      <c r="A953" s="1">
        <v>951</v>
      </c>
      <c r="B953" s="8" t="s">
        <v>952</v>
      </c>
      <c r="C953" s="8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6">
        <f>ROUND((E953/D953)*(100),0)</f>
        <v>38</v>
      </c>
      <c r="P953" s="9">
        <f>IF(L953 = 0,0,E953/L953)</f>
        <v>158.63636363636363</v>
      </c>
      <c r="Q953" s="1" t="str">
        <f>LEFT(N953,SEARCH("/",N953)-1)</f>
        <v>technology</v>
      </c>
      <c r="R953" s="1" t="str">
        <f>RIGHT(N953,LEN(N953) - FIND("/",N953))</f>
        <v>wearables</v>
      </c>
      <c r="S953" s="12">
        <f>(J953/86400)+DATE(1970,1,1)</f>
        <v>42480.653611111113</v>
      </c>
      <c r="T953" s="12">
        <f>(I953/86400)+DATE(1970,1,1)</f>
        <v>42525.653611111113</v>
      </c>
    </row>
    <row r="954" spans="1:20" ht="30" x14ac:dyDescent="0.25">
      <c r="A954" s="1">
        <v>952</v>
      </c>
      <c r="B954" s="8" t="s">
        <v>953</v>
      </c>
      <c r="C954" s="8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6">
        <f>ROUND((E954/D954)*(100),0)</f>
        <v>40</v>
      </c>
      <c r="P954" s="9">
        <f>IF(L954 = 0,0,E954/L954)</f>
        <v>99.857142857142861</v>
      </c>
      <c r="Q954" s="1" t="str">
        <f>LEFT(N954,SEARCH("/",N954)-1)</f>
        <v>technology</v>
      </c>
      <c r="R954" s="1" t="str">
        <f>RIGHT(N954,LEN(N954) - FIND("/",N954))</f>
        <v>wearables</v>
      </c>
      <c r="S954" s="12">
        <f>(J954/86400)+DATE(1970,1,1)</f>
        <v>42662.613564814819</v>
      </c>
      <c r="T954" s="12">
        <f>(I954/86400)+DATE(1970,1,1)</f>
        <v>42692.655231481476</v>
      </c>
    </row>
    <row r="955" spans="1:20" ht="45" x14ac:dyDescent="0.25">
      <c r="A955" s="1">
        <v>953</v>
      </c>
      <c r="B955" s="8" t="s">
        <v>954</v>
      </c>
      <c r="C955" s="8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6">
        <f>ROUND((E955/D955)*(100),0)</f>
        <v>1</v>
      </c>
      <c r="P955" s="9">
        <f>IF(L955 = 0,0,E955/L955)</f>
        <v>25.2</v>
      </c>
      <c r="Q955" s="1" t="str">
        <f>LEFT(N955,SEARCH("/",N955)-1)</f>
        <v>technology</v>
      </c>
      <c r="R955" s="1" t="str">
        <f>RIGHT(N955,LEN(N955) - FIND("/",N955))</f>
        <v>wearables</v>
      </c>
      <c r="S955" s="12">
        <f>(J955/86400)+DATE(1970,1,1)</f>
        <v>41999.164340277777</v>
      </c>
      <c r="T955" s="12">
        <f>(I955/86400)+DATE(1970,1,1)</f>
        <v>42029.164340277777</v>
      </c>
    </row>
    <row r="956" spans="1:20" ht="45" x14ac:dyDescent="0.25">
      <c r="A956" s="1">
        <v>954</v>
      </c>
      <c r="B956" s="8" t="s">
        <v>955</v>
      </c>
      <c r="C956" s="8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6">
        <f>ROUND((E956/D956)*(100),0)</f>
        <v>43</v>
      </c>
      <c r="P956" s="9">
        <f>IF(L956 = 0,0,E956/L956)</f>
        <v>89.191780821917803</v>
      </c>
      <c r="Q956" s="1" t="str">
        <f>LEFT(N956,SEARCH("/",N956)-1)</f>
        <v>technology</v>
      </c>
      <c r="R956" s="1" t="str">
        <f>RIGHT(N956,LEN(N956) - FIND("/",N956))</f>
        <v>wearables</v>
      </c>
      <c r="S956" s="12">
        <f>(J956/86400)+DATE(1970,1,1)</f>
        <v>42194.833784722221</v>
      </c>
      <c r="T956" s="12">
        <f>(I956/86400)+DATE(1970,1,1)</f>
        <v>42236.833784722221</v>
      </c>
    </row>
    <row r="957" spans="1:20" ht="45" x14ac:dyDescent="0.25">
      <c r="A957" s="1">
        <v>955</v>
      </c>
      <c r="B957" s="8" t="s">
        <v>956</v>
      </c>
      <c r="C957" s="8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6">
        <f>ROUND((E957/D957)*(100),0)</f>
        <v>6</v>
      </c>
      <c r="P957" s="9">
        <f>IF(L957 = 0,0,E957/L957)</f>
        <v>182.6236559139785</v>
      </c>
      <c r="Q957" s="1" t="str">
        <f>LEFT(N957,SEARCH("/",N957)-1)</f>
        <v>technology</v>
      </c>
      <c r="R957" s="1" t="str">
        <f>RIGHT(N957,LEN(N957) - FIND("/",N957))</f>
        <v>wearables</v>
      </c>
      <c r="S957" s="12">
        <f>(J957/86400)+DATE(1970,1,1)</f>
        <v>42586.295138888891</v>
      </c>
      <c r="T957" s="12">
        <f>(I957/86400)+DATE(1970,1,1)</f>
        <v>42626.295138888891</v>
      </c>
    </row>
    <row r="958" spans="1:20" ht="60" x14ac:dyDescent="0.25">
      <c r="A958" s="1">
        <v>956</v>
      </c>
      <c r="B958" s="8" t="s">
        <v>957</v>
      </c>
      <c r="C958" s="8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6">
        <f>ROUND((E958/D958)*(100),0)</f>
        <v>2</v>
      </c>
      <c r="P958" s="9">
        <f>IF(L958 = 0,0,E958/L958)</f>
        <v>50.647058823529413</v>
      </c>
      <c r="Q958" s="1" t="str">
        <f>LEFT(N958,SEARCH("/",N958)-1)</f>
        <v>technology</v>
      </c>
      <c r="R958" s="1" t="str">
        <f>RIGHT(N958,LEN(N958) - FIND("/",N958))</f>
        <v>wearables</v>
      </c>
      <c r="S958" s="12">
        <f>(J958/86400)+DATE(1970,1,1)</f>
        <v>42060.913877314815</v>
      </c>
      <c r="T958" s="12">
        <f>(I958/86400)+DATE(1970,1,1)</f>
        <v>42120.872210648144</v>
      </c>
    </row>
    <row r="959" spans="1:20" ht="30" x14ac:dyDescent="0.25">
      <c r="A959" s="1">
        <v>957</v>
      </c>
      <c r="B959" s="8" t="s">
        <v>958</v>
      </c>
      <c r="C959" s="8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6">
        <f>ROUND((E959/D959)*(100),0)</f>
        <v>2</v>
      </c>
      <c r="P959" s="9">
        <f>IF(L959 = 0,0,E959/L959)</f>
        <v>33.285714285714285</v>
      </c>
      <c r="Q959" s="1" t="str">
        <f>LEFT(N959,SEARCH("/",N959)-1)</f>
        <v>technology</v>
      </c>
      <c r="R959" s="1" t="str">
        <f>RIGHT(N959,LEN(N959) - FIND("/",N959))</f>
        <v>wearables</v>
      </c>
      <c r="S959" s="12">
        <f>(J959/86400)+DATE(1970,1,1)</f>
        <v>42660.552465277782</v>
      </c>
      <c r="T959" s="12">
        <f>(I959/86400)+DATE(1970,1,1)</f>
        <v>42691.594131944439</v>
      </c>
    </row>
    <row r="960" spans="1:20" ht="60" x14ac:dyDescent="0.25">
      <c r="A960" s="1">
        <v>958</v>
      </c>
      <c r="B960" s="8" t="s">
        <v>959</v>
      </c>
      <c r="C960" s="8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6">
        <f>ROUND((E960/D960)*(100),0)</f>
        <v>11</v>
      </c>
      <c r="P960" s="9">
        <f>IF(L960 = 0,0,E960/L960)</f>
        <v>51.823529411764703</v>
      </c>
      <c r="Q960" s="1" t="str">
        <f>LEFT(N960,SEARCH("/",N960)-1)</f>
        <v>technology</v>
      </c>
      <c r="R960" s="1" t="str">
        <f>RIGHT(N960,LEN(N960) - FIND("/",N960))</f>
        <v>wearables</v>
      </c>
      <c r="S960" s="12">
        <f>(J960/86400)+DATE(1970,1,1)</f>
        <v>42082.802812499998</v>
      </c>
      <c r="T960" s="12">
        <f>(I960/86400)+DATE(1970,1,1)</f>
        <v>42104.207638888889</v>
      </c>
    </row>
    <row r="961" spans="1:20" ht="60" x14ac:dyDescent="0.25">
      <c r="A961" s="1">
        <v>959</v>
      </c>
      <c r="B961" s="8" t="s">
        <v>960</v>
      </c>
      <c r="C961" s="8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6">
        <f>ROUND((E961/D961)*(100),0)</f>
        <v>39</v>
      </c>
      <c r="P961" s="9">
        <f>IF(L961 = 0,0,E961/L961)</f>
        <v>113.62573099415205</v>
      </c>
      <c r="Q961" s="1" t="str">
        <f>LEFT(N961,SEARCH("/",N961)-1)</f>
        <v>technology</v>
      </c>
      <c r="R961" s="1" t="str">
        <f>RIGHT(N961,LEN(N961) - FIND("/",N961))</f>
        <v>wearables</v>
      </c>
      <c r="S961" s="12">
        <f>(J961/86400)+DATE(1970,1,1)</f>
        <v>41993.174363425926</v>
      </c>
      <c r="T961" s="12">
        <f>(I961/86400)+DATE(1970,1,1)</f>
        <v>42023.174363425926</v>
      </c>
    </row>
    <row r="962" spans="1:20" ht="45" x14ac:dyDescent="0.25">
      <c r="A962" s="1">
        <v>960</v>
      </c>
      <c r="B962" s="8" t="s">
        <v>961</v>
      </c>
      <c r="C962" s="8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6">
        <f>ROUND((E962/D962)*(100),0)</f>
        <v>46</v>
      </c>
      <c r="P962" s="9">
        <f>IF(L962 = 0,0,E962/L962)</f>
        <v>136.46276595744681</v>
      </c>
      <c r="Q962" s="1" t="str">
        <f>LEFT(N962,SEARCH("/",N962)-1)</f>
        <v>technology</v>
      </c>
      <c r="R962" s="1" t="str">
        <f>RIGHT(N962,LEN(N962) - FIND("/",N962))</f>
        <v>wearables</v>
      </c>
      <c r="S962" s="12">
        <f>(J962/86400)+DATE(1970,1,1)</f>
        <v>42766.626793981486</v>
      </c>
      <c r="T962" s="12">
        <f>(I962/86400)+DATE(1970,1,1)</f>
        <v>42808.585127314815</v>
      </c>
    </row>
    <row r="963" spans="1:20" ht="45" x14ac:dyDescent="0.25">
      <c r="A963" s="1">
        <v>961</v>
      </c>
      <c r="B963" s="8" t="s">
        <v>962</v>
      </c>
      <c r="C963" s="8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6">
        <f>ROUND((E963/D963)*(100),0)</f>
        <v>42</v>
      </c>
      <c r="P963" s="9">
        <f>IF(L963 = 0,0,E963/L963)</f>
        <v>364.35454545454547</v>
      </c>
      <c r="Q963" s="1" t="str">
        <f>LEFT(N963,SEARCH("/",N963)-1)</f>
        <v>technology</v>
      </c>
      <c r="R963" s="1" t="str">
        <f>RIGHT(N963,LEN(N963) - FIND("/",N963))</f>
        <v>wearables</v>
      </c>
      <c r="S963" s="12">
        <f>(J963/86400)+DATE(1970,1,1)</f>
        <v>42740.693692129629</v>
      </c>
      <c r="T963" s="12">
        <f>(I963/86400)+DATE(1970,1,1)</f>
        <v>42786.791666666672</v>
      </c>
    </row>
    <row r="964" spans="1:20" ht="60" x14ac:dyDescent="0.25">
      <c r="A964" s="1">
        <v>962</v>
      </c>
      <c r="B964" s="8" t="s">
        <v>963</v>
      </c>
      <c r="C964" s="8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6">
        <f>ROUND((E964/D964)*(100),0)</f>
        <v>28</v>
      </c>
      <c r="P964" s="9">
        <f>IF(L964 = 0,0,E964/L964)</f>
        <v>19.243243243243242</v>
      </c>
      <c r="Q964" s="1" t="str">
        <f>LEFT(N964,SEARCH("/",N964)-1)</f>
        <v>technology</v>
      </c>
      <c r="R964" s="1" t="str">
        <f>RIGHT(N964,LEN(N964) - FIND("/",N964))</f>
        <v>wearables</v>
      </c>
      <c r="S964" s="12">
        <f>(J964/86400)+DATE(1970,1,1)</f>
        <v>42373.712418981479</v>
      </c>
      <c r="T964" s="12">
        <f>(I964/86400)+DATE(1970,1,1)</f>
        <v>42411.712418981479</v>
      </c>
    </row>
    <row r="965" spans="1:20" ht="30" x14ac:dyDescent="0.25">
      <c r="A965" s="1">
        <v>963</v>
      </c>
      <c r="B965" s="8" t="s">
        <v>964</v>
      </c>
      <c r="C965" s="8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6">
        <f>ROUND((E965/D965)*(100),0)</f>
        <v>1</v>
      </c>
      <c r="P965" s="9">
        <f>IF(L965 = 0,0,E965/L965)</f>
        <v>41.888888888888886</v>
      </c>
      <c r="Q965" s="1" t="str">
        <f>LEFT(N965,SEARCH("/",N965)-1)</f>
        <v>technology</v>
      </c>
      <c r="R965" s="1" t="str">
        <f>RIGHT(N965,LEN(N965) - FIND("/",N965))</f>
        <v>wearables</v>
      </c>
      <c r="S965" s="12">
        <f>(J965/86400)+DATE(1970,1,1)</f>
        <v>42625.635636574079</v>
      </c>
      <c r="T965" s="12">
        <f>(I965/86400)+DATE(1970,1,1)</f>
        <v>42660.635636574079</v>
      </c>
    </row>
    <row r="966" spans="1:20" ht="60" x14ac:dyDescent="0.25">
      <c r="A966" s="1">
        <v>964</v>
      </c>
      <c r="B966" s="8" t="s">
        <v>965</v>
      </c>
      <c r="C966" s="8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6">
        <f>ROUND((E966/D966)*(100),0)</f>
        <v>1</v>
      </c>
      <c r="P966" s="9">
        <f>IF(L966 = 0,0,E966/L966)</f>
        <v>30.310344827586206</v>
      </c>
      <c r="Q966" s="1" t="str">
        <f>LEFT(N966,SEARCH("/",N966)-1)</f>
        <v>technology</v>
      </c>
      <c r="R966" s="1" t="str">
        <f>RIGHT(N966,LEN(N966) - FIND("/",N966))</f>
        <v>wearables</v>
      </c>
      <c r="S966" s="12">
        <f>(J966/86400)+DATE(1970,1,1)</f>
        <v>42208.628692129627</v>
      </c>
      <c r="T966" s="12">
        <f>(I966/86400)+DATE(1970,1,1)</f>
        <v>42248.628692129627</v>
      </c>
    </row>
    <row r="967" spans="1:20" ht="60" x14ac:dyDescent="0.25">
      <c r="A967" s="1">
        <v>965</v>
      </c>
      <c r="B967" s="8" t="s">
        <v>966</v>
      </c>
      <c r="C967" s="8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6">
        <f>ROUND((E967/D967)*(100),0)</f>
        <v>1</v>
      </c>
      <c r="P967" s="9">
        <f>IF(L967 = 0,0,E967/L967)</f>
        <v>49.666666666666664</v>
      </c>
      <c r="Q967" s="1" t="str">
        <f>LEFT(N967,SEARCH("/",N967)-1)</f>
        <v>technology</v>
      </c>
      <c r="R967" s="1" t="str">
        <f>RIGHT(N967,LEN(N967) - FIND("/",N967))</f>
        <v>wearables</v>
      </c>
      <c r="S967" s="12">
        <f>(J967/86400)+DATE(1970,1,1)</f>
        <v>42637.016736111109</v>
      </c>
      <c r="T967" s="12">
        <f>(I967/86400)+DATE(1970,1,1)</f>
        <v>42669.165972222225</v>
      </c>
    </row>
    <row r="968" spans="1:20" ht="45" x14ac:dyDescent="0.25">
      <c r="A968" s="1">
        <v>966</v>
      </c>
      <c r="B968" s="8" t="s">
        <v>967</v>
      </c>
      <c r="C968" s="8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6">
        <f>ROUND((E968/D968)*(100),0)</f>
        <v>15</v>
      </c>
      <c r="P968" s="9">
        <f>IF(L968 = 0,0,E968/L968)</f>
        <v>59.2</v>
      </c>
      <c r="Q968" s="1" t="str">
        <f>LEFT(N968,SEARCH("/",N968)-1)</f>
        <v>technology</v>
      </c>
      <c r="R968" s="1" t="str">
        <f>RIGHT(N968,LEN(N968) - FIND("/",N968))</f>
        <v>wearables</v>
      </c>
      <c r="S968" s="12">
        <f>(J968/86400)+DATE(1970,1,1)</f>
        <v>42619.635787037041</v>
      </c>
      <c r="T968" s="12">
        <f>(I968/86400)+DATE(1970,1,1)</f>
        <v>42649.635787037041</v>
      </c>
    </row>
    <row r="969" spans="1:20" ht="45" x14ac:dyDescent="0.25">
      <c r="A969" s="1">
        <v>967</v>
      </c>
      <c r="B969" s="8" t="s">
        <v>968</v>
      </c>
      <c r="C969" s="8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6">
        <f>ROUND((E969/D969)*(100),0)</f>
        <v>18</v>
      </c>
      <c r="P969" s="9">
        <f>IF(L969 = 0,0,E969/L969)</f>
        <v>43.97530864197531</v>
      </c>
      <c r="Q969" s="1" t="str">
        <f>LEFT(N969,SEARCH("/",N969)-1)</f>
        <v>technology</v>
      </c>
      <c r="R969" s="1" t="str">
        <f>RIGHT(N969,LEN(N969) - FIND("/",N969))</f>
        <v>wearables</v>
      </c>
      <c r="S969" s="12">
        <f>(J969/86400)+DATE(1970,1,1)</f>
        <v>42422.254328703704</v>
      </c>
      <c r="T969" s="12">
        <f>(I969/86400)+DATE(1970,1,1)</f>
        <v>42482.21266203704</v>
      </c>
    </row>
    <row r="970" spans="1:20" ht="60" x14ac:dyDescent="0.25">
      <c r="A970" s="1">
        <v>968</v>
      </c>
      <c r="B970" s="8" t="s">
        <v>969</v>
      </c>
      <c r="C970" s="8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6">
        <f>ROUND((E970/D970)*(100),0)</f>
        <v>1</v>
      </c>
      <c r="P970" s="9">
        <f>IF(L970 = 0,0,E970/L970)</f>
        <v>26.5</v>
      </c>
      <c r="Q970" s="1" t="str">
        <f>LEFT(N970,SEARCH("/",N970)-1)</f>
        <v>technology</v>
      </c>
      <c r="R970" s="1" t="str">
        <f>RIGHT(N970,LEN(N970) - FIND("/",N970))</f>
        <v>wearables</v>
      </c>
      <c r="S970" s="12">
        <f>(J970/86400)+DATE(1970,1,1)</f>
        <v>41836.847615740742</v>
      </c>
      <c r="T970" s="12">
        <f>(I970/86400)+DATE(1970,1,1)</f>
        <v>41866.847615740742</v>
      </c>
    </row>
    <row r="971" spans="1:20" ht="30" x14ac:dyDescent="0.25">
      <c r="A971" s="1">
        <v>969</v>
      </c>
      <c r="B971" s="8" t="s">
        <v>970</v>
      </c>
      <c r="C971" s="8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6">
        <f>ROUND((E971/D971)*(100),0)</f>
        <v>47</v>
      </c>
      <c r="P971" s="9">
        <f>IF(L971 = 0,0,E971/L971)</f>
        <v>1272.7272727272727</v>
      </c>
      <c r="Q971" s="1" t="str">
        <f>LEFT(N971,SEARCH("/",N971)-1)</f>
        <v>technology</v>
      </c>
      <c r="R971" s="1" t="str">
        <f>RIGHT(N971,LEN(N971) - FIND("/",N971))</f>
        <v>wearables</v>
      </c>
      <c r="S971" s="12">
        <f>(J971/86400)+DATE(1970,1,1)</f>
        <v>42742.30332175926</v>
      </c>
      <c r="T971" s="12">
        <f>(I971/86400)+DATE(1970,1,1)</f>
        <v>42775.30332175926</v>
      </c>
    </row>
    <row r="972" spans="1:20" ht="60" x14ac:dyDescent="0.25">
      <c r="A972" s="1">
        <v>970</v>
      </c>
      <c r="B972" s="8" t="s">
        <v>971</v>
      </c>
      <c r="C972" s="8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6">
        <f>ROUND((E972/D972)*(100),0)</f>
        <v>46</v>
      </c>
      <c r="P972" s="9">
        <f>IF(L972 = 0,0,E972/L972)</f>
        <v>164</v>
      </c>
      <c r="Q972" s="1" t="str">
        <f>LEFT(N972,SEARCH("/",N972)-1)</f>
        <v>technology</v>
      </c>
      <c r="R972" s="1" t="str">
        <f>RIGHT(N972,LEN(N972) - FIND("/",N972))</f>
        <v>wearables</v>
      </c>
      <c r="S972" s="12">
        <f>(J972/86400)+DATE(1970,1,1)</f>
        <v>42721.220520833333</v>
      </c>
      <c r="T972" s="12">
        <f>(I972/86400)+DATE(1970,1,1)</f>
        <v>42758.207638888889</v>
      </c>
    </row>
    <row r="973" spans="1:20" ht="60" x14ac:dyDescent="0.25">
      <c r="A973" s="1">
        <v>971</v>
      </c>
      <c r="B973" s="8" t="s">
        <v>972</v>
      </c>
      <c r="C973" s="8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6">
        <f>ROUND((E973/D973)*(100),0)</f>
        <v>0</v>
      </c>
      <c r="P973" s="9">
        <f>IF(L973 = 0,0,E973/L973)</f>
        <v>45.2</v>
      </c>
      <c r="Q973" s="1" t="str">
        <f>LEFT(N973,SEARCH("/",N973)-1)</f>
        <v>technology</v>
      </c>
      <c r="R973" s="1" t="str">
        <f>RIGHT(N973,LEN(N973) - FIND("/",N973))</f>
        <v>wearables</v>
      </c>
      <c r="S973" s="12">
        <f>(J973/86400)+DATE(1970,1,1)</f>
        <v>42111.709027777775</v>
      </c>
      <c r="T973" s="12">
        <f>(I973/86400)+DATE(1970,1,1)</f>
        <v>42156.709027777775</v>
      </c>
    </row>
    <row r="974" spans="1:20" ht="45" x14ac:dyDescent="0.25">
      <c r="A974" s="1">
        <v>972</v>
      </c>
      <c r="B974" s="8" t="s">
        <v>973</v>
      </c>
      <c r="C974" s="8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6">
        <f>ROUND((E974/D974)*(100),0)</f>
        <v>35</v>
      </c>
      <c r="P974" s="9">
        <f>IF(L974 = 0,0,E974/L974)</f>
        <v>153.88888888888889</v>
      </c>
      <c r="Q974" s="1" t="str">
        <f>LEFT(N974,SEARCH("/",N974)-1)</f>
        <v>technology</v>
      </c>
      <c r="R974" s="1" t="str">
        <f>RIGHT(N974,LEN(N974) - FIND("/",N974))</f>
        <v>wearables</v>
      </c>
      <c r="S974" s="12">
        <f>(J974/86400)+DATE(1970,1,1)</f>
        <v>41856.865717592591</v>
      </c>
      <c r="T974" s="12">
        <f>(I974/86400)+DATE(1970,1,1)</f>
        <v>41886.290972222225</v>
      </c>
    </row>
    <row r="975" spans="1:20" ht="60" x14ac:dyDescent="0.25">
      <c r="A975" s="1">
        <v>973</v>
      </c>
      <c r="B975" s="8" t="s">
        <v>974</v>
      </c>
      <c r="C975" s="8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6">
        <f>ROUND((E975/D975)*(100),0)</f>
        <v>2</v>
      </c>
      <c r="P975" s="9">
        <f>IF(L975 = 0,0,E975/L975)</f>
        <v>51.375</v>
      </c>
      <c r="Q975" s="1" t="str">
        <f>LEFT(N975,SEARCH("/",N975)-1)</f>
        <v>technology</v>
      </c>
      <c r="R975" s="1" t="str">
        <f>RIGHT(N975,LEN(N975) - FIND("/",N975))</f>
        <v>wearables</v>
      </c>
      <c r="S975" s="12">
        <f>(J975/86400)+DATE(1970,1,1)</f>
        <v>42257.014965277776</v>
      </c>
      <c r="T975" s="12">
        <f>(I975/86400)+DATE(1970,1,1)</f>
        <v>42317.056631944448</v>
      </c>
    </row>
    <row r="976" spans="1:20" ht="45" x14ac:dyDescent="0.25">
      <c r="A976" s="1">
        <v>974</v>
      </c>
      <c r="B976" s="8" t="s">
        <v>975</v>
      </c>
      <c r="C976" s="8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6">
        <f>ROUND((E976/D976)*(100),0)</f>
        <v>1</v>
      </c>
      <c r="P976" s="9">
        <f>IF(L976 = 0,0,E976/L976)</f>
        <v>93.333333333333329</v>
      </c>
      <c r="Q976" s="1" t="str">
        <f>LEFT(N976,SEARCH("/",N976)-1)</f>
        <v>technology</v>
      </c>
      <c r="R976" s="1" t="str">
        <f>RIGHT(N976,LEN(N976) - FIND("/",N976))</f>
        <v>wearables</v>
      </c>
      <c r="S976" s="12">
        <f>(J976/86400)+DATE(1970,1,1)</f>
        <v>42424.749490740738</v>
      </c>
      <c r="T976" s="12">
        <f>(I976/86400)+DATE(1970,1,1)</f>
        <v>42454.707824074074</v>
      </c>
    </row>
    <row r="977" spans="1:20" ht="60" x14ac:dyDescent="0.25">
      <c r="A977" s="1">
        <v>975</v>
      </c>
      <c r="B977" s="8" t="s">
        <v>976</v>
      </c>
      <c r="C977" s="8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6">
        <f>ROUND((E977/D977)*(100),0)</f>
        <v>3</v>
      </c>
      <c r="P977" s="9">
        <f>IF(L977 = 0,0,E977/L977)</f>
        <v>108.625</v>
      </c>
      <c r="Q977" s="1" t="str">
        <f>LEFT(N977,SEARCH("/",N977)-1)</f>
        <v>technology</v>
      </c>
      <c r="R977" s="1" t="str">
        <f>RIGHT(N977,LEN(N977) - FIND("/",N977))</f>
        <v>wearables</v>
      </c>
      <c r="S977" s="12">
        <f>(J977/86400)+DATE(1970,1,1)</f>
        <v>42489.696585648147</v>
      </c>
      <c r="T977" s="12">
        <f>(I977/86400)+DATE(1970,1,1)</f>
        <v>42549.696585648147</v>
      </c>
    </row>
    <row r="978" spans="1:20" ht="60" x14ac:dyDescent="0.25">
      <c r="A978" s="1">
        <v>976</v>
      </c>
      <c r="B978" s="8" t="s">
        <v>977</v>
      </c>
      <c r="C978" s="8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6">
        <f>ROUND((E978/D978)*(100),0)</f>
        <v>2</v>
      </c>
      <c r="P978" s="9">
        <f>IF(L978 = 0,0,E978/L978)</f>
        <v>160.5</v>
      </c>
      <c r="Q978" s="1" t="str">
        <f>LEFT(N978,SEARCH("/",N978)-1)</f>
        <v>technology</v>
      </c>
      <c r="R978" s="1" t="str">
        <f>RIGHT(N978,LEN(N978) - FIND("/",N978))</f>
        <v>wearables</v>
      </c>
      <c r="S978" s="12">
        <f>(J978/86400)+DATE(1970,1,1)</f>
        <v>42185.058993055558</v>
      </c>
      <c r="T978" s="12">
        <f>(I978/86400)+DATE(1970,1,1)</f>
        <v>42230.058993055558</v>
      </c>
    </row>
    <row r="979" spans="1:20" ht="60" x14ac:dyDescent="0.25">
      <c r="A979" s="1">
        <v>977</v>
      </c>
      <c r="B979" s="8" t="s">
        <v>978</v>
      </c>
      <c r="C979" s="8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6">
        <f>ROUND((E979/D979)*(100),0)</f>
        <v>34</v>
      </c>
      <c r="P979" s="9">
        <f>IF(L979 = 0,0,E979/L979)</f>
        <v>75.75</v>
      </c>
      <c r="Q979" s="1" t="str">
        <f>LEFT(N979,SEARCH("/",N979)-1)</f>
        <v>technology</v>
      </c>
      <c r="R979" s="1" t="str">
        <f>RIGHT(N979,LEN(N979) - FIND("/",N979))</f>
        <v>wearables</v>
      </c>
      <c r="S979" s="12">
        <f>(J979/86400)+DATE(1970,1,1)</f>
        <v>42391.942094907412</v>
      </c>
      <c r="T979" s="12">
        <f>(I979/86400)+DATE(1970,1,1)</f>
        <v>42421.942094907412</v>
      </c>
    </row>
    <row r="980" spans="1:20" ht="45" x14ac:dyDescent="0.25">
      <c r="A980" s="1">
        <v>978</v>
      </c>
      <c r="B980" s="8" t="s">
        <v>979</v>
      </c>
      <c r="C980" s="8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6">
        <f>ROUND((E980/D980)*(100),0)</f>
        <v>56</v>
      </c>
      <c r="P980" s="9">
        <f>IF(L980 = 0,0,E980/L980)</f>
        <v>790.83739837398377</v>
      </c>
      <c r="Q980" s="1" t="str">
        <f>LEFT(N980,SEARCH("/",N980)-1)</f>
        <v>technology</v>
      </c>
      <c r="R980" s="1" t="str">
        <f>RIGHT(N980,LEN(N980) - FIND("/",N980))</f>
        <v>wearables</v>
      </c>
      <c r="S980" s="12">
        <f>(J980/86400)+DATE(1970,1,1)</f>
        <v>42395.309039351851</v>
      </c>
      <c r="T980" s="12">
        <f>(I980/86400)+DATE(1970,1,1)</f>
        <v>42425.309039351851</v>
      </c>
    </row>
    <row r="981" spans="1:20" ht="60" x14ac:dyDescent="0.25">
      <c r="A981" s="1">
        <v>979</v>
      </c>
      <c r="B981" s="8" t="s">
        <v>980</v>
      </c>
      <c r="C981" s="8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6">
        <f>ROUND((E981/D981)*(100),0)</f>
        <v>83</v>
      </c>
      <c r="P981" s="9">
        <f>IF(L981 = 0,0,E981/L981)</f>
        <v>301.93916666666667</v>
      </c>
      <c r="Q981" s="1" t="str">
        <f>LEFT(N981,SEARCH("/",N981)-1)</f>
        <v>technology</v>
      </c>
      <c r="R981" s="1" t="str">
        <f>RIGHT(N981,LEN(N981) - FIND("/",N981))</f>
        <v>wearables</v>
      </c>
      <c r="S981" s="12">
        <f>(J981/86400)+DATE(1970,1,1)</f>
        <v>42506.416990740741</v>
      </c>
      <c r="T981" s="12">
        <f>(I981/86400)+DATE(1970,1,1)</f>
        <v>42541.790972222225</v>
      </c>
    </row>
    <row r="982" spans="1:20" ht="60" x14ac:dyDescent="0.25">
      <c r="A982" s="1">
        <v>980</v>
      </c>
      <c r="B982" s="8" t="s">
        <v>981</v>
      </c>
      <c r="C982" s="8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6">
        <f>ROUND((E982/D982)*(100),0)</f>
        <v>15</v>
      </c>
      <c r="P982" s="9">
        <f>IF(L982 = 0,0,E982/L982)</f>
        <v>47.935483870967744</v>
      </c>
      <c r="Q982" s="1" t="str">
        <f>LEFT(N982,SEARCH("/",N982)-1)</f>
        <v>technology</v>
      </c>
      <c r="R982" s="1" t="str">
        <f>RIGHT(N982,LEN(N982) - FIND("/",N982))</f>
        <v>wearables</v>
      </c>
      <c r="S982" s="12">
        <f>(J982/86400)+DATE(1970,1,1)</f>
        <v>41928.904189814813</v>
      </c>
      <c r="T982" s="12">
        <f>(I982/86400)+DATE(1970,1,1)</f>
        <v>41973.945856481485</v>
      </c>
    </row>
    <row r="983" spans="1:20" ht="60" x14ac:dyDescent="0.25">
      <c r="A983" s="1">
        <v>981</v>
      </c>
      <c r="B983" s="8" t="s">
        <v>982</v>
      </c>
      <c r="C983" s="8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6">
        <f>ROUND((E983/D983)*(100),0)</f>
        <v>0</v>
      </c>
      <c r="P983" s="9">
        <f>IF(L983 = 0,0,E983/L983)</f>
        <v>2.75</v>
      </c>
      <c r="Q983" s="1" t="str">
        <f>LEFT(N983,SEARCH("/",N983)-1)</f>
        <v>technology</v>
      </c>
      <c r="R983" s="1" t="str">
        <f>RIGHT(N983,LEN(N983) - FIND("/",N983))</f>
        <v>wearables</v>
      </c>
      <c r="S983" s="12">
        <f>(J983/86400)+DATE(1970,1,1)</f>
        <v>41830.947013888886</v>
      </c>
      <c r="T983" s="12">
        <f>(I983/86400)+DATE(1970,1,1)</f>
        <v>41860.947013888886</v>
      </c>
    </row>
    <row r="984" spans="1:20" ht="45" x14ac:dyDescent="0.25">
      <c r="A984" s="1">
        <v>982</v>
      </c>
      <c r="B984" s="8" t="s">
        <v>983</v>
      </c>
      <c r="C984" s="8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6">
        <f>ROUND((E984/D984)*(100),0)</f>
        <v>0</v>
      </c>
      <c r="P984" s="9">
        <f>IF(L984 = 0,0,E984/L984)</f>
        <v>1</v>
      </c>
      <c r="Q984" s="1" t="str">
        <f>LEFT(N984,SEARCH("/",N984)-1)</f>
        <v>technology</v>
      </c>
      <c r="R984" s="1" t="str">
        <f>RIGHT(N984,LEN(N984) - FIND("/",N984))</f>
        <v>wearables</v>
      </c>
      <c r="S984" s="12">
        <f>(J984/86400)+DATE(1970,1,1)</f>
        <v>42615.753310185188</v>
      </c>
      <c r="T984" s="12">
        <f>(I984/86400)+DATE(1970,1,1)</f>
        <v>42645.753310185188</v>
      </c>
    </row>
    <row r="985" spans="1:20" ht="60" x14ac:dyDescent="0.25">
      <c r="A985" s="1">
        <v>983</v>
      </c>
      <c r="B985" s="8" t="s">
        <v>984</v>
      </c>
      <c r="C985" s="8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6">
        <f>ROUND((E985/D985)*(100),0)</f>
        <v>30</v>
      </c>
      <c r="P985" s="9">
        <f>IF(L985 = 0,0,E985/L985)</f>
        <v>171.79329608938548</v>
      </c>
      <c r="Q985" s="1" t="str">
        <f>LEFT(N985,SEARCH("/",N985)-1)</f>
        <v>technology</v>
      </c>
      <c r="R985" s="1" t="str">
        <f>RIGHT(N985,LEN(N985) - FIND("/",N985))</f>
        <v>wearables</v>
      </c>
      <c r="S985" s="12">
        <f>(J985/86400)+DATE(1970,1,1)</f>
        <v>42574.667650462958</v>
      </c>
      <c r="T985" s="12">
        <f>(I985/86400)+DATE(1970,1,1)</f>
        <v>42605.870833333334</v>
      </c>
    </row>
    <row r="986" spans="1:20" ht="90" x14ac:dyDescent="0.25">
      <c r="A986" s="1">
        <v>984</v>
      </c>
      <c r="B986" s="8" t="s">
        <v>985</v>
      </c>
      <c r="C986" s="8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6">
        <f>ROUND((E986/D986)*(100),0)</f>
        <v>1</v>
      </c>
      <c r="P986" s="9">
        <f>IF(L986 = 0,0,E986/L986)</f>
        <v>35.333333333333336</v>
      </c>
      <c r="Q986" s="1" t="str">
        <f>LEFT(N986,SEARCH("/",N986)-1)</f>
        <v>technology</v>
      </c>
      <c r="R986" s="1" t="str">
        <f>RIGHT(N986,LEN(N986) - FIND("/",N986))</f>
        <v>wearables</v>
      </c>
      <c r="S986" s="12">
        <f>(J986/86400)+DATE(1970,1,1)</f>
        <v>42061.11583333333</v>
      </c>
      <c r="T986" s="12">
        <f>(I986/86400)+DATE(1970,1,1)</f>
        <v>42091.074166666665</v>
      </c>
    </row>
    <row r="987" spans="1:20" ht="60" x14ac:dyDescent="0.25">
      <c r="A987" s="1">
        <v>985</v>
      </c>
      <c r="B987" s="8" t="s">
        <v>986</v>
      </c>
      <c r="C987" s="8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6">
        <f>ROUND((E987/D987)*(100),0)</f>
        <v>6</v>
      </c>
      <c r="P987" s="9">
        <f>IF(L987 = 0,0,E987/L987)</f>
        <v>82.086956521739125</v>
      </c>
      <c r="Q987" s="1" t="str">
        <f>LEFT(N987,SEARCH("/",N987)-1)</f>
        <v>technology</v>
      </c>
      <c r="R987" s="1" t="str">
        <f>RIGHT(N987,LEN(N987) - FIND("/",N987))</f>
        <v>wearables</v>
      </c>
      <c r="S987" s="12">
        <f>(J987/86400)+DATE(1970,1,1)</f>
        <v>42339.967708333337</v>
      </c>
      <c r="T987" s="12">
        <f>(I987/86400)+DATE(1970,1,1)</f>
        <v>42369.958333333328</v>
      </c>
    </row>
    <row r="988" spans="1:20" ht="60" x14ac:dyDescent="0.25">
      <c r="A988" s="1">
        <v>986</v>
      </c>
      <c r="B988" s="8" t="s">
        <v>987</v>
      </c>
      <c r="C988" s="8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6">
        <f>ROUND((E988/D988)*(100),0)</f>
        <v>13</v>
      </c>
      <c r="P988" s="9">
        <f>IF(L988 = 0,0,E988/L988)</f>
        <v>110.8695652173913</v>
      </c>
      <c r="Q988" s="1" t="str">
        <f>LEFT(N988,SEARCH("/",N988)-1)</f>
        <v>technology</v>
      </c>
      <c r="R988" s="1" t="str">
        <f>RIGHT(N988,LEN(N988) - FIND("/",N988))</f>
        <v>wearables</v>
      </c>
      <c r="S988" s="12">
        <f>(J988/86400)+DATE(1970,1,1)</f>
        <v>42324.767361111109</v>
      </c>
      <c r="T988" s="12">
        <f>(I988/86400)+DATE(1970,1,1)</f>
        <v>42379</v>
      </c>
    </row>
    <row r="989" spans="1:20" ht="45" x14ac:dyDescent="0.25">
      <c r="A989" s="1">
        <v>987</v>
      </c>
      <c r="B989" s="8" t="s">
        <v>988</v>
      </c>
      <c r="C989" s="8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6">
        <f>ROUND((E989/D989)*(100),0)</f>
        <v>13</v>
      </c>
      <c r="P989" s="9">
        <f>IF(L989 = 0,0,E989/L989)</f>
        <v>161.21951219512195</v>
      </c>
      <c r="Q989" s="1" t="str">
        <f>LEFT(N989,SEARCH("/",N989)-1)</f>
        <v>technology</v>
      </c>
      <c r="R989" s="1" t="str">
        <f>RIGHT(N989,LEN(N989) - FIND("/",N989))</f>
        <v>wearables</v>
      </c>
      <c r="S989" s="12">
        <f>(J989/86400)+DATE(1970,1,1)</f>
        <v>41773.294560185182</v>
      </c>
      <c r="T989" s="12">
        <f>(I989/86400)+DATE(1970,1,1)</f>
        <v>41813.294560185182</v>
      </c>
    </row>
    <row r="990" spans="1:20" ht="60" x14ac:dyDescent="0.25">
      <c r="A990" s="1">
        <v>988</v>
      </c>
      <c r="B990" s="8" t="s">
        <v>989</v>
      </c>
      <c r="C990" s="8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6">
        <f>ROUND((E990/D990)*(100),0)</f>
        <v>0</v>
      </c>
      <c r="P990" s="9">
        <f>IF(L990 = 0,0,E990/L990)</f>
        <v>0</v>
      </c>
      <c r="Q990" s="1" t="str">
        <f>LEFT(N990,SEARCH("/",N990)-1)</f>
        <v>technology</v>
      </c>
      <c r="R990" s="1" t="str">
        <f>RIGHT(N990,LEN(N990) - FIND("/",N990))</f>
        <v>wearables</v>
      </c>
      <c r="S990" s="12">
        <f>(J990/86400)+DATE(1970,1,1)</f>
        <v>42614.356770833328</v>
      </c>
      <c r="T990" s="12">
        <f>(I990/86400)+DATE(1970,1,1)</f>
        <v>42644.356770833328</v>
      </c>
    </row>
    <row r="991" spans="1:20" ht="30" x14ac:dyDescent="0.25">
      <c r="A991" s="1">
        <v>989</v>
      </c>
      <c r="B991" s="8" t="s">
        <v>990</v>
      </c>
      <c r="C991" s="8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6">
        <f>ROUND((E991/D991)*(100),0)</f>
        <v>17</v>
      </c>
      <c r="P991" s="9">
        <f>IF(L991 = 0,0,E991/L991)</f>
        <v>52.40625</v>
      </c>
      <c r="Q991" s="1" t="str">
        <f>LEFT(N991,SEARCH("/",N991)-1)</f>
        <v>technology</v>
      </c>
      <c r="R991" s="1" t="str">
        <f>RIGHT(N991,LEN(N991) - FIND("/",N991))</f>
        <v>wearables</v>
      </c>
      <c r="S991" s="12">
        <f>(J991/86400)+DATE(1970,1,1)</f>
        <v>42611.933969907404</v>
      </c>
      <c r="T991" s="12">
        <f>(I991/86400)+DATE(1970,1,1)</f>
        <v>42641.933969907404</v>
      </c>
    </row>
    <row r="992" spans="1:20" ht="60" x14ac:dyDescent="0.25">
      <c r="A992" s="1">
        <v>990</v>
      </c>
      <c r="B992" s="8" t="s">
        <v>991</v>
      </c>
      <c r="C992" s="8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6">
        <f>ROUND((E992/D992)*(100),0)</f>
        <v>0</v>
      </c>
      <c r="P992" s="9">
        <f>IF(L992 = 0,0,E992/L992)</f>
        <v>13</v>
      </c>
      <c r="Q992" s="1" t="str">
        <f>LEFT(N992,SEARCH("/",N992)-1)</f>
        <v>technology</v>
      </c>
      <c r="R992" s="1" t="str">
        <f>RIGHT(N992,LEN(N992) - FIND("/",N992))</f>
        <v>wearables</v>
      </c>
      <c r="S992" s="12">
        <f>(J992/86400)+DATE(1970,1,1)</f>
        <v>41855.784305555557</v>
      </c>
      <c r="T992" s="12">
        <f>(I992/86400)+DATE(1970,1,1)</f>
        <v>41885.784305555557</v>
      </c>
    </row>
    <row r="993" spans="1:20" ht="75" x14ac:dyDescent="0.25">
      <c r="A993" s="1">
        <v>991</v>
      </c>
      <c r="B993" s="8" t="s">
        <v>992</v>
      </c>
      <c r="C993" s="8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6">
        <f>ROUND((E993/D993)*(100),0)</f>
        <v>4</v>
      </c>
      <c r="P993" s="9">
        <f>IF(L993 = 0,0,E993/L993)</f>
        <v>30.285714285714285</v>
      </c>
      <c r="Q993" s="1" t="str">
        <f>LEFT(N993,SEARCH("/",N993)-1)</f>
        <v>technology</v>
      </c>
      <c r="R993" s="1" t="str">
        <f>RIGHT(N993,LEN(N993) - FIND("/",N993))</f>
        <v>wearables</v>
      </c>
      <c r="S993" s="12">
        <f>(J993/86400)+DATE(1970,1,1)</f>
        <v>42538.75680555556</v>
      </c>
      <c r="T993" s="12">
        <f>(I993/86400)+DATE(1970,1,1)</f>
        <v>42563.785416666666</v>
      </c>
    </row>
    <row r="994" spans="1:20" ht="45" x14ac:dyDescent="0.25">
      <c r="A994" s="1">
        <v>992</v>
      </c>
      <c r="B994" s="8" t="s">
        <v>993</v>
      </c>
      <c r="C994" s="8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6">
        <f>ROUND((E994/D994)*(100),0)</f>
        <v>0</v>
      </c>
      <c r="P994" s="9">
        <f>IF(L994 = 0,0,E994/L994)</f>
        <v>116.75</v>
      </c>
      <c r="Q994" s="1" t="str">
        <f>LEFT(N994,SEARCH("/",N994)-1)</f>
        <v>technology</v>
      </c>
      <c r="R994" s="1" t="str">
        <f>RIGHT(N994,LEN(N994) - FIND("/",N994))</f>
        <v>wearables</v>
      </c>
      <c r="S994" s="12">
        <f>(J994/86400)+DATE(1970,1,1)</f>
        <v>42437.924988425926</v>
      </c>
      <c r="T994" s="12">
        <f>(I994/86400)+DATE(1970,1,1)</f>
        <v>42497.883321759262</v>
      </c>
    </row>
    <row r="995" spans="1:20" ht="45" x14ac:dyDescent="0.25">
      <c r="A995" s="1">
        <v>993</v>
      </c>
      <c r="B995" s="8" t="s">
        <v>994</v>
      </c>
      <c r="C995" s="8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6">
        <f>ROUND((E995/D995)*(100),0)</f>
        <v>25</v>
      </c>
      <c r="P995" s="9">
        <f>IF(L995 = 0,0,E995/L995)</f>
        <v>89.59693877551021</v>
      </c>
      <c r="Q995" s="1" t="str">
        <f>LEFT(N995,SEARCH("/",N995)-1)</f>
        <v>technology</v>
      </c>
      <c r="R995" s="1" t="str">
        <f>RIGHT(N995,LEN(N995) - FIND("/",N995))</f>
        <v>wearables</v>
      </c>
      <c r="S995" s="12">
        <f>(J995/86400)+DATE(1970,1,1)</f>
        <v>42652.964907407411</v>
      </c>
      <c r="T995" s="12">
        <f>(I995/86400)+DATE(1970,1,1)</f>
        <v>42686.208333333328</v>
      </c>
    </row>
    <row r="996" spans="1:20" ht="60" x14ac:dyDescent="0.25">
      <c r="A996" s="1">
        <v>994</v>
      </c>
      <c r="B996" s="8" t="s">
        <v>995</v>
      </c>
      <c r="C996" s="8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6">
        <f>ROUND((E996/D996)*(100),0)</f>
        <v>2</v>
      </c>
      <c r="P996" s="9">
        <f>IF(L996 = 0,0,E996/L996)</f>
        <v>424.45454545454544</v>
      </c>
      <c r="Q996" s="1" t="str">
        <f>LEFT(N996,SEARCH("/",N996)-1)</f>
        <v>technology</v>
      </c>
      <c r="R996" s="1" t="str">
        <f>RIGHT(N996,LEN(N996) - FIND("/",N996))</f>
        <v>wearables</v>
      </c>
      <c r="S996" s="12">
        <f>(J996/86400)+DATE(1970,1,1)</f>
        <v>41921.263078703705</v>
      </c>
      <c r="T996" s="12">
        <f>(I996/86400)+DATE(1970,1,1)</f>
        <v>41973.957638888889</v>
      </c>
    </row>
    <row r="997" spans="1:20" ht="60" x14ac:dyDescent="0.25">
      <c r="A997" s="1">
        <v>995</v>
      </c>
      <c r="B997" s="8" t="s">
        <v>996</v>
      </c>
      <c r="C997" s="8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6">
        <f>ROUND((E997/D997)*(100),0)</f>
        <v>7</v>
      </c>
      <c r="P997" s="9">
        <f>IF(L997 = 0,0,E997/L997)</f>
        <v>80.666666666666671</v>
      </c>
      <c r="Q997" s="1" t="str">
        <f>LEFT(N997,SEARCH("/",N997)-1)</f>
        <v>technology</v>
      </c>
      <c r="R997" s="1" t="str">
        <f>RIGHT(N997,LEN(N997) - FIND("/",N997))</f>
        <v>wearables</v>
      </c>
      <c r="S997" s="12">
        <f>(J997/86400)+DATE(1970,1,1)</f>
        <v>41947.940740740742</v>
      </c>
      <c r="T997" s="12">
        <f>(I997/86400)+DATE(1970,1,1)</f>
        <v>41972.666666666672</v>
      </c>
    </row>
    <row r="998" spans="1:20" ht="45" x14ac:dyDescent="0.25">
      <c r="A998" s="1">
        <v>996</v>
      </c>
      <c r="B998" s="8" t="s">
        <v>997</v>
      </c>
      <c r="C998" s="8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6">
        <f>ROUND((E998/D998)*(100),0)</f>
        <v>2</v>
      </c>
      <c r="P998" s="9">
        <f>IF(L998 = 0,0,E998/L998)</f>
        <v>13</v>
      </c>
      <c r="Q998" s="1" t="str">
        <f>LEFT(N998,SEARCH("/",N998)-1)</f>
        <v>technology</v>
      </c>
      <c r="R998" s="1" t="str">
        <f>RIGHT(N998,LEN(N998) - FIND("/",N998))</f>
        <v>wearables</v>
      </c>
      <c r="S998" s="12">
        <f>(J998/86400)+DATE(1970,1,1)</f>
        <v>41817.866435185184</v>
      </c>
      <c r="T998" s="12">
        <f>(I998/86400)+DATE(1970,1,1)</f>
        <v>41847.643750000003</v>
      </c>
    </row>
    <row r="999" spans="1:20" ht="30" x14ac:dyDescent="0.25">
      <c r="A999" s="1">
        <v>997</v>
      </c>
      <c r="B999" s="8" t="s">
        <v>998</v>
      </c>
      <c r="C999" s="8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6">
        <f>ROUND((E999/D999)*(100),0)</f>
        <v>1</v>
      </c>
      <c r="P999" s="9">
        <f>IF(L999 = 0,0,E999/L999)</f>
        <v>8.125</v>
      </c>
      <c r="Q999" s="1" t="str">
        <f>LEFT(N999,SEARCH("/",N999)-1)</f>
        <v>technology</v>
      </c>
      <c r="R999" s="1" t="str">
        <f>RIGHT(N999,LEN(N999) - FIND("/",N999))</f>
        <v>wearables</v>
      </c>
      <c r="S999" s="12">
        <f>(J999/86400)+DATE(1970,1,1)</f>
        <v>41941.10297453704</v>
      </c>
      <c r="T999" s="12">
        <f>(I999/86400)+DATE(1970,1,1)</f>
        <v>41971.144641203704</v>
      </c>
    </row>
    <row r="1000" spans="1:20" ht="45" x14ac:dyDescent="0.25">
      <c r="A1000" s="1">
        <v>998</v>
      </c>
      <c r="B1000" s="8" t="s">
        <v>999</v>
      </c>
      <c r="C1000" s="8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6">
        <f>ROUND((E1000/D1000)*(100),0)</f>
        <v>59</v>
      </c>
      <c r="P1000" s="9">
        <f>IF(L1000 = 0,0,E1000/L1000)</f>
        <v>153.42794759825327</v>
      </c>
      <c r="Q1000" s="1" t="str">
        <f>LEFT(N1000,SEARCH("/",N1000)-1)</f>
        <v>technology</v>
      </c>
      <c r="R1000" s="1" t="str">
        <f>RIGHT(N1000,LEN(N1000) - FIND("/",N1000))</f>
        <v>wearables</v>
      </c>
      <c r="S1000" s="12">
        <f>(J1000/86400)+DATE(1970,1,1)</f>
        <v>42282.168993055559</v>
      </c>
      <c r="T1000" s="12">
        <f>(I1000/86400)+DATE(1970,1,1)</f>
        <v>42327.210659722223</v>
      </c>
    </row>
    <row r="1001" spans="1:20" ht="45" x14ac:dyDescent="0.25">
      <c r="A1001" s="1">
        <v>999</v>
      </c>
      <c r="B1001" s="8" t="s">
        <v>1000</v>
      </c>
      <c r="C1001" s="8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6">
        <f>ROUND((E1001/D1001)*(100),0)</f>
        <v>8</v>
      </c>
      <c r="P1001" s="9">
        <f>IF(L1001 = 0,0,E1001/L1001)</f>
        <v>292.07499999999999</v>
      </c>
      <c r="Q1001" s="1" t="str">
        <f>LEFT(N1001,SEARCH("/",N1001)-1)</f>
        <v>technology</v>
      </c>
      <c r="R1001" s="1" t="str">
        <f>RIGHT(N1001,LEN(N1001) - FIND("/",N1001))</f>
        <v>wearables</v>
      </c>
      <c r="S1001" s="12">
        <f>(J1001/86400)+DATE(1970,1,1)</f>
        <v>41926.29965277778</v>
      </c>
      <c r="T1001" s="12">
        <f>(I1001/86400)+DATE(1970,1,1)</f>
        <v>41956.334722222222</v>
      </c>
    </row>
    <row r="1002" spans="1:20" ht="45" x14ac:dyDescent="0.25">
      <c r="A1002" s="1">
        <v>1000</v>
      </c>
      <c r="B1002" s="8" t="s">
        <v>1001</v>
      </c>
      <c r="C1002" s="8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6">
        <f>ROUND((E1002/D1002)*(100),0)</f>
        <v>2</v>
      </c>
      <c r="P1002" s="9">
        <f>IF(L1002 = 0,0,E1002/L1002)</f>
        <v>3304</v>
      </c>
      <c r="Q1002" s="1" t="str">
        <f>LEFT(N1002,SEARCH("/",N1002)-1)</f>
        <v>technology</v>
      </c>
      <c r="R1002" s="1" t="str">
        <f>RIGHT(N1002,LEN(N1002) - FIND("/",N1002))</f>
        <v>wearables</v>
      </c>
      <c r="S1002" s="12">
        <f>(J1002/86400)+DATE(1970,1,1)</f>
        <v>42749.05972222222</v>
      </c>
      <c r="T1002" s="12">
        <f>(I1002/86400)+DATE(1970,1,1)</f>
        <v>42809.018055555556</v>
      </c>
    </row>
    <row r="1003" spans="1:20" ht="60" x14ac:dyDescent="0.25">
      <c r="A1003" s="1">
        <v>1001</v>
      </c>
      <c r="B1003" s="8" t="s">
        <v>1002</v>
      </c>
      <c r="C1003" s="8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6">
        <f>ROUND((E1003/D1003)*(100),0)</f>
        <v>104</v>
      </c>
      <c r="P1003" s="9">
        <f>IF(L1003 = 0,0,E1003/L1003)</f>
        <v>1300</v>
      </c>
      <c r="Q1003" s="1" t="str">
        <f>LEFT(N1003,SEARCH("/",N1003)-1)</f>
        <v>technology</v>
      </c>
      <c r="R1003" s="1" t="str">
        <f>RIGHT(N1003,LEN(N1003) - FIND("/",N1003))</f>
        <v>wearables</v>
      </c>
      <c r="S1003" s="12">
        <f>(J1003/86400)+DATE(1970,1,1)</f>
        <v>42720.720057870371</v>
      </c>
      <c r="T1003" s="12">
        <f>(I1003/86400)+DATE(1970,1,1)</f>
        <v>42765.720057870371</v>
      </c>
    </row>
    <row r="1004" spans="1:20" ht="60" x14ac:dyDescent="0.25">
      <c r="A1004" s="1">
        <v>1002</v>
      </c>
      <c r="B1004" s="8" t="s">
        <v>1003</v>
      </c>
      <c r="C1004" s="8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6">
        <f>ROUND((E1004/D1004)*(100),0)</f>
        <v>30</v>
      </c>
      <c r="P1004" s="9">
        <f>IF(L1004 = 0,0,E1004/L1004)</f>
        <v>134.54545454545453</v>
      </c>
      <c r="Q1004" s="1" t="str">
        <f>LEFT(N1004,SEARCH("/",N1004)-1)</f>
        <v>technology</v>
      </c>
      <c r="R1004" s="1" t="str">
        <f>RIGHT(N1004,LEN(N1004) - FIND("/",N1004))</f>
        <v>wearables</v>
      </c>
      <c r="S1004" s="12">
        <f>(J1004/86400)+DATE(1970,1,1)</f>
        <v>42325.684189814812</v>
      </c>
      <c r="T1004" s="12">
        <f>(I1004/86400)+DATE(1970,1,1)</f>
        <v>42355.249305555553</v>
      </c>
    </row>
    <row r="1005" spans="1:20" ht="45" x14ac:dyDescent="0.25">
      <c r="A1005" s="1">
        <v>1003</v>
      </c>
      <c r="B1005" s="8" t="s">
        <v>1004</v>
      </c>
      <c r="C1005" s="8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6">
        <f>ROUND((E1005/D1005)*(100),0)</f>
        <v>16</v>
      </c>
      <c r="P1005" s="9">
        <f>IF(L1005 = 0,0,E1005/L1005)</f>
        <v>214.06666666666666</v>
      </c>
      <c r="Q1005" s="1" t="str">
        <f>LEFT(N1005,SEARCH("/",N1005)-1)</f>
        <v>technology</v>
      </c>
      <c r="R1005" s="1" t="str">
        <f>RIGHT(N1005,LEN(N1005) - FIND("/",N1005))</f>
        <v>wearables</v>
      </c>
      <c r="S1005" s="12">
        <f>(J1005/86400)+DATE(1970,1,1)</f>
        <v>42780.709039351852</v>
      </c>
      <c r="T1005" s="12">
        <f>(I1005/86400)+DATE(1970,1,1)</f>
        <v>42810.667372685188</v>
      </c>
    </row>
    <row r="1006" spans="1:20" ht="45" x14ac:dyDescent="0.25">
      <c r="A1006" s="1">
        <v>1004</v>
      </c>
      <c r="B1006" s="8" t="s">
        <v>1005</v>
      </c>
      <c r="C1006" s="8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6">
        <f>ROUND((E1006/D1006)*(100),0)</f>
        <v>82</v>
      </c>
      <c r="P1006" s="9">
        <f>IF(L1006 = 0,0,E1006/L1006)</f>
        <v>216.33684210526314</v>
      </c>
      <c r="Q1006" s="1" t="str">
        <f>LEFT(N1006,SEARCH("/",N1006)-1)</f>
        <v>technology</v>
      </c>
      <c r="R1006" s="1" t="str">
        <f>RIGHT(N1006,LEN(N1006) - FIND("/",N1006))</f>
        <v>wearables</v>
      </c>
      <c r="S1006" s="12">
        <f>(J1006/86400)+DATE(1970,1,1)</f>
        <v>42388.708645833336</v>
      </c>
      <c r="T1006" s="12">
        <f>(I1006/86400)+DATE(1970,1,1)</f>
        <v>42418.708645833336</v>
      </c>
    </row>
    <row r="1007" spans="1:20" ht="45" x14ac:dyDescent="0.25">
      <c r="A1007" s="1">
        <v>1005</v>
      </c>
      <c r="B1007" s="8" t="s">
        <v>1006</v>
      </c>
      <c r="C1007" s="8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6">
        <f>ROUND((E1007/D1007)*(100),0)</f>
        <v>75</v>
      </c>
      <c r="P1007" s="9">
        <f>IF(L1007 = 0,0,E1007/L1007)</f>
        <v>932.31055900621118</v>
      </c>
      <c r="Q1007" s="1" t="str">
        <f>LEFT(N1007,SEARCH("/",N1007)-1)</f>
        <v>technology</v>
      </c>
      <c r="R1007" s="1" t="str">
        <f>RIGHT(N1007,LEN(N1007) - FIND("/",N1007))</f>
        <v>wearables</v>
      </c>
      <c r="S1007" s="12">
        <f>(J1007/86400)+DATE(1970,1,1)</f>
        <v>42276.624803240746</v>
      </c>
      <c r="T1007" s="12">
        <f>(I1007/86400)+DATE(1970,1,1)</f>
        <v>42307.624803240746</v>
      </c>
    </row>
    <row r="1008" spans="1:20" ht="45" x14ac:dyDescent="0.25">
      <c r="A1008" s="1">
        <v>1006</v>
      </c>
      <c r="B1008" s="8" t="s">
        <v>1007</v>
      </c>
      <c r="C1008" s="8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6">
        <f>ROUND((E1008/D1008)*(100),0)</f>
        <v>6</v>
      </c>
      <c r="P1008" s="9">
        <f>IF(L1008 = 0,0,E1008/L1008)</f>
        <v>29.25</v>
      </c>
      <c r="Q1008" s="1" t="str">
        <f>LEFT(N1008,SEARCH("/",N1008)-1)</f>
        <v>technology</v>
      </c>
      <c r="R1008" s="1" t="str">
        <f>RIGHT(N1008,LEN(N1008) - FIND("/",N1008))</f>
        <v>wearables</v>
      </c>
      <c r="S1008" s="12">
        <f>(J1008/86400)+DATE(1970,1,1)</f>
        <v>41977.040185185186</v>
      </c>
      <c r="T1008" s="12">
        <f>(I1008/86400)+DATE(1970,1,1)</f>
        <v>41985.299305555556</v>
      </c>
    </row>
    <row r="1009" spans="1:20" ht="45" x14ac:dyDescent="0.25">
      <c r="A1009" s="1">
        <v>1007</v>
      </c>
      <c r="B1009" s="8" t="s">
        <v>1008</v>
      </c>
      <c r="C1009" s="8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6">
        <f>ROUND((E1009/D1009)*(100),0)</f>
        <v>44</v>
      </c>
      <c r="P1009" s="9">
        <f>IF(L1009 = 0,0,E1009/L1009)</f>
        <v>174.94736842105263</v>
      </c>
      <c r="Q1009" s="1" t="str">
        <f>LEFT(N1009,SEARCH("/",N1009)-1)</f>
        <v>technology</v>
      </c>
      <c r="R1009" s="1" t="str">
        <f>RIGHT(N1009,LEN(N1009) - FIND("/",N1009))</f>
        <v>wearables</v>
      </c>
      <c r="S1009" s="12">
        <f>(J1009/86400)+DATE(1970,1,1)</f>
        <v>42676.583599537036</v>
      </c>
      <c r="T1009" s="12">
        <f>(I1009/86400)+DATE(1970,1,1)</f>
        <v>42718.6252662037</v>
      </c>
    </row>
    <row r="1010" spans="1:20" ht="60" x14ac:dyDescent="0.25">
      <c r="A1010" s="1">
        <v>1008</v>
      </c>
      <c r="B1010" s="8" t="s">
        <v>1009</v>
      </c>
      <c r="C1010" s="8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6">
        <f>ROUND((E1010/D1010)*(100),0)</f>
        <v>0</v>
      </c>
      <c r="P1010" s="9">
        <f>IF(L1010 = 0,0,E1010/L1010)</f>
        <v>250</v>
      </c>
      <c r="Q1010" s="1" t="str">
        <f>LEFT(N1010,SEARCH("/",N1010)-1)</f>
        <v>technology</v>
      </c>
      <c r="R1010" s="1" t="str">
        <f>RIGHT(N1010,LEN(N1010) - FIND("/",N1010))</f>
        <v>wearables</v>
      </c>
      <c r="S1010" s="12">
        <f>(J1010/86400)+DATE(1970,1,1)</f>
        <v>42702.809201388889</v>
      </c>
      <c r="T1010" s="12">
        <f>(I1010/86400)+DATE(1970,1,1)</f>
        <v>42732.809201388889</v>
      </c>
    </row>
    <row r="1011" spans="1:20" ht="60" x14ac:dyDescent="0.25">
      <c r="A1011" s="1">
        <v>1009</v>
      </c>
      <c r="B1011" s="8" t="s">
        <v>1010</v>
      </c>
      <c r="C1011" s="8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6">
        <f>ROUND((E1011/D1011)*(100),0)</f>
        <v>13</v>
      </c>
      <c r="P1011" s="9">
        <f>IF(L1011 = 0,0,E1011/L1011)</f>
        <v>65</v>
      </c>
      <c r="Q1011" s="1" t="str">
        <f>LEFT(N1011,SEARCH("/",N1011)-1)</f>
        <v>technology</v>
      </c>
      <c r="R1011" s="1" t="str">
        <f>RIGHT(N1011,LEN(N1011) - FIND("/",N1011))</f>
        <v>wearables</v>
      </c>
      <c r="S1011" s="12">
        <f>(J1011/86400)+DATE(1970,1,1)</f>
        <v>42510.604699074072</v>
      </c>
      <c r="T1011" s="12">
        <f>(I1011/86400)+DATE(1970,1,1)</f>
        <v>42540.604699074072</v>
      </c>
    </row>
    <row r="1012" spans="1:20" ht="60" x14ac:dyDescent="0.25">
      <c r="A1012" s="1">
        <v>1010</v>
      </c>
      <c r="B1012" s="8" t="s">
        <v>1011</v>
      </c>
      <c r="C1012" s="8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6">
        <f>ROUND((E1012/D1012)*(100),0)</f>
        <v>0</v>
      </c>
      <c r="P1012" s="9">
        <f>IF(L1012 = 0,0,E1012/L1012)</f>
        <v>55</v>
      </c>
      <c r="Q1012" s="1" t="str">
        <f>LEFT(N1012,SEARCH("/",N1012)-1)</f>
        <v>technology</v>
      </c>
      <c r="R1012" s="1" t="str">
        <f>RIGHT(N1012,LEN(N1012) - FIND("/",N1012))</f>
        <v>wearables</v>
      </c>
      <c r="S1012" s="12">
        <f>(J1012/86400)+DATE(1970,1,1)</f>
        <v>42561.829421296294</v>
      </c>
      <c r="T1012" s="12">
        <f>(I1012/86400)+DATE(1970,1,1)</f>
        <v>42618.124305555553</v>
      </c>
    </row>
    <row r="1013" spans="1:20" ht="45" x14ac:dyDescent="0.25">
      <c r="A1013" s="1">
        <v>1011</v>
      </c>
      <c r="B1013" s="8" t="s">
        <v>1012</v>
      </c>
      <c r="C1013" s="8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6">
        <f>ROUND((E1013/D1013)*(100),0)</f>
        <v>0</v>
      </c>
      <c r="P1013" s="9">
        <f>IF(L1013 = 0,0,E1013/L1013)</f>
        <v>75</v>
      </c>
      <c r="Q1013" s="1" t="str">
        <f>LEFT(N1013,SEARCH("/",N1013)-1)</f>
        <v>technology</v>
      </c>
      <c r="R1013" s="1" t="str">
        <f>RIGHT(N1013,LEN(N1013) - FIND("/",N1013))</f>
        <v>wearables</v>
      </c>
      <c r="S1013" s="12">
        <f>(J1013/86400)+DATE(1970,1,1)</f>
        <v>41946.898090277777</v>
      </c>
      <c r="T1013" s="12">
        <f>(I1013/86400)+DATE(1970,1,1)</f>
        <v>41991.898090277777</v>
      </c>
    </row>
    <row r="1014" spans="1:20" ht="60" x14ac:dyDescent="0.25">
      <c r="A1014" s="1">
        <v>1012</v>
      </c>
      <c r="B1014" s="8" t="s">
        <v>1013</v>
      </c>
      <c r="C1014" s="8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6">
        <f>ROUND((E1014/D1014)*(100),0)</f>
        <v>21535</v>
      </c>
      <c r="P1014" s="9">
        <f>IF(L1014 = 0,0,E1014/L1014)</f>
        <v>1389.3561935483872</v>
      </c>
      <c r="Q1014" s="1" t="str">
        <f>LEFT(N1014,SEARCH("/",N1014)-1)</f>
        <v>technology</v>
      </c>
      <c r="R1014" s="1" t="str">
        <f>RIGHT(N1014,LEN(N1014) - FIND("/",N1014))</f>
        <v>wearables</v>
      </c>
      <c r="S1014" s="12">
        <f>(J1014/86400)+DATE(1970,1,1)</f>
        <v>42714.440416666665</v>
      </c>
      <c r="T1014" s="12">
        <f>(I1014/86400)+DATE(1970,1,1)</f>
        <v>42759.440416666665</v>
      </c>
    </row>
    <row r="1015" spans="1:20" ht="60" x14ac:dyDescent="0.25">
      <c r="A1015" s="1">
        <v>1013</v>
      </c>
      <c r="B1015" s="8" t="s">
        <v>1014</v>
      </c>
      <c r="C1015" s="8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6">
        <f>ROUND((E1015/D1015)*(100),0)</f>
        <v>35</v>
      </c>
      <c r="P1015" s="9">
        <f>IF(L1015 = 0,0,E1015/L1015)</f>
        <v>95.911111111111111</v>
      </c>
      <c r="Q1015" s="1" t="str">
        <f>LEFT(N1015,SEARCH("/",N1015)-1)</f>
        <v>technology</v>
      </c>
      <c r="R1015" s="1" t="str">
        <f>RIGHT(N1015,LEN(N1015) - FIND("/",N1015))</f>
        <v>wearables</v>
      </c>
      <c r="S1015" s="12">
        <f>(J1015/86400)+DATE(1970,1,1)</f>
        <v>42339.833981481483</v>
      </c>
      <c r="T1015" s="12">
        <f>(I1015/86400)+DATE(1970,1,1)</f>
        <v>42367.833333333328</v>
      </c>
    </row>
    <row r="1016" spans="1:20" ht="30" x14ac:dyDescent="0.25">
      <c r="A1016" s="1">
        <v>1014</v>
      </c>
      <c r="B1016" s="8" t="s">
        <v>1015</v>
      </c>
      <c r="C1016" s="8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6">
        <f>ROUND((E1016/D1016)*(100),0)</f>
        <v>31</v>
      </c>
      <c r="P1016" s="9">
        <f>IF(L1016 = 0,0,E1016/L1016)</f>
        <v>191.25</v>
      </c>
      <c r="Q1016" s="1" t="str">
        <f>LEFT(N1016,SEARCH("/",N1016)-1)</f>
        <v>technology</v>
      </c>
      <c r="R1016" s="1" t="str">
        <f>RIGHT(N1016,LEN(N1016) - FIND("/",N1016))</f>
        <v>wearables</v>
      </c>
      <c r="S1016" s="12">
        <f>(J1016/86400)+DATE(1970,1,1)</f>
        <v>41955.002488425926</v>
      </c>
      <c r="T1016" s="12">
        <f>(I1016/86400)+DATE(1970,1,1)</f>
        <v>42005.002488425926</v>
      </c>
    </row>
    <row r="1017" spans="1:20" ht="45" x14ac:dyDescent="0.25">
      <c r="A1017" s="1">
        <v>1015</v>
      </c>
      <c r="B1017" s="8" t="s">
        <v>1016</v>
      </c>
      <c r="C1017" s="8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6">
        <f>ROUND((E1017/D1017)*(100),0)</f>
        <v>3</v>
      </c>
      <c r="P1017" s="9">
        <f>IF(L1017 = 0,0,E1017/L1017)</f>
        <v>40</v>
      </c>
      <c r="Q1017" s="1" t="str">
        <f>LEFT(N1017,SEARCH("/",N1017)-1)</f>
        <v>technology</v>
      </c>
      <c r="R1017" s="1" t="str">
        <f>RIGHT(N1017,LEN(N1017) - FIND("/",N1017))</f>
        <v>wearables</v>
      </c>
      <c r="S1017" s="12">
        <f>(J1017/86400)+DATE(1970,1,1)</f>
        <v>42303.878414351857</v>
      </c>
      <c r="T1017" s="12">
        <f>(I1017/86400)+DATE(1970,1,1)</f>
        <v>42333.920081018514</v>
      </c>
    </row>
    <row r="1018" spans="1:20" ht="45" x14ac:dyDescent="0.25">
      <c r="A1018" s="1">
        <v>1016</v>
      </c>
      <c r="B1018" s="8" t="s">
        <v>1017</v>
      </c>
      <c r="C1018" s="8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6">
        <f>ROUND((E1018/D1018)*(100),0)</f>
        <v>3</v>
      </c>
      <c r="P1018" s="9">
        <f>IF(L1018 = 0,0,E1018/L1018)</f>
        <v>74.78947368421052</v>
      </c>
      <c r="Q1018" s="1" t="str">
        <f>LEFT(N1018,SEARCH("/",N1018)-1)</f>
        <v>technology</v>
      </c>
      <c r="R1018" s="1" t="str">
        <f>RIGHT(N1018,LEN(N1018) - FIND("/",N1018))</f>
        <v>wearables</v>
      </c>
      <c r="S1018" s="12">
        <f>(J1018/86400)+DATE(1970,1,1)</f>
        <v>42422.107129629629</v>
      </c>
      <c r="T1018" s="12">
        <f>(I1018/86400)+DATE(1970,1,1)</f>
        <v>42467.065462962964</v>
      </c>
    </row>
    <row r="1019" spans="1:20" ht="60" x14ac:dyDescent="0.25">
      <c r="A1019" s="1">
        <v>1017</v>
      </c>
      <c r="B1019" s="8" t="s">
        <v>1018</v>
      </c>
      <c r="C1019" s="8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6">
        <f>ROUND((E1019/D1019)*(100),0)</f>
        <v>23</v>
      </c>
      <c r="P1019" s="9">
        <f>IF(L1019 = 0,0,E1019/L1019)</f>
        <v>161.11830985915492</v>
      </c>
      <c r="Q1019" s="1" t="str">
        <f>LEFT(N1019,SEARCH("/",N1019)-1)</f>
        <v>technology</v>
      </c>
      <c r="R1019" s="1" t="str">
        <f>RIGHT(N1019,LEN(N1019) - FIND("/",N1019))</f>
        <v>wearables</v>
      </c>
      <c r="S1019" s="12">
        <f>(J1019/86400)+DATE(1970,1,1)</f>
        <v>42289.675173611111</v>
      </c>
      <c r="T1019" s="12">
        <f>(I1019/86400)+DATE(1970,1,1)</f>
        <v>42329.716840277775</v>
      </c>
    </row>
    <row r="1020" spans="1:20" ht="45" x14ac:dyDescent="0.25">
      <c r="A1020" s="1">
        <v>1018</v>
      </c>
      <c r="B1020" s="8" t="s">
        <v>1019</v>
      </c>
      <c r="C1020" s="8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6">
        <f>ROUND((E1020/D1020)*(100),0)</f>
        <v>3</v>
      </c>
      <c r="P1020" s="9">
        <f>IF(L1020 = 0,0,E1020/L1020)</f>
        <v>88.714285714285708</v>
      </c>
      <c r="Q1020" s="1" t="str">
        <f>LEFT(N1020,SEARCH("/",N1020)-1)</f>
        <v>technology</v>
      </c>
      <c r="R1020" s="1" t="str">
        <f>RIGHT(N1020,LEN(N1020) - FIND("/",N1020))</f>
        <v>wearables</v>
      </c>
      <c r="S1020" s="12">
        <f>(J1020/86400)+DATE(1970,1,1)</f>
        <v>42535.492280092592</v>
      </c>
      <c r="T1020" s="12">
        <f>(I1020/86400)+DATE(1970,1,1)</f>
        <v>42565.492280092592</v>
      </c>
    </row>
    <row r="1021" spans="1:20" ht="45" x14ac:dyDescent="0.25">
      <c r="A1021" s="1">
        <v>1019</v>
      </c>
      <c r="B1021" s="8" t="s">
        <v>1020</v>
      </c>
      <c r="C1021" s="8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6">
        <f>ROUND((E1021/D1021)*(100),0)</f>
        <v>47</v>
      </c>
      <c r="P1021" s="9">
        <f>IF(L1021 = 0,0,E1021/L1021)</f>
        <v>53.25</v>
      </c>
      <c r="Q1021" s="1" t="str">
        <f>LEFT(N1021,SEARCH("/",N1021)-1)</f>
        <v>technology</v>
      </c>
      <c r="R1021" s="1" t="str">
        <f>RIGHT(N1021,LEN(N1021) - FIND("/",N1021))</f>
        <v>wearables</v>
      </c>
      <c r="S1021" s="12">
        <f>(J1021/86400)+DATE(1970,1,1)</f>
        <v>42009.973946759259</v>
      </c>
      <c r="T1021" s="12">
        <f>(I1021/86400)+DATE(1970,1,1)</f>
        <v>42039.973946759259</v>
      </c>
    </row>
    <row r="1022" spans="1:20" ht="60" x14ac:dyDescent="0.25">
      <c r="A1022" s="1">
        <v>1020</v>
      </c>
      <c r="B1022" s="8" t="s">
        <v>1021</v>
      </c>
      <c r="C1022" s="8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16">
        <f>ROUND((E1022/D1022)*(100),0)</f>
        <v>206</v>
      </c>
      <c r="P1022" s="9">
        <f>IF(L1022 = 0,0,E1022/L1022)</f>
        <v>106.2</v>
      </c>
      <c r="Q1022" s="1" t="str">
        <f>LEFT(N1022,SEARCH("/",N1022)-1)</f>
        <v>music</v>
      </c>
      <c r="R1022" s="1" t="str">
        <f>RIGHT(N1022,LEN(N1022) - FIND("/",N1022))</f>
        <v>electronic music</v>
      </c>
      <c r="S1022" s="12">
        <f>(J1022/86400)+DATE(1970,1,1)</f>
        <v>42127.069548611107</v>
      </c>
      <c r="T1022" s="12">
        <f>(I1022/86400)+DATE(1970,1,1)</f>
        <v>42157.032638888893</v>
      </c>
    </row>
    <row r="1023" spans="1:20" ht="45" x14ac:dyDescent="0.25">
      <c r="A1023" s="1">
        <v>1021</v>
      </c>
      <c r="B1023" s="8" t="s">
        <v>1022</v>
      </c>
      <c r="C1023" s="8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16">
        <f>ROUND((E1023/D1023)*(100),0)</f>
        <v>352</v>
      </c>
      <c r="P1023" s="9">
        <f>IF(L1023 = 0,0,E1023/L1023)</f>
        <v>22.079728033472804</v>
      </c>
      <c r="Q1023" s="1" t="str">
        <f>LEFT(N1023,SEARCH("/",N1023)-1)</f>
        <v>music</v>
      </c>
      <c r="R1023" s="1" t="str">
        <f>RIGHT(N1023,LEN(N1023) - FIND("/",N1023))</f>
        <v>electronic music</v>
      </c>
      <c r="S1023" s="12">
        <f>(J1023/86400)+DATE(1970,1,1)</f>
        <v>42271.251979166671</v>
      </c>
      <c r="T1023" s="12">
        <f>(I1023/86400)+DATE(1970,1,1)</f>
        <v>42294.166666666672</v>
      </c>
    </row>
    <row r="1024" spans="1:20" ht="30" x14ac:dyDescent="0.25">
      <c r="A1024" s="1">
        <v>1022</v>
      </c>
      <c r="B1024" s="8" t="s">
        <v>1023</v>
      </c>
      <c r="C1024" s="8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16">
        <f>ROUND((E1024/D1024)*(100),0)</f>
        <v>115</v>
      </c>
      <c r="P1024" s="9">
        <f>IF(L1024 = 0,0,E1024/L1024)</f>
        <v>31.054054054054053</v>
      </c>
      <c r="Q1024" s="1" t="str">
        <f>LEFT(N1024,SEARCH("/",N1024)-1)</f>
        <v>music</v>
      </c>
      <c r="R1024" s="1" t="str">
        <f>RIGHT(N1024,LEN(N1024) - FIND("/",N1024))</f>
        <v>electronic music</v>
      </c>
      <c r="S1024" s="12">
        <f>(J1024/86400)+DATE(1970,1,1)</f>
        <v>42111.646724537037</v>
      </c>
      <c r="T1024" s="12">
        <f>(I1024/86400)+DATE(1970,1,1)</f>
        <v>42141.646724537037</v>
      </c>
    </row>
    <row r="1025" spans="1:20" ht="45" x14ac:dyDescent="0.25">
      <c r="A1025" s="1">
        <v>1023</v>
      </c>
      <c r="B1025" s="8" t="s">
        <v>1024</v>
      </c>
      <c r="C1025" s="8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16">
        <f>ROUND((E1025/D1025)*(100),0)</f>
        <v>237</v>
      </c>
      <c r="P1025" s="9">
        <f>IF(L1025 = 0,0,E1025/L1025)</f>
        <v>36.206106870229007</v>
      </c>
      <c r="Q1025" s="1" t="str">
        <f>LEFT(N1025,SEARCH("/",N1025)-1)</f>
        <v>music</v>
      </c>
      <c r="R1025" s="1" t="str">
        <f>RIGHT(N1025,LEN(N1025) - FIND("/",N1025))</f>
        <v>electronic music</v>
      </c>
      <c r="S1025" s="12">
        <f>(J1025/86400)+DATE(1970,1,1)</f>
        <v>42145.919687500005</v>
      </c>
      <c r="T1025" s="12">
        <f>(I1025/86400)+DATE(1970,1,1)</f>
        <v>42175.919687500005</v>
      </c>
    </row>
    <row r="1026" spans="1:20" ht="45" x14ac:dyDescent="0.25">
      <c r="A1026" s="1">
        <v>1024</v>
      </c>
      <c r="B1026" s="8" t="s">
        <v>1025</v>
      </c>
      <c r="C1026" s="8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16">
        <f>ROUND((E1026/D1026)*(100),0)</f>
        <v>119</v>
      </c>
      <c r="P1026" s="9">
        <f>IF(L1026 = 0,0,E1026/L1026)</f>
        <v>388.9762295081967</v>
      </c>
      <c r="Q1026" s="1" t="str">
        <f>LEFT(N1026,SEARCH("/",N1026)-1)</f>
        <v>music</v>
      </c>
      <c r="R1026" s="1" t="str">
        <f>RIGHT(N1026,LEN(N1026) - FIND("/",N1026))</f>
        <v>electronic music</v>
      </c>
      <c r="S1026" s="12">
        <f>(J1026/86400)+DATE(1970,1,1)</f>
        <v>42370.580590277779</v>
      </c>
      <c r="T1026" s="12">
        <f>(I1026/86400)+DATE(1970,1,1)</f>
        <v>42400.580590277779</v>
      </c>
    </row>
    <row r="1027" spans="1:20" ht="45" x14ac:dyDescent="0.25">
      <c r="A1027" s="1">
        <v>1025</v>
      </c>
      <c r="B1027" s="8" t="s">
        <v>1026</v>
      </c>
      <c r="C1027" s="8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16">
        <f>ROUND((E1027/D1027)*(100),0)</f>
        <v>110</v>
      </c>
      <c r="P1027" s="9">
        <f>IF(L1027 = 0,0,E1027/L1027)</f>
        <v>71.848571428571432</v>
      </c>
      <c r="Q1027" s="1" t="str">
        <f>LEFT(N1027,SEARCH("/",N1027)-1)</f>
        <v>music</v>
      </c>
      <c r="R1027" s="1" t="str">
        <f>RIGHT(N1027,LEN(N1027) - FIND("/",N1027))</f>
        <v>electronic music</v>
      </c>
      <c r="S1027" s="12">
        <f>(J1027/86400)+DATE(1970,1,1)</f>
        <v>42049.833761574075</v>
      </c>
      <c r="T1027" s="12">
        <f>(I1027/86400)+DATE(1970,1,1)</f>
        <v>42079.792094907403</v>
      </c>
    </row>
    <row r="1028" spans="1:20" ht="60" x14ac:dyDescent="0.25">
      <c r="A1028" s="1">
        <v>1026</v>
      </c>
      <c r="B1028" s="8" t="s">
        <v>1027</v>
      </c>
      <c r="C1028" s="8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16">
        <f>ROUND((E1028/D1028)*(100),0)</f>
        <v>100</v>
      </c>
      <c r="P1028" s="9">
        <f>IF(L1028 = 0,0,E1028/L1028)</f>
        <v>57.381803278688523</v>
      </c>
      <c r="Q1028" s="1" t="str">
        <f>LEFT(N1028,SEARCH("/",N1028)-1)</f>
        <v>music</v>
      </c>
      <c r="R1028" s="1" t="str">
        <f>RIGHT(N1028,LEN(N1028) - FIND("/",N1028))</f>
        <v>electronic music</v>
      </c>
      <c r="S1028" s="12">
        <f>(J1028/86400)+DATE(1970,1,1)</f>
        <v>42426.407592592594</v>
      </c>
      <c r="T1028" s="12">
        <f>(I1028/86400)+DATE(1970,1,1)</f>
        <v>42460.365925925929</v>
      </c>
    </row>
    <row r="1029" spans="1:20" ht="60" x14ac:dyDescent="0.25">
      <c r="A1029" s="1">
        <v>1027</v>
      </c>
      <c r="B1029" s="8" t="s">
        <v>1028</v>
      </c>
      <c r="C1029" s="8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16">
        <f>ROUND((E1029/D1029)*(100),0)</f>
        <v>103</v>
      </c>
      <c r="P1029" s="9">
        <f>IF(L1029 = 0,0,E1029/L1029)</f>
        <v>69.666666666666671</v>
      </c>
      <c r="Q1029" s="1" t="str">
        <f>LEFT(N1029,SEARCH("/",N1029)-1)</f>
        <v>music</v>
      </c>
      <c r="R1029" s="1" t="str">
        <f>RIGHT(N1029,LEN(N1029) - FIND("/",N1029))</f>
        <v>electronic music</v>
      </c>
      <c r="S1029" s="12">
        <f>(J1029/86400)+DATE(1970,1,1)</f>
        <v>41905.034108796295</v>
      </c>
      <c r="T1029" s="12">
        <f>(I1029/86400)+DATE(1970,1,1)</f>
        <v>41935.034108796295</v>
      </c>
    </row>
    <row r="1030" spans="1:20" ht="45" x14ac:dyDescent="0.25">
      <c r="A1030" s="1">
        <v>1028</v>
      </c>
      <c r="B1030" s="8" t="s">
        <v>1029</v>
      </c>
      <c r="C1030" s="8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16">
        <f>ROUND((E1030/D1030)*(100),0)</f>
        <v>117</v>
      </c>
      <c r="P1030" s="9">
        <f>IF(L1030 = 0,0,E1030/L1030)</f>
        <v>45.988235294117644</v>
      </c>
      <c r="Q1030" s="1" t="str">
        <f>LEFT(N1030,SEARCH("/",N1030)-1)</f>
        <v>music</v>
      </c>
      <c r="R1030" s="1" t="str">
        <f>RIGHT(N1030,LEN(N1030) - FIND("/",N1030))</f>
        <v>electronic music</v>
      </c>
      <c r="S1030" s="12">
        <f>(J1030/86400)+DATE(1970,1,1)</f>
        <v>42755.627372685187</v>
      </c>
      <c r="T1030" s="12">
        <f>(I1030/86400)+DATE(1970,1,1)</f>
        <v>42800.833333333328</v>
      </c>
    </row>
    <row r="1031" spans="1:20" ht="45" x14ac:dyDescent="0.25">
      <c r="A1031" s="1">
        <v>1029</v>
      </c>
      <c r="B1031" s="8" t="s">
        <v>1030</v>
      </c>
      <c r="C1031" s="8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16">
        <f>ROUND((E1031/D1031)*(100),0)</f>
        <v>112</v>
      </c>
      <c r="P1031" s="9">
        <f>IF(L1031 = 0,0,E1031/L1031)</f>
        <v>79.262411347517727</v>
      </c>
      <c r="Q1031" s="1" t="str">
        <f>LEFT(N1031,SEARCH("/",N1031)-1)</f>
        <v>music</v>
      </c>
      <c r="R1031" s="1" t="str">
        <f>RIGHT(N1031,LEN(N1031) - FIND("/",N1031))</f>
        <v>electronic music</v>
      </c>
      <c r="S1031" s="12">
        <f>(J1031/86400)+DATE(1970,1,1)</f>
        <v>42044.711886574078</v>
      </c>
      <c r="T1031" s="12">
        <f>(I1031/86400)+DATE(1970,1,1)</f>
        <v>42098.915972222225</v>
      </c>
    </row>
    <row r="1032" spans="1:20" ht="30" x14ac:dyDescent="0.25">
      <c r="A1032" s="1">
        <v>1030</v>
      </c>
      <c r="B1032" s="8" t="s">
        <v>1031</v>
      </c>
      <c r="C1032" s="8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16">
        <f>ROUND((E1032/D1032)*(100),0)</f>
        <v>342</v>
      </c>
      <c r="P1032" s="9">
        <f>IF(L1032 = 0,0,E1032/L1032)</f>
        <v>43.031446540880502</v>
      </c>
      <c r="Q1032" s="1" t="str">
        <f>LEFT(N1032,SEARCH("/",N1032)-1)</f>
        <v>music</v>
      </c>
      <c r="R1032" s="1" t="str">
        <f>RIGHT(N1032,LEN(N1032) - FIND("/",N1032))</f>
        <v>electronic music</v>
      </c>
      <c r="S1032" s="12">
        <f>(J1032/86400)+DATE(1970,1,1)</f>
        <v>42611.483206018514</v>
      </c>
      <c r="T1032" s="12">
        <f>(I1032/86400)+DATE(1970,1,1)</f>
        <v>42625.483206018514</v>
      </c>
    </row>
    <row r="1033" spans="1:20" ht="60" x14ac:dyDescent="0.25">
      <c r="A1033" s="1">
        <v>1031</v>
      </c>
      <c r="B1033" s="8" t="s">
        <v>1032</v>
      </c>
      <c r="C1033" s="8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16">
        <f>ROUND((E1033/D1033)*(100),0)</f>
        <v>107</v>
      </c>
      <c r="P1033" s="9">
        <f>IF(L1033 = 0,0,E1033/L1033)</f>
        <v>108.48484848484848</v>
      </c>
      <c r="Q1033" s="1" t="str">
        <f>LEFT(N1033,SEARCH("/",N1033)-1)</f>
        <v>music</v>
      </c>
      <c r="R1033" s="1" t="str">
        <f>RIGHT(N1033,LEN(N1033) - FIND("/",N1033))</f>
        <v>electronic music</v>
      </c>
      <c r="S1033" s="12">
        <f>(J1033/86400)+DATE(1970,1,1)</f>
        <v>42324.764004629629</v>
      </c>
      <c r="T1033" s="12">
        <f>(I1033/86400)+DATE(1970,1,1)</f>
        <v>42354.764004629629</v>
      </c>
    </row>
    <row r="1034" spans="1:20" x14ac:dyDescent="0.25">
      <c r="A1034" s="1">
        <v>1032</v>
      </c>
      <c r="B1034" s="8" t="s">
        <v>1033</v>
      </c>
      <c r="C1034" s="8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16">
        <f>ROUND((E1034/D1034)*(100),0)</f>
        <v>108</v>
      </c>
      <c r="P1034" s="9">
        <f>IF(L1034 = 0,0,E1034/L1034)</f>
        <v>61.029583333333335</v>
      </c>
      <c r="Q1034" s="1" t="str">
        <f>LEFT(N1034,SEARCH("/",N1034)-1)</f>
        <v>music</v>
      </c>
      <c r="R1034" s="1" t="str">
        <f>RIGHT(N1034,LEN(N1034) - FIND("/",N1034))</f>
        <v>electronic music</v>
      </c>
      <c r="S1034" s="12">
        <f>(J1034/86400)+DATE(1970,1,1)</f>
        <v>42514.666956018518</v>
      </c>
      <c r="T1034" s="12">
        <f>(I1034/86400)+DATE(1970,1,1)</f>
        <v>42544.666956018518</v>
      </c>
    </row>
    <row r="1035" spans="1:20" ht="60" x14ac:dyDescent="0.25">
      <c r="A1035" s="1">
        <v>1033</v>
      </c>
      <c r="B1035" s="8" t="s">
        <v>1034</v>
      </c>
      <c r="C1035" s="8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16">
        <f>ROUND((E1035/D1035)*(100),0)</f>
        <v>103</v>
      </c>
      <c r="P1035" s="9">
        <f>IF(L1035 = 0,0,E1035/L1035)</f>
        <v>50.592592592592595</v>
      </c>
      <c r="Q1035" s="1" t="str">
        <f>LEFT(N1035,SEARCH("/",N1035)-1)</f>
        <v>music</v>
      </c>
      <c r="R1035" s="1" t="str">
        <f>RIGHT(N1035,LEN(N1035) - FIND("/",N1035))</f>
        <v>electronic music</v>
      </c>
      <c r="S1035" s="12">
        <f>(J1035/86400)+DATE(1970,1,1)</f>
        <v>42688.732407407406</v>
      </c>
      <c r="T1035" s="12">
        <f>(I1035/86400)+DATE(1970,1,1)</f>
        <v>42716.732407407406</v>
      </c>
    </row>
    <row r="1036" spans="1:20" ht="45" x14ac:dyDescent="0.25">
      <c r="A1036" s="1">
        <v>1034</v>
      </c>
      <c r="B1036" s="8" t="s">
        <v>1035</v>
      </c>
      <c r="C1036" s="8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16">
        <f>ROUND((E1036/D1036)*(100),0)</f>
        <v>130</v>
      </c>
      <c r="P1036" s="9">
        <f>IF(L1036 = 0,0,E1036/L1036)</f>
        <v>39.157168674698795</v>
      </c>
      <c r="Q1036" s="1" t="str">
        <f>LEFT(N1036,SEARCH("/",N1036)-1)</f>
        <v>music</v>
      </c>
      <c r="R1036" s="1" t="str">
        <f>RIGHT(N1036,LEN(N1036) - FIND("/",N1036))</f>
        <v>electronic music</v>
      </c>
      <c r="S1036" s="12">
        <f>(J1036/86400)+DATE(1970,1,1)</f>
        <v>42555.166712962964</v>
      </c>
      <c r="T1036" s="12">
        <f>(I1036/86400)+DATE(1970,1,1)</f>
        <v>42587.165972222225</v>
      </c>
    </row>
    <row r="1037" spans="1:20" ht="60" x14ac:dyDescent="0.25">
      <c r="A1037" s="1">
        <v>1035</v>
      </c>
      <c r="B1037" s="8" t="s">
        <v>1036</v>
      </c>
      <c r="C1037" s="8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16">
        <f>ROUND((E1037/D1037)*(100),0)</f>
        <v>108</v>
      </c>
      <c r="P1037" s="9">
        <f>IF(L1037 = 0,0,E1037/L1037)</f>
        <v>65.15789473684211</v>
      </c>
      <c r="Q1037" s="1" t="str">
        <f>LEFT(N1037,SEARCH("/",N1037)-1)</f>
        <v>music</v>
      </c>
      <c r="R1037" s="1" t="str">
        <f>RIGHT(N1037,LEN(N1037) - FIND("/",N1037))</f>
        <v>electronic music</v>
      </c>
      <c r="S1037" s="12">
        <f>(J1037/86400)+DATE(1970,1,1)</f>
        <v>42016.641435185185</v>
      </c>
      <c r="T1037" s="12">
        <f>(I1037/86400)+DATE(1970,1,1)</f>
        <v>42046.641435185185</v>
      </c>
    </row>
    <row r="1038" spans="1:20" ht="45" x14ac:dyDescent="0.25">
      <c r="A1038" s="1">
        <v>1036</v>
      </c>
      <c r="B1038" s="8" t="s">
        <v>1037</v>
      </c>
      <c r="C1038" s="8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16">
        <f>ROUND((E1038/D1038)*(100),0)</f>
        <v>112</v>
      </c>
      <c r="P1038" s="9">
        <f>IF(L1038 = 0,0,E1038/L1038)</f>
        <v>23.963127962085309</v>
      </c>
      <c r="Q1038" s="1" t="str">
        <f>LEFT(N1038,SEARCH("/",N1038)-1)</f>
        <v>music</v>
      </c>
      <c r="R1038" s="1" t="str">
        <f>RIGHT(N1038,LEN(N1038) - FIND("/",N1038))</f>
        <v>electronic music</v>
      </c>
      <c r="S1038" s="12">
        <f>(J1038/86400)+DATE(1970,1,1)</f>
        <v>41249.448958333334</v>
      </c>
      <c r="T1038" s="12">
        <f>(I1038/86400)+DATE(1970,1,1)</f>
        <v>41281.333333333336</v>
      </c>
    </row>
    <row r="1039" spans="1:20" ht="60" x14ac:dyDescent="0.25">
      <c r="A1039" s="1">
        <v>1037</v>
      </c>
      <c r="B1039" s="8" t="s">
        <v>1038</v>
      </c>
      <c r="C1039" s="8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16">
        <f>ROUND((E1039/D1039)*(100),0)</f>
        <v>102</v>
      </c>
      <c r="P1039" s="9">
        <f>IF(L1039 = 0,0,E1039/L1039)</f>
        <v>48.61904761904762</v>
      </c>
      <c r="Q1039" s="1" t="str">
        <f>LEFT(N1039,SEARCH("/",N1039)-1)</f>
        <v>music</v>
      </c>
      <c r="R1039" s="1" t="str">
        <f>RIGHT(N1039,LEN(N1039) - FIND("/",N1039))</f>
        <v>electronic music</v>
      </c>
      <c r="S1039" s="12">
        <f>(J1039/86400)+DATE(1970,1,1)</f>
        <v>42119.822476851856</v>
      </c>
      <c r="T1039" s="12">
        <f>(I1039/86400)+DATE(1970,1,1)</f>
        <v>42142.208333333328</v>
      </c>
    </row>
    <row r="1040" spans="1:20" ht="45" x14ac:dyDescent="0.25">
      <c r="A1040" s="1">
        <v>1038</v>
      </c>
      <c r="B1040" s="8" t="s">
        <v>1039</v>
      </c>
      <c r="C1040" s="8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16">
        <f>ROUND((E1040/D1040)*(100),0)</f>
        <v>145</v>
      </c>
      <c r="P1040" s="9">
        <f>IF(L1040 = 0,0,E1040/L1040)</f>
        <v>35.73770491803279</v>
      </c>
      <c r="Q1040" s="1" t="str">
        <f>LEFT(N1040,SEARCH("/",N1040)-1)</f>
        <v>music</v>
      </c>
      <c r="R1040" s="1" t="str">
        <f>RIGHT(N1040,LEN(N1040) - FIND("/",N1040))</f>
        <v>electronic music</v>
      </c>
      <c r="S1040" s="12">
        <f>(J1040/86400)+DATE(1970,1,1)</f>
        <v>42418.231747685189</v>
      </c>
      <c r="T1040" s="12">
        <f>(I1040/86400)+DATE(1970,1,1)</f>
        <v>42448.190081018518</v>
      </c>
    </row>
    <row r="1041" spans="1:20" ht="60" x14ac:dyDescent="0.25">
      <c r="A1041" s="1">
        <v>1039</v>
      </c>
      <c r="B1041" s="8" t="s">
        <v>1040</v>
      </c>
      <c r="C1041" s="8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16">
        <f>ROUND((E1041/D1041)*(100),0)</f>
        <v>128</v>
      </c>
      <c r="P1041" s="9">
        <f>IF(L1041 = 0,0,E1041/L1041)</f>
        <v>21.366666666666667</v>
      </c>
      <c r="Q1041" s="1" t="str">
        <f>LEFT(N1041,SEARCH("/",N1041)-1)</f>
        <v>music</v>
      </c>
      <c r="R1041" s="1" t="str">
        <f>RIGHT(N1041,LEN(N1041) - FIND("/",N1041))</f>
        <v>electronic music</v>
      </c>
      <c r="S1041" s="12">
        <f>(J1041/86400)+DATE(1970,1,1)</f>
        <v>42692.109328703707</v>
      </c>
      <c r="T1041" s="12">
        <f>(I1041/86400)+DATE(1970,1,1)</f>
        <v>42717.332638888889</v>
      </c>
    </row>
    <row r="1042" spans="1:20" ht="60" x14ac:dyDescent="0.25">
      <c r="A1042" s="1">
        <v>1040</v>
      </c>
      <c r="B1042" s="8" t="s">
        <v>1041</v>
      </c>
      <c r="C1042" s="8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6">
        <f>ROUND((E1042/D1042)*(100),0)</f>
        <v>0</v>
      </c>
      <c r="P1042" s="9">
        <f>IF(L1042 = 0,0,E1042/L1042)</f>
        <v>250</v>
      </c>
      <c r="Q1042" s="1" t="str">
        <f>LEFT(N1042,SEARCH("/",N1042)-1)</f>
        <v>journalism</v>
      </c>
      <c r="R1042" s="1" t="str">
        <f>RIGHT(N1042,LEN(N1042) - FIND("/",N1042))</f>
        <v>audio</v>
      </c>
      <c r="S1042" s="12">
        <f>(J1042/86400)+DATE(1970,1,1)</f>
        <v>42579.708437499998</v>
      </c>
      <c r="T1042" s="12">
        <f>(I1042/86400)+DATE(1970,1,1)</f>
        <v>42609.708437499998</v>
      </c>
    </row>
    <row r="1043" spans="1:20" ht="45" x14ac:dyDescent="0.25">
      <c r="A1043" s="1">
        <v>1041</v>
      </c>
      <c r="B1043" s="8" t="s">
        <v>1042</v>
      </c>
      <c r="C1043" s="8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6">
        <f>ROUND((E1043/D1043)*(100),0)</f>
        <v>0</v>
      </c>
      <c r="P1043" s="9">
        <f>IF(L1043 = 0,0,E1043/L1043)</f>
        <v>0</v>
      </c>
      <c r="Q1043" s="1" t="str">
        <f>LEFT(N1043,SEARCH("/",N1043)-1)</f>
        <v>journalism</v>
      </c>
      <c r="R1043" s="1" t="str">
        <f>RIGHT(N1043,LEN(N1043) - FIND("/",N1043))</f>
        <v>audio</v>
      </c>
      <c r="S1043" s="12">
        <f>(J1043/86400)+DATE(1970,1,1)</f>
        <v>41831.06009259259</v>
      </c>
      <c r="T1043" s="12">
        <f>(I1043/86400)+DATE(1970,1,1)</f>
        <v>41851.06009259259</v>
      </c>
    </row>
    <row r="1044" spans="1:20" ht="60" x14ac:dyDescent="0.25">
      <c r="A1044" s="1">
        <v>1042</v>
      </c>
      <c r="B1044" s="8" t="s">
        <v>1043</v>
      </c>
      <c r="C1044" s="8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6">
        <f>ROUND((E1044/D1044)*(100),0)</f>
        <v>2</v>
      </c>
      <c r="P1044" s="9">
        <f>IF(L1044 = 0,0,E1044/L1044)</f>
        <v>10</v>
      </c>
      <c r="Q1044" s="1" t="str">
        <f>LEFT(N1044,SEARCH("/",N1044)-1)</f>
        <v>journalism</v>
      </c>
      <c r="R1044" s="1" t="str">
        <f>RIGHT(N1044,LEN(N1044) - FIND("/",N1044))</f>
        <v>audio</v>
      </c>
      <c r="S1044" s="12">
        <f>(J1044/86400)+DATE(1970,1,1)</f>
        <v>41851.696157407408</v>
      </c>
      <c r="T1044" s="12">
        <f>(I1044/86400)+DATE(1970,1,1)</f>
        <v>41894.416666666664</v>
      </c>
    </row>
    <row r="1045" spans="1:20" ht="45" x14ac:dyDescent="0.25">
      <c r="A1045" s="1">
        <v>1043</v>
      </c>
      <c r="B1045" s="8" t="s">
        <v>1044</v>
      </c>
      <c r="C1045" s="8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6">
        <f>ROUND((E1045/D1045)*(100),0)</f>
        <v>9</v>
      </c>
      <c r="P1045" s="9">
        <f>IF(L1045 = 0,0,E1045/L1045)</f>
        <v>29.236301369863014</v>
      </c>
      <c r="Q1045" s="1" t="str">
        <f>LEFT(N1045,SEARCH("/",N1045)-1)</f>
        <v>journalism</v>
      </c>
      <c r="R1045" s="1" t="str">
        <f>RIGHT(N1045,LEN(N1045) - FIND("/",N1045))</f>
        <v>audio</v>
      </c>
      <c r="S1045" s="12">
        <f>(J1045/86400)+DATE(1970,1,1)</f>
        <v>42114.252951388888</v>
      </c>
      <c r="T1045" s="12">
        <f>(I1045/86400)+DATE(1970,1,1)</f>
        <v>42144.252951388888</v>
      </c>
    </row>
    <row r="1046" spans="1:20" ht="60" x14ac:dyDescent="0.25">
      <c r="A1046" s="1">
        <v>1044</v>
      </c>
      <c r="B1046" s="8" t="s">
        <v>1045</v>
      </c>
      <c r="C1046" s="8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6">
        <f>ROUND((E1046/D1046)*(100),0)</f>
        <v>0</v>
      </c>
      <c r="P1046" s="9">
        <f>IF(L1046 = 0,0,E1046/L1046)</f>
        <v>3</v>
      </c>
      <c r="Q1046" s="1" t="str">
        <f>LEFT(N1046,SEARCH("/",N1046)-1)</f>
        <v>journalism</v>
      </c>
      <c r="R1046" s="1" t="str">
        <f>RIGHT(N1046,LEN(N1046) - FIND("/",N1046))</f>
        <v>audio</v>
      </c>
      <c r="S1046" s="12">
        <f>(J1046/86400)+DATE(1970,1,1)</f>
        <v>42011.925937499997</v>
      </c>
      <c r="T1046" s="12">
        <f>(I1046/86400)+DATE(1970,1,1)</f>
        <v>42068.852083333331</v>
      </c>
    </row>
    <row r="1047" spans="1:20" ht="45" x14ac:dyDescent="0.25">
      <c r="A1047" s="1">
        <v>1045</v>
      </c>
      <c r="B1047" s="8" t="s">
        <v>1046</v>
      </c>
      <c r="C1047" s="8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6">
        <f>ROUND((E1047/D1047)*(100),0)</f>
        <v>3</v>
      </c>
      <c r="P1047" s="9">
        <f>IF(L1047 = 0,0,E1047/L1047)</f>
        <v>33.25</v>
      </c>
      <c r="Q1047" s="1" t="str">
        <f>LEFT(N1047,SEARCH("/",N1047)-1)</f>
        <v>journalism</v>
      </c>
      <c r="R1047" s="1" t="str">
        <f>RIGHT(N1047,LEN(N1047) - FIND("/",N1047))</f>
        <v>audio</v>
      </c>
      <c r="S1047" s="12">
        <f>(J1047/86400)+DATE(1970,1,1)</f>
        <v>41844.874421296292</v>
      </c>
      <c r="T1047" s="12">
        <f>(I1047/86400)+DATE(1970,1,1)</f>
        <v>41874.874421296292</v>
      </c>
    </row>
    <row r="1048" spans="1:20" ht="60" x14ac:dyDescent="0.25">
      <c r="A1048" s="1">
        <v>1046</v>
      </c>
      <c r="B1048" s="8" t="s">
        <v>1047</v>
      </c>
      <c r="C1048" s="8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6">
        <f>ROUND((E1048/D1048)*(100),0)</f>
        <v>0</v>
      </c>
      <c r="P1048" s="9">
        <f>IF(L1048 = 0,0,E1048/L1048)</f>
        <v>0</v>
      </c>
      <c r="Q1048" s="1" t="str">
        <f>LEFT(N1048,SEARCH("/",N1048)-1)</f>
        <v>journalism</v>
      </c>
      <c r="R1048" s="1" t="str">
        <f>RIGHT(N1048,LEN(N1048) - FIND("/",N1048))</f>
        <v>audio</v>
      </c>
      <c r="S1048" s="12">
        <f>(J1048/86400)+DATE(1970,1,1)</f>
        <v>42319.851388888885</v>
      </c>
      <c r="T1048" s="12">
        <f>(I1048/86400)+DATE(1970,1,1)</f>
        <v>42364.851388888885</v>
      </c>
    </row>
    <row r="1049" spans="1:20" ht="45" x14ac:dyDescent="0.25">
      <c r="A1049" s="1">
        <v>1047</v>
      </c>
      <c r="B1049" s="8" t="s">
        <v>1048</v>
      </c>
      <c r="C1049" s="8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6">
        <f>ROUND((E1049/D1049)*(100),0)</f>
        <v>0</v>
      </c>
      <c r="P1049" s="9">
        <f>IF(L1049 = 0,0,E1049/L1049)</f>
        <v>1</v>
      </c>
      <c r="Q1049" s="1" t="str">
        <f>LEFT(N1049,SEARCH("/",N1049)-1)</f>
        <v>journalism</v>
      </c>
      <c r="R1049" s="1" t="str">
        <f>RIGHT(N1049,LEN(N1049) - FIND("/",N1049))</f>
        <v>audio</v>
      </c>
      <c r="S1049" s="12">
        <f>(J1049/86400)+DATE(1970,1,1)</f>
        <v>41918.818460648152</v>
      </c>
      <c r="T1049" s="12">
        <f>(I1049/86400)+DATE(1970,1,1)</f>
        <v>41948.860127314816</v>
      </c>
    </row>
    <row r="1050" spans="1:20" ht="60" x14ac:dyDescent="0.25">
      <c r="A1050" s="1">
        <v>1048</v>
      </c>
      <c r="B1050" s="8" t="s">
        <v>1049</v>
      </c>
      <c r="C1050" s="8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6">
        <f>ROUND((E1050/D1050)*(100),0)</f>
        <v>1</v>
      </c>
      <c r="P1050" s="9">
        <f>IF(L1050 = 0,0,E1050/L1050)</f>
        <v>53</v>
      </c>
      <c r="Q1050" s="1" t="str">
        <f>LEFT(N1050,SEARCH("/",N1050)-1)</f>
        <v>journalism</v>
      </c>
      <c r="R1050" s="1" t="str">
        <f>RIGHT(N1050,LEN(N1050) - FIND("/",N1050))</f>
        <v>audio</v>
      </c>
      <c r="S1050" s="12">
        <f>(J1050/86400)+DATE(1970,1,1)</f>
        <v>42598.053113425922</v>
      </c>
      <c r="T1050" s="12">
        <f>(I1050/86400)+DATE(1970,1,1)</f>
        <v>42638.053113425922</v>
      </c>
    </row>
    <row r="1051" spans="1:20" x14ac:dyDescent="0.25">
      <c r="A1051" s="1">
        <v>1049</v>
      </c>
      <c r="B1051" s="8" t="s">
        <v>1050</v>
      </c>
      <c r="C1051" s="8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6">
        <f>ROUND((E1051/D1051)*(100),0)</f>
        <v>0</v>
      </c>
      <c r="P1051" s="9">
        <f>IF(L1051 = 0,0,E1051/L1051)</f>
        <v>0</v>
      </c>
      <c r="Q1051" s="1" t="str">
        <f>LEFT(N1051,SEARCH("/",N1051)-1)</f>
        <v>journalism</v>
      </c>
      <c r="R1051" s="1" t="str">
        <f>RIGHT(N1051,LEN(N1051) - FIND("/",N1051))</f>
        <v>audio</v>
      </c>
      <c r="S1051" s="12">
        <f>(J1051/86400)+DATE(1970,1,1)</f>
        <v>42382.431076388893</v>
      </c>
      <c r="T1051" s="12">
        <f>(I1051/86400)+DATE(1970,1,1)</f>
        <v>42412.431076388893</v>
      </c>
    </row>
    <row r="1052" spans="1:20" ht="30" x14ac:dyDescent="0.25">
      <c r="A1052" s="1">
        <v>1050</v>
      </c>
      <c r="B1052" s="8" t="s">
        <v>1051</v>
      </c>
      <c r="C1052" s="8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6">
        <f>ROUND((E1052/D1052)*(100),0)</f>
        <v>0</v>
      </c>
      <c r="P1052" s="9">
        <f>IF(L1052 = 0,0,E1052/L1052)</f>
        <v>0</v>
      </c>
      <c r="Q1052" s="1" t="str">
        <f>LEFT(N1052,SEARCH("/",N1052)-1)</f>
        <v>journalism</v>
      </c>
      <c r="R1052" s="1" t="str">
        <f>RIGHT(N1052,LEN(N1052) - FIND("/",N1052))</f>
        <v>audio</v>
      </c>
      <c r="S1052" s="12">
        <f>(J1052/86400)+DATE(1970,1,1)</f>
        <v>42231.7971875</v>
      </c>
      <c r="T1052" s="12">
        <f>(I1052/86400)+DATE(1970,1,1)</f>
        <v>42261.7971875</v>
      </c>
    </row>
    <row r="1053" spans="1:20" ht="60" x14ac:dyDescent="0.25">
      <c r="A1053" s="1">
        <v>1051</v>
      </c>
      <c r="B1053" s="8" t="s">
        <v>1052</v>
      </c>
      <c r="C1053" s="8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6">
        <f>ROUND((E1053/D1053)*(100),0)</f>
        <v>0</v>
      </c>
      <c r="P1053" s="9">
        <f>IF(L1053 = 0,0,E1053/L1053)</f>
        <v>0</v>
      </c>
      <c r="Q1053" s="1" t="str">
        <f>LEFT(N1053,SEARCH("/",N1053)-1)</f>
        <v>journalism</v>
      </c>
      <c r="R1053" s="1" t="str">
        <f>RIGHT(N1053,LEN(N1053) - FIND("/",N1053))</f>
        <v>audio</v>
      </c>
      <c r="S1053" s="12">
        <f>(J1053/86400)+DATE(1970,1,1)</f>
        <v>41850.014178240745</v>
      </c>
      <c r="T1053" s="12">
        <f>(I1053/86400)+DATE(1970,1,1)</f>
        <v>41878.014178240745</v>
      </c>
    </row>
    <row r="1054" spans="1:20" ht="75" x14ac:dyDescent="0.25">
      <c r="A1054" s="1">
        <v>1052</v>
      </c>
      <c r="B1054" s="8" t="s">
        <v>1053</v>
      </c>
      <c r="C1054" s="8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6">
        <f>ROUND((E1054/D1054)*(100),0)</f>
        <v>0</v>
      </c>
      <c r="P1054" s="9">
        <f>IF(L1054 = 0,0,E1054/L1054)</f>
        <v>0</v>
      </c>
      <c r="Q1054" s="1" t="str">
        <f>LEFT(N1054,SEARCH("/",N1054)-1)</f>
        <v>journalism</v>
      </c>
      <c r="R1054" s="1" t="str">
        <f>RIGHT(N1054,LEN(N1054) - FIND("/",N1054))</f>
        <v>audio</v>
      </c>
      <c r="S1054" s="12">
        <f>(J1054/86400)+DATE(1970,1,1)</f>
        <v>42483.797395833331</v>
      </c>
      <c r="T1054" s="12">
        <f>(I1054/86400)+DATE(1970,1,1)</f>
        <v>42527.839583333334</v>
      </c>
    </row>
    <row r="1055" spans="1:20" ht="60" x14ac:dyDescent="0.25">
      <c r="A1055" s="1">
        <v>1053</v>
      </c>
      <c r="B1055" s="8" t="s">
        <v>1054</v>
      </c>
      <c r="C1055" s="8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6">
        <f>ROUND((E1055/D1055)*(100),0)</f>
        <v>1</v>
      </c>
      <c r="P1055" s="9">
        <f>IF(L1055 = 0,0,E1055/L1055)</f>
        <v>15</v>
      </c>
      <c r="Q1055" s="1" t="str">
        <f>LEFT(N1055,SEARCH("/",N1055)-1)</f>
        <v>journalism</v>
      </c>
      <c r="R1055" s="1" t="str">
        <f>RIGHT(N1055,LEN(N1055) - FIND("/",N1055))</f>
        <v>audio</v>
      </c>
      <c r="S1055" s="12">
        <f>(J1055/86400)+DATE(1970,1,1)</f>
        <v>42775.172824074078</v>
      </c>
      <c r="T1055" s="12">
        <f>(I1055/86400)+DATE(1970,1,1)</f>
        <v>42800.172824074078</v>
      </c>
    </row>
    <row r="1056" spans="1:20" ht="60" x14ac:dyDescent="0.25">
      <c r="A1056" s="1">
        <v>1054</v>
      </c>
      <c r="B1056" s="8" t="s">
        <v>1055</v>
      </c>
      <c r="C1056" s="8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6">
        <f>ROUND((E1056/D1056)*(100),0)</f>
        <v>0</v>
      </c>
      <c r="P1056" s="9">
        <f>IF(L1056 = 0,0,E1056/L1056)</f>
        <v>0</v>
      </c>
      <c r="Q1056" s="1" t="str">
        <f>LEFT(N1056,SEARCH("/",N1056)-1)</f>
        <v>journalism</v>
      </c>
      <c r="R1056" s="1" t="str">
        <f>RIGHT(N1056,LEN(N1056) - FIND("/",N1056))</f>
        <v>audio</v>
      </c>
      <c r="S1056" s="12">
        <f>(J1056/86400)+DATE(1970,1,1)</f>
        <v>41831.851840277777</v>
      </c>
      <c r="T1056" s="12">
        <f>(I1056/86400)+DATE(1970,1,1)</f>
        <v>41861.916666666664</v>
      </c>
    </row>
    <row r="1057" spans="1:20" ht="60" x14ac:dyDescent="0.25">
      <c r="A1057" s="1">
        <v>1055</v>
      </c>
      <c r="B1057" s="8" t="s">
        <v>1056</v>
      </c>
      <c r="C1057" s="8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6">
        <f>ROUND((E1057/D1057)*(100),0)</f>
        <v>0</v>
      </c>
      <c r="P1057" s="9">
        <f>IF(L1057 = 0,0,E1057/L1057)</f>
        <v>0</v>
      </c>
      <c r="Q1057" s="1" t="str">
        <f>LEFT(N1057,SEARCH("/",N1057)-1)</f>
        <v>journalism</v>
      </c>
      <c r="R1057" s="1" t="str">
        <f>RIGHT(N1057,LEN(N1057) - FIND("/",N1057))</f>
        <v>audio</v>
      </c>
      <c r="S1057" s="12">
        <f>(J1057/86400)+DATE(1970,1,1)</f>
        <v>42406.992418981477</v>
      </c>
      <c r="T1057" s="12">
        <f>(I1057/86400)+DATE(1970,1,1)</f>
        <v>42436.992418981477</v>
      </c>
    </row>
    <row r="1058" spans="1:20" ht="60" x14ac:dyDescent="0.25">
      <c r="A1058" s="1">
        <v>1056</v>
      </c>
      <c r="B1058" s="8" t="s">
        <v>1057</v>
      </c>
      <c r="C1058" s="8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6">
        <f>ROUND((E1058/D1058)*(100),0)</f>
        <v>0</v>
      </c>
      <c r="P1058" s="9">
        <f>IF(L1058 = 0,0,E1058/L1058)</f>
        <v>0</v>
      </c>
      <c r="Q1058" s="1" t="str">
        <f>LEFT(N1058,SEARCH("/",N1058)-1)</f>
        <v>journalism</v>
      </c>
      <c r="R1058" s="1" t="str">
        <f>RIGHT(N1058,LEN(N1058) - FIND("/",N1058))</f>
        <v>audio</v>
      </c>
      <c r="S1058" s="12">
        <f>(J1058/86400)+DATE(1970,1,1)</f>
        <v>42058.719641203701</v>
      </c>
      <c r="T1058" s="12">
        <f>(I1058/86400)+DATE(1970,1,1)</f>
        <v>42118.677974537037</v>
      </c>
    </row>
    <row r="1059" spans="1:20" ht="45" x14ac:dyDescent="0.25">
      <c r="A1059" s="1">
        <v>1057</v>
      </c>
      <c r="B1059" s="8" t="s">
        <v>1058</v>
      </c>
      <c r="C1059" s="8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6">
        <f>ROUND((E1059/D1059)*(100),0)</f>
        <v>0</v>
      </c>
      <c r="P1059" s="9">
        <f>IF(L1059 = 0,0,E1059/L1059)</f>
        <v>0</v>
      </c>
      <c r="Q1059" s="1" t="str">
        <f>LEFT(N1059,SEARCH("/",N1059)-1)</f>
        <v>journalism</v>
      </c>
      <c r="R1059" s="1" t="str">
        <f>RIGHT(N1059,LEN(N1059) - FIND("/",N1059))</f>
        <v>audio</v>
      </c>
      <c r="S1059" s="12">
        <f>(J1059/86400)+DATE(1970,1,1)</f>
        <v>42678.871331018519</v>
      </c>
      <c r="T1059" s="12">
        <f>(I1059/86400)+DATE(1970,1,1)</f>
        <v>42708.912997685184</v>
      </c>
    </row>
    <row r="1060" spans="1:20" ht="60" x14ac:dyDescent="0.25">
      <c r="A1060" s="1">
        <v>1058</v>
      </c>
      <c r="B1060" s="8" t="s">
        <v>1059</v>
      </c>
      <c r="C1060" s="8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6">
        <f>ROUND((E1060/D1060)*(100),0)</f>
        <v>0</v>
      </c>
      <c r="P1060" s="9">
        <f>IF(L1060 = 0,0,E1060/L1060)</f>
        <v>0</v>
      </c>
      <c r="Q1060" s="1" t="str">
        <f>LEFT(N1060,SEARCH("/",N1060)-1)</f>
        <v>journalism</v>
      </c>
      <c r="R1060" s="1" t="str">
        <f>RIGHT(N1060,LEN(N1060) - FIND("/",N1060))</f>
        <v>audio</v>
      </c>
      <c r="S1060" s="12">
        <f>(J1060/86400)+DATE(1970,1,1)</f>
        <v>42047.900960648149</v>
      </c>
      <c r="T1060" s="12">
        <f>(I1060/86400)+DATE(1970,1,1)</f>
        <v>42089</v>
      </c>
    </row>
    <row r="1061" spans="1:20" x14ac:dyDescent="0.25">
      <c r="A1061" s="1">
        <v>1059</v>
      </c>
      <c r="B1061" s="8" t="s">
        <v>1060</v>
      </c>
      <c r="C1061" s="8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6">
        <f>ROUND((E1061/D1061)*(100),0)</f>
        <v>0</v>
      </c>
      <c r="P1061" s="9">
        <f>IF(L1061 = 0,0,E1061/L1061)</f>
        <v>0</v>
      </c>
      <c r="Q1061" s="1" t="str">
        <f>LEFT(N1061,SEARCH("/",N1061)-1)</f>
        <v>journalism</v>
      </c>
      <c r="R1061" s="1" t="str">
        <f>RIGHT(N1061,LEN(N1061) - FIND("/",N1061))</f>
        <v>audio</v>
      </c>
      <c r="S1061" s="12">
        <f>(J1061/86400)+DATE(1970,1,1)</f>
        <v>42046.79</v>
      </c>
      <c r="T1061" s="12">
        <f>(I1061/86400)+DATE(1970,1,1)</f>
        <v>42076.748333333337</v>
      </c>
    </row>
    <row r="1062" spans="1:20" ht="60" x14ac:dyDescent="0.25">
      <c r="A1062" s="1">
        <v>1060</v>
      </c>
      <c r="B1062" s="8" t="s">
        <v>1061</v>
      </c>
      <c r="C1062" s="8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6">
        <f>ROUND((E1062/D1062)*(100),0)</f>
        <v>1</v>
      </c>
      <c r="P1062" s="9">
        <f>IF(L1062 = 0,0,E1062/L1062)</f>
        <v>50</v>
      </c>
      <c r="Q1062" s="1" t="str">
        <f>LEFT(N1062,SEARCH("/",N1062)-1)</f>
        <v>journalism</v>
      </c>
      <c r="R1062" s="1" t="str">
        <f>RIGHT(N1062,LEN(N1062) - FIND("/",N1062))</f>
        <v>audio</v>
      </c>
      <c r="S1062" s="12">
        <f>(J1062/86400)+DATE(1970,1,1)</f>
        <v>42079.913113425922</v>
      </c>
      <c r="T1062" s="12">
        <f>(I1062/86400)+DATE(1970,1,1)</f>
        <v>42109.913113425922</v>
      </c>
    </row>
    <row r="1063" spans="1:20" ht="45" x14ac:dyDescent="0.25">
      <c r="A1063" s="1">
        <v>1061</v>
      </c>
      <c r="B1063" s="8" t="s">
        <v>1062</v>
      </c>
      <c r="C1063" s="8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6">
        <f>ROUND((E1063/D1063)*(100),0)</f>
        <v>0</v>
      </c>
      <c r="P1063" s="9">
        <f>IF(L1063 = 0,0,E1063/L1063)</f>
        <v>0</v>
      </c>
      <c r="Q1063" s="1" t="str">
        <f>LEFT(N1063,SEARCH("/",N1063)-1)</f>
        <v>journalism</v>
      </c>
      <c r="R1063" s="1" t="str">
        <f>RIGHT(N1063,LEN(N1063) - FIND("/",N1063))</f>
        <v>audio</v>
      </c>
      <c r="S1063" s="12">
        <f>(J1063/86400)+DATE(1970,1,1)</f>
        <v>42432.276712962965</v>
      </c>
      <c r="T1063" s="12">
        <f>(I1063/86400)+DATE(1970,1,1)</f>
        <v>42492.041666666672</v>
      </c>
    </row>
    <row r="1064" spans="1:20" ht="30" x14ac:dyDescent="0.25">
      <c r="A1064" s="1">
        <v>1062</v>
      </c>
      <c r="B1064" s="8" t="s">
        <v>1063</v>
      </c>
      <c r="C1064" s="8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6">
        <f>ROUND((E1064/D1064)*(100),0)</f>
        <v>95</v>
      </c>
      <c r="P1064" s="9">
        <f>IF(L1064 = 0,0,E1064/L1064)</f>
        <v>47.5</v>
      </c>
      <c r="Q1064" s="1" t="str">
        <f>LEFT(N1064,SEARCH("/",N1064)-1)</f>
        <v>journalism</v>
      </c>
      <c r="R1064" s="1" t="str">
        <f>RIGHT(N1064,LEN(N1064) - FIND("/",N1064))</f>
        <v>audio</v>
      </c>
      <c r="S1064" s="12">
        <f>(J1064/86400)+DATE(1970,1,1)</f>
        <v>42556.807187500002</v>
      </c>
      <c r="T1064" s="12">
        <f>(I1064/86400)+DATE(1970,1,1)</f>
        <v>42563.807187500002</v>
      </c>
    </row>
    <row r="1065" spans="1:20" ht="60" x14ac:dyDescent="0.25">
      <c r="A1065" s="1">
        <v>1063</v>
      </c>
      <c r="B1065" s="8" t="s">
        <v>1064</v>
      </c>
      <c r="C1065" s="8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6">
        <f>ROUND((E1065/D1065)*(100),0)</f>
        <v>0</v>
      </c>
      <c r="P1065" s="9">
        <f>IF(L1065 = 0,0,E1065/L1065)</f>
        <v>0</v>
      </c>
      <c r="Q1065" s="1" t="str">
        <f>LEFT(N1065,SEARCH("/",N1065)-1)</f>
        <v>journalism</v>
      </c>
      <c r="R1065" s="1" t="str">
        <f>RIGHT(N1065,LEN(N1065) - FIND("/",N1065))</f>
        <v>audio</v>
      </c>
      <c r="S1065" s="12">
        <f>(J1065/86400)+DATE(1970,1,1)</f>
        <v>42583.030810185184</v>
      </c>
      <c r="T1065" s="12">
        <f>(I1065/86400)+DATE(1970,1,1)</f>
        <v>42613.030810185184</v>
      </c>
    </row>
    <row r="1066" spans="1:20" ht="60" x14ac:dyDescent="0.25">
      <c r="A1066" s="1">
        <v>1064</v>
      </c>
      <c r="B1066" s="8" t="s">
        <v>1065</v>
      </c>
      <c r="C1066" s="8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6">
        <f>ROUND((E1066/D1066)*(100),0)</f>
        <v>9</v>
      </c>
      <c r="P1066" s="9">
        <f>IF(L1066 = 0,0,E1066/L1066)</f>
        <v>65.666666666666671</v>
      </c>
      <c r="Q1066" s="1" t="str">
        <f>LEFT(N1066,SEARCH("/",N1066)-1)</f>
        <v>games</v>
      </c>
      <c r="R1066" s="1" t="str">
        <f>RIGHT(N1066,LEN(N1066) - FIND("/",N1066))</f>
        <v>video games</v>
      </c>
      <c r="S1066" s="12">
        <f>(J1066/86400)+DATE(1970,1,1)</f>
        <v>41417.228043981479</v>
      </c>
      <c r="T1066" s="12">
        <f>(I1066/86400)+DATE(1970,1,1)</f>
        <v>41462.228043981479</v>
      </c>
    </row>
    <row r="1067" spans="1:20" ht="60" x14ac:dyDescent="0.25">
      <c r="A1067" s="1">
        <v>1065</v>
      </c>
      <c r="B1067" s="8" t="s">
        <v>1066</v>
      </c>
      <c r="C1067" s="8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6">
        <f>ROUND((E1067/D1067)*(100),0)</f>
        <v>3</v>
      </c>
      <c r="P1067" s="9">
        <f>IF(L1067 = 0,0,E1067/L1067)</f>
        <v>16.2</v>
      </c>
      <c r="Q1067" s="1" t="str">
        <f>LEFT(N1067,SEARCH("/",N1067)-1)</f>
        <v>games</v>
      </c>
      <c r="R1067" s="1" t="str">
        <f>RIGHT(N1067,LEN(N1067) - FIND("/",N1067))</f>
        <v>video games</v>
      </c>
      <c r="S1067" s="12">
        <f>(J1067/86400)+DATE(1970,1,1)</f>
        <v>41661.381041666667</v>
      </c>
      <c r="T1067" s="12">
        <f>(I1067/86400)+DATE(1970,1,1)</f>
        <v>41689.381041666667</v>
      </c>
    </row>
    <row r="1068" spans="1:20" ht="45" x14ac:dyDescent="0.25">
      <c r="A1068" s="1">
        <v>1066</v>
      </c>
      <c r="B1068" s="8" t="s">
        <v>1067</v>
      </c>
      <c r="C1068" s="8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6">
        <f>ROUND((E1068/D1068)*(100),0)</f>
        <v>3</v>
      </c>
      <c r="P1068" s="9">
        <f>IF(L1068 = 0,0,E1068/L1068)</f>
        <v>34.128378378378379</v>
      </c>
      <c r="Q1068" s="1" t="str">
        <f>LEFT(N1068,SEARCH("/",N1068)-1)</f>
        <v>games</v>
      </c>
      <c r="R1068" s="1" t="str">
        <f>RIGHT(N1068,LEN(N1068) - FIND("/",N1068))</f>
        <v>video games</v>
      </c>
      <c r="S1068" s="12">
        <f>(J1068/86400)+DATE(1970,1,1)</f>
        <v>41445.962754629625</v>
      </c>
      <c r="T1068" s="12">
        <f>(I1068/86400)+DATE(1970,1,1)</f>
        <v>41490.962754629625</v>
      </c>
    </row>
    <row r="1069" spans="1:20" ht="60" x14ac:dyDescent="0.25">
      <c r="A1069" s="1">
        <v>1067</v>
      </c>
      <c r="B1069" s="8" t="s">
        <v>1068</v>
      </c>
      <c r="C1069" s="8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6">
        <f>ROUND((E1069/D1069)*(100),0)</f>
        <v>26</v>
      </c>
      <c r="P1069" s="9">
        <f>IF(L1069 = 0,0,E1069/L1069)</f>
        <v>13</v>
      </c>
      <c r="Q1069" s="1" t="str">
        <f>LEFT(N1069,SEARCH("/",N1069)-1)</f>
        <v>games</v>
      </c>
      <c r="R1069" s="1" t="str">
        <f>RIGHT(N1069,LEN(N1069) - FIND("/",N1069))</f>
        <v>video games</v>
      </c>
      <c r="S1069" s="12">
        <f>(J1069/86400)+DATE(1970,1,1)</f>
        <v>41599.855682870373</v>
      </c>
      <c r="T1069" s="12">
        <f>(I1069/86400)+DATE(1970,1,1)</f>
        <v>41629.855682870373</v>
      </c>
    </row>
    <row r="1070" spans="1:20" ht="60" x14ac:dyDescent="0.25">
      <c r="A1070" s="1">
        <v>1068</v>
      </c>
      <c r="B1070" s="8" t="s">
        <v>1069</v>
      </c>
      <c r="C1070" s="8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6">
        <f>ROUND((E1070/D1070)*(100),0)</f>
        <v>0</v>
      </c>
      <c r="P1070" s="9">
        <f>IF(L1070 = 0,0,E1070/L1070)</f>
        <v>11.25</v>
      </c>
      <c r="Q1070" s="1" t="str">
        <f>LEFT(N1070,SEARCH("/",N1070)-1)</f>
        <v>games</v>
      </c>
      <c r="R1070" s="1" t="str">
        <f>RIGHT(N1070,LEN(N1070) - FIND("/",N1070))</f>
        <v>video games</v>
      </c>
      <c r="S1070" s="12">
        <f>(J1070/86400)+DATE(1970,1,1)</f>
        <v>42440.371111111112</v>
      </c>
      <c r="T1070" s="12">
        <f>(I1070/86400)+DATE(1970,1,1)</f>
        <v>42470.329444444447</v>
      </c>
    </row>
    <row r="1071" spans="1:20" ht="45" x14ac:dyDescent="0.25">
      <c r="A1071" s="1">
        <v>1069</v>
      </c>
      <c r="B1071" s="8" t="s">
        <v>1070</v>
      </c>
      <c r="C1071" s="8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6">
        <f>ROUND((E1071/D1071)*(100),0)</f>
        <v>39</v>
      </c>
      <c r="P1071" s="9">
        <f>IF(L1071 = 0,0,E1071/L1071)</f>
        <v>40.476190476190474</v>
      </c>
      <c r="Q1071" s="1" t="str">
        <f>LEFT(N1071,SEARCH("/",N1071)-1)</f>
        <v>games</v>
      </c>
      <c r="R1071" s="1" t="str">
        <f>RIGHT(N1071,LEN(N1071) - FIND("/",N1071))</f>
        <v>video games</v>
      </c>
      <c r="S1071" s="12">
        <f>(J1071/86400)+DATE(1970,1,1)</f>
        <v>41572.229849537034</v>
      </c>
      <c r="T1071" s="12">
        <f>(I1071/86400)+DATE(1970,1,1)</f>
        <v>41604.271516203706</v>
      </c>
    </row>
    <row r="1072" spans="1:20" ht="45" x14ac:dyDescent="0.25">
      <c r="A1072" s="1">
        <v>1070</v>
      </c>
      <c r="B1072" s="8" t="s">
        <v>1071</v>
      </c>
      <c r="C1072" s="8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6">
        <f>ROUND((E1072/D1072)*(100),0)</f>
        <v>1</v>
      </c>
      <c r="P1072" s="9">
        <f>IF(L1072 = 0,0,E1072/L1072)</f>
        <v>35</v>
      </c>
      <c r="Q1072" s="1" t="str">
        <f>LEFT(N1072,SEARCH("/",N1072)-1)</f>
        <v>games</v>
      </c>
      <c r="R1072" s="1" t="str">
        <f>RIGHT(N1072,LEN(N1072) - FIND("/",N1072))</f>
        <v>video games</v>
      </c>
      <c r="S1072" s="12">
        <f>(J1072/86400)+DATE(1970,1,1)</f>
        <v>41163.011828703704</v>
      </c>
      <c r="T1072" s="12">
        <f>(I1072/86400)+DATE(1970,1,1)</f>
        <v>41183.011828703704</v>
      </c>
    </row>
    <row r="1073" spans="1:20" ht="60" x14ac:dyDescent="0.25">
      <c r="A1073" s="1">
        <v>1071</v>
      </c>
      <c r="B1073" s="8" t="s">
        <v>1072</v>
      </c>
      <c r="C1073" s="8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6">
        <f>ROUND((E1073/D1073)*(100),0)</f>
        <v>0</v>
      </c>
      <c r="P1073" s="9">
        <f>IF(L1073 = 0,0,E1073/L1073)</f>
        <v>0</v>
      </c>
      <c r="Q1073" s="1" t="str">
        <f>LEFT(N1073,SEARCH("/",N1073)-1)</f>
        <v>games</v>
      </c>
      <c r="R1073" s="1" t="str">
        <f>RIGHT(N1073,LEN(N1073) - FIND("/",N1073))</f>
        <v>video games</v>
      </c>
      <c r="S1073" s="12">
        <f>(J1073/86400)+DATE(1970,1,1)</f>
        <v>42295.753391203703</v>
      </c>
      <c r="T1073" s="12">
        <f>(I1073/86400)+DATE(1970,1,1)</f>
        <v>42325.795057870375</v>
      </c>
    </row>
    <row r="1074" spans="1:20" ht="60" x14ac:dyDescent="0.25">
      <c r="A1074" s="1">
        <v>1072</v>
      </c>
      <c r="B1074" s="8" t="s">
        <v>1073</v>
      </c>
      <c r="C1074" s="8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6">
        <f>ROUND((E1074/D1074)*(100),0)</f>
        <v>0</v>
      </c>
      <c r="P1074" s="9">
        <f>IF(L1074 = 0,0,E1074/L1074)</f>
        <v>12.75</v>
      </c>
      <c r="Q1074" s="1" t="str">
        <f>LEFT(N1074,SEARCH("/",N1074)-1)</f>
        <v>games</v>
      </c>
      <c r="R1074" s="1" t="str">
        <f>RIGHT(N1074,LEN(N1074) - FIND("/",N1074))</f>
        <v>video games</v>
      </c>
      <c r="S1074" s="12">
        <f>(J1074/86400)+DATE(1970,1,1)</f>
        <v>41645.832141203704</v>
      </c>
      <c r="T1074" s="12">
        <f>(I1074/86400)+DATE(1970,1,1)</f>
        <v>41675.832141203704</v>
      </c>
    </row>
    <row r="1075" spans="1:20" ht="45" x14ac:dyDescent="0.25">
      <c r="A1075" s="1">
        <v>1073</v>
      </c>
      <c r="B1075" s="8" t="s">
        <v>1074</v>
      </c>
      <c r="C1075" s="8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6">
        <f>ROUND((E1075/D1075)*(100),0)</f>
        <v>1</v>
      </c>
      <c r="P1075" s="9">
        <f>IF(L1075 = 0,0,E1075/L1075)</f>
        <v>10</v>
      </c>
      <c r="Q1075" s="1" t="str">
        <f>LEFT(N1075,SEARCH("/",N1075)-1)</f>
        <v>games</v>
      </c>
      <c r="R1075" s="1" t="str">
        <f>RIGHT(N1075,LEN(N1075) - FIND("/",N1075))</f>
        <v>video games</v>
      </c>
      <c r="S1075" s="12">
        <f>(J1075/86400)+DATE(1970,1,1)</f>
        <v>40802.964594907404</v>
      </c>
      <c r="T1075" s="12">
        <f>(I1075/86400)+DATE(1970,1,1)</f>
        <v>40832.964594907404</v>
      </c>
    </row>
    <row r="1076" spans="1:20" ht="60" x14ac:dyDescent="0.25">
      <c r="A1076" s="1">
        <v>1074</v>
      </c>
      <c r="B1076" s="8" t="s">
        <v>1075</v>
      </c>
      <c r="C1076" s="8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6">
        <f>ROUND((E1076/D1076)*(100),0)</f>
        <v>6</v>
      </c>
      <c r="P1076" s="9">
        <f>IF(L1076 = 0,0,E1076/L1076)</f>
        <v>113.56666666666666</v>
      </c>
      <c r="Q1076" s="1" t="str">
        <f>LEFT(N1076,SEARCH("/",N1076)-1)</f>
        <v>games</v>
      </c>
      <c r="R1076" s="1" t="str">
        <f>RIGHT(N1076,LEN(N1076) - FIND("/",N1076))</f>
        <v>video games</v>
      </c>
      <c r="S1076" s="12">
        <f>(J1076/86400)+DATE(1970,1,1)</f>
        <v>41613.172974537039</v>
      </c>
      <c r="T1076" s="12">
        <f>(I1076/86400)+DATE(1970,1,1)</f>
        <v>41643.172974537039</v>
      </c>
    </row>
    <row r="1077" spans="1:20" ht="45" x14ac:dyDescent="0.25">
      <c r="A1077" s="1">
        <v>1075</v>
      </c>
      <c r="B1077" s="8" t="s">
        <v>1076</v>
      </c>
      <c r="C1077" s="8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6">
        <f>ROUND((E1077/D1077)*(100),0)</f>
        <v>5</v>
      </c>
      <c r="P1077" s="9">
        <f>IF(L1077 = 0,0,E1077/L1077)</f>
        <v>15</v>
      </c>
      <c r="Q1077" s="1" t="str">
        <f>LEFT(N1077,SEARCH("/",N1077)-1)</f>
        <v>games</v>
      </c>
      <c r="R1077" s="1" t="str">
        <f>RIGHT(N1077,LEN(N1077) - FIND("/",N1077))</f>
        <v>video games</v>
      </c>
      <c r="S1077" s="12">
        <f>(J1077/86400)+DATE(1970,1,1)</f>
        <v>41005.904120370367</v>
      </c>
      <c r="T1077" s="12">
        <f>(I1077/86400)+DATE(1970,1,1)</f>
        <v>41035.904120370367</v>
      </c>
    </row>
    <row r="1078" spans="1:20" ht="45" x14ac:dyDescent="0.25">
      <c r="A1078" s="1">
        <v>1076</v>
      </c>
      <c r="B1078" s="8" t="s">
        <v>1077</v>
      </c>
      <c r="C1078" s="8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6">
        <f>ROUND((E1078/D1078)*(100),0)</f>
        <v>63</v>
      </c>
      <c r="P1078" s="9">
        <f>IF(L1078 = 0,0,E1078/L1078)</f>
        <v>48.281025641025643</v>
      </c>
      <c r="Q1078" s="1" t="str">
        <f>LEFT(N1078,SEARCH("/",N1078)-1)</f>
        <v>games</v>
      </c>
      <c r="R1078" s="1" t="str">
        <f>RIGHT(N1078,LEN(N1078) - FIND("/",N1078))</f>
        <v>video games</v>
      </c>
      <c r="S1078" s="12">
        <f>(J1078/86400)+DATE(1970,1,1)</f>
        <v>41838.377893518518</v>
      </c>
      <c r="T1078" s="12">
        <f>(I1078/86400)+DATE(1970,1,1)</f>
        <v>41893.377893518518</v>
      </c>
    </row>
    <row r="1079" spans="1:20" ht="45" x14ac:dyDescent="0.25">
      <c r="A1079" s="1">
        <v>1077</v>
      </c>
      <c r="B1079" s="8" t="s">
        <v>1078</v>
      </c>
      <c r="C1079" s="8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6">
        <f>ROUND((E1079/D1079)*(100),0)</f>
        <v>29</v>
      </c>
      <c r="P1079" s="9">
        <f>IF(L1079 = 0,0,E1079/L1079)</f>
        <v>43.976047904191617</v>
      </c>
      <c r="Q1079" s="1" t="str">
        <f>LEFT(N1079,SEARCH("/",N1079)-1)</f>
        <v>games</v>
      </c>
      <c r="R1079" s="1" t="str">
        <f>RIGHT(N1079,LEN(N1079) - FIND("/",N1079))</f>
        <v>video games</v>
      </c>
      <c r="S1079" s="12">
        <f>(J1079/86400)+DATE(1970,1,1)</f>
        <v>42353.16679398148</v>
      </c>
      <c r="T1079" s="12">
        <f>(I1079/86400)+DATE(1970,1,1)</f>
        <v>42383.16679398148</v>
      </c>
    </row>
    <row r="1080" spans="1:20" ht="60" x14ac:dyDescent="0.25">
      <c r="A1080" s="1">
        <v>1078</v>
      </c>
      <c r="B1080" s="8" t="s">
        <v>1079</v>
      </c>
      <c r="C1080" s="8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6">
        <f>ROUND((E1080/D1080)*(100),0)</f>
        <v>8</v>
      </c>
      <c r="P1080" s="9">
        <f>IF(L1080 = 0,0,E1080/L1080)</f>
        <v>9</v>
      </c>
      <c r="Q1080" s="1" t="str">
        <f>LEFT(N1080,SEARCH("/",N1080)-1)</f>
        <v>games</v>
      </c>
      <c r="R1080" s="1" t="str">
        <f>RIGHT(N1080,LEN(N1080) - FIND("/",N1080))</f>
        <v>video games</v>
      </c>
      <c r="S1080" s="12">
        <f>(J1080/86400)+DATE(1970,1,1)</f>
        <v>40701.195844907408</v>
      </c>
      <c r="T1080" s="12">
        <f>(I1080/86400)+DATE(1970,1,1)</f>
        <v>40746.195844907408</v>
      </c>
    </row>
    <row r="1081" spans="1:20" ht="60" x14ac:dyDescent="0.25">
      <c r="A1081" s="1">
        <v>1079</v>
      </c>
      <c r="B1081" s="8" t="s">
        <v>1080</v>
      </c>
      <c r="C1081" s="8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6">
        <f>ROUND((E1081/D1081)*(100),0)</f>
        <v>3</v>
      </c>
      <c r="P1081" s="9">
        <f>IF(L1081 = 0,0,E1081/L1081)</f>
        <v>37.666666666666664</v>
      </c>
      <c r="Q1081" s="1" t="str">
        <f>LEFT(N1081,SEARCH("/",N1081)-1)</f>
        <v>games</v>
      </c>
      <c r="R1081" s="1" t="str">
        <f>RIGHT(N1081,LEN(N1081) - FIND("/",N1081))</f>
        <v>video games</v>
      </c>
      <c r="S1081" s="12">
        <f>(J1081/86400)+DATE(1970,1,1)</f>
        <v>42479.566388888888</v>
      </c>
      <c r="T1081" s="12">
        <f>(I1081/86400)+DATE(1970,1,1)</f>
        <v>42504.566388888888</v>
      </c>
    </row>
    <row r="1082" spans="1:20" ht="45" x14ac:dyDescent="0.25">
      <c r="A1082" s="1">
        <v>1080</v>
      </c>
      <c r="B1082" s="8" t="s">
        <v>1081</v>
      </c>
      <c r="C1082" s="8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6">
        <f>ROUND((E1082/D1082)*(100),0)</f>
        <v>9</v>
      </c>
      <c r="P1082" s="9">
        <f>IF(L1082 = 0,0,E1082/L1082)</f>
        <v>18.581632653061224</v>
      </c>
      <c r="Q1082" s="1" t="str">
        <f>LEFT(N1082,SEARCH("/",N1082)-1)</f>
        <v>games</v>
      </c>
      <c r="R1082" s="1" t="str">
        <f>RIGHT(N1082,LEN(N1082) - FIND("/",N1082))</f>
        <v>video games</v>
      </c>
      <c r="S1082" s="12">
        <f>(J1082/86400)+DATE(1970,1,1)</f>
        <v>41740.138113425928</v>
      </c>
      <c r="T1082" s="12">
        <f>(I1082/86400)+DATE(1970,1,1)</f>
        <v>41770.138113425928</v>
      </c>
    </row>
    <row r="1083" spans="1:20" ht="45" x14ac:dyDescent="0.25">
      <c r="A1083" s="1">
        <v>1081</v>
      </c>
      <c r="B1083" s="8" t="s">
        <v>1082</v>
      </c>
      <c r="C1083" s="8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6">
        <f>ROUND((E1083/D1083)*(100),0)</f>
        <v>0</v>
      </c>
      <c r="P1083" s="9">
        <f>IF(L1083 = 0,0,E1083/L1083)</f>
        <v>3</v>
      </c>
      <c r="Q1083" s="1" t="str">
        <f>LEFT(N1083,SEARCH("/",N1083)-1)</f>
        <v>games</v>
      </c>
      <c r="R1083" s="1" t="str">
        <f>RIGHT(N1083,LEN(N1083) - FIND("/",N1083))</f>
        <v>video games</v>
      </c>
      <c r="S1083" s="12">
        <f>(J1083/86400)+DATE(1970,1,1)</f>
        <v>42002.926990740743</v>
      </c>
      <c r="T1083" s="12">
        <f>(I1083/86400)+DATE(1970,1,1)</f>
        <v>42032.926990740743</v>
      </c>
    </row>
    <row r="1084" spans="1:20" ht="45" x14ac:dyDescent="0.25">
      <c r="A1084" s="1">
        <v>1082</v>
      </c>
      <c r="B1084" s="8" t="s">
        <v>1083</v>
      </c>
      <c r="C1084" s="8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6">
        <f>ROUND((E1084/D1084)*(100),0)</f>
        <v>1</v>
      </c>
      <c r="P1084" s="9">
        <f>IF(L1084 = 0,0,E1084/L1084)</f>
        <v>18.666666666666668</v>
      </c>
      <c r="Q1084" s="1" t="str">
        <f>LEFT(N1084,SEARCH("/",N1084)-1)</f>
        <v>games</v>
      </c>
      <c r="R1084" s="1" t="str">
        <f>RIGHT(N1084,LEN(N1084) - FIND("/",N1084))</f>
        <v>video games</v>
      </c>
      <c r="S1084" s="12">
        <f>(J1084/86400)+DATE(1970,1,1)</f>
        <v>41101.906111111108</v>
      </c>
      <c r="T1084" s="12">
        <f>(I1084/86400)+DATE(1970,1,1)</f>
        <v>41131.906111111108</v>
      </c>
    </row>
    <row r="1085" spans="1:20" ht="60" x14ac:dyDescent="0.25">
      <c r="A1085" s="1">
        <v>1083</v>
      </c>
      <c r="B1085" s="8" t="s">
        <v>1084</v>
      </c>
      <c r="C1085" s="8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6">
        <f>ROUND((E1085/D1085)*(100),0)</f>
        <v>1</v>
      </c>
      <c r="P1085" s="9">
        <f>IF(L1085 = 0,0,E1085/L1085)</f>
        <v>410</v>
      </c>
      <c r="Q1085" s="1" t="str">
        <f>LEFT(N1085,SEARCH("/",N1085)-1)</f>
        <v>games</v>
      </c>
      <c r="R1085" s="1" t="str">
        <f>RIGHT(N1085,LEN(N1085) - FIND("/",N1085))</f>
        <v>video games</v>
      </c>
      <c r="S1085" s="12">
        <f>(J1085/86400)+DATE(1970,1,1)</f>
        <v>41793.659525462965</v>
      </c>
      <c r="T1085" s="12">
        <f>(I1085/86400)+DATE(1970,1,1)</f>
        <v>41853.659525462965</v>
      </c>
    </row>
    <row r="1086" spans="1:20" x14ac:dyDescent="0.25">
      <c r="A1086" s="1">
        <v>1084</v>
      </c>
      <c r="B1086" s="8" t="s">
        <v>1085</v>
      </c>
      <c r="C1086" s="8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6">
        <f>ROUND((E1086/D1086)*(100),0)</f>
        <v>0</v>
      </c>
      <c r="P1086" s="9">
        <f>IF(L1086 = 0,0,E1086/L1086)</f>
        <v>0</v>
      </c>
      <c r="Q1086" s="1" t="str">
        <f>LEFT(N1086,SEARCH("/",N1086)-1)</f>
        <v>games</v>
      </c>
      <c r="R1086" s="1" t="str">
        <f>RIGHT(N1086,LEN(N1086) - FIND("/",N1086))</f>
        <v>video games</v>
      </c>
      <c r="S1086" s="12">
        <f>(J1086/86400)+DATE(1970,1,1)</f>
        <v>41829.912083333329</v>
      </c>
      <c r="T1086" s="12">
        <f>(I1086/86400)+DATE(1970,1,1)</f>
        <v>41859.912083333329</v>
      </c>
    </row>
    <row r="1087" spans="1:20" ht="45" x14ac:dyDescent="0.25">
      <c r="A1087" s="1">
        <v>1085</v>
      </c>
      <c r="B1087" s="8" t="s">
        <v>1086</v>
      </c>
      <c r="C1087" s="8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6">
        <f>ROUND((E1087/D1087)*(100),0)</f>
        <v>3</v>
      </c>
      <c r="P1087" s="9">
        <f>IF(L1087 = 0,0,E1087/L1087)</f>
        <v>114</v>
      </c>
      <c r="Q1087" s="1" t="str">
        <f>LEFT(N1087,SEARCH("/",N1087)-1)</f>
        <v>games</v>
      </c>
      <c r="R1087" s="1" t="str">
        <f>RIGHT(N1087,LEN(N1087) - FIND("/",N1087))</f>
        <v>video games</v>
      </c>
      <c r="S1087" s="12">
        <f>(J1087/86400)+DATE(1970,1,1)</f>
        <v>42413.671006944445</v>
      </c>
      <c r="T1087" s="12">
        <f>(I1087/86400)+DATE(1970,1,1)</f>
        <v>42443.629340277781</v>
      </c>
    </row>
    <row r="1088" spans="1:20" x14ac:dyDescent="0.25">
      <c r="A1088" s="1">
        <v>1086</v>
      </c>
      <c r="B1088" s="8" t="s">
        <v>1087</v>
      </c>
      <c r="C1088" s="8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6">
        <f>ROUND((E1088/D1088)*(100),0)</f>
        <v>0</v>
      </c>
      <c r="P1088" s="9">
        <f>IF(L1088 = 0,0,E1088/L1088)</f>
        <v>7.5</v>
      </c>
      <c r="Q1088" s="1" t="str">
        <f>LEFT(N1088,SEARCH("/",N1088)-1)</f>
        <v>games</v>
      </c>
      <c r="R1088" s="1" t="str">
        <f>RIGHT(N1088,LEN(N1088) - FIND("/",N1088))</f>
        <v>video games</v>
      </c>
      <c r="S1088" s="12">
        <f>(J1088/86400)+DATE(1970,1,1)</f>
        <v>41845.866793981484</v>
      </c>
      <c r="T1088" s="12">
        <f>(I1088/86400)+DATE(1970,1,1)</f>
        <v>41875.866793981484</v>
      </c>
    </row>
    <row r="1089" spans="1:20" ht="60" x14ac:dyDescent="0.25">
      <c r="A1089" s="1">
        <v>1087</v>
      </c>
      <c r="B1089" s="8" t="s">
        <v>1088</v>
      </c>
      <c r="C1089" s="8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6">
        <f>ROUND((E1089/D1089)*(100),0)</f>
        <v>0</v>
      </c>
      <c r="P1089" s="9">
        <f>IF(L1089 = 0,0,E1089/L1089)</f>
        <v>0</v>
      </c>
      <c r="Q1089" s="1" t="str">
        <f>LEFT(N1089,SEARCH("/",N1089)-1)</f>
        <v>games</v>
      </c>
      <c r="R1089" s="1" t="str">
        <f>RIGHT(N1089,LEN(N1089) - FIND("/",N1089))</f>
        <v>video games</v>
      </c>
      <c r="S1089" s="12">
        <f>(J1089/86400)+DATE(1970,1,1)</f>
        <v>41775.713969907403</v>
      </c>
      <c r="T1089" s="12">
        <f>(I1089/86400)+DATE(1970,1,1)</f>
        <v>41805.713969907403</v>
      </c>
    </row>
    <row r="1090" spans="1:20" ht="45" x14ac:dyDescent="0.25">
      <c r="A1090" s="1">
        <v>1088</v>
      </c>
      <c r="B1090" s="8" t="s">
        <v>1089</v>
      </c>
      <c r="C1090" s="8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6">
        <f>ROUND((E1090/D1090)*(100),0)</f>
        <v>14</v>
      </c>
      <c r="P1090" s="9">
        <f>IF(L1090 = 0,0,E1090/L1090)</f>
        <v>43.41727891156463</v>
      </c>
      <c r="Q1090" s="1" t="str">
        <f>LEFT(N1090,SEARCH("/",N1090)-1)</f>
        <v>games</v>
      </c>
      <c r="R1090" s="1" t="str">
        <f>RIGHT(N1090,LEN(N1090) - FIND("/",N1090))</f>
        <v>video games</v>
      </c>
      <c r="S1090" s="12">
        <f>(J1090/86400)+DATE(1970,1,1)</f>
        <v>41723.799386574072</v>
      </c>
      <c r="T1090" s="12">
        <f>(I1090/86400)+DATE(1970,1,1)</f>
        <v>41753.799386574072</v>
      </c>
    </row>
    <row r="1091" spans="1:20" ht="30" x14ac:dyDescent="0.25">
      <c r="A1091" s="1">
        <v>1089</v>
      </c>
      <c r="B1091" s="8" t="s">
        <v>1090</v>
      </c>
      <c r="C1091" s="8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6">
        <f>ROUND((E1091/D1091)*(100),0)</f>
        <v>8</v>
      </c>
      <c r="P1091" s="9">
        <f>IF(L1091 = 0,0,E1091/L1091)</f>
        <v>23.959183673469386</v>
      </c>
      <c r="Q1091" s="1" t="str">
        <f>LEFT(N1091,SEARCH("/",N1091)-1)</f>
        <v>games</v>
      </c>
      <c r="R1091" s="1" t="str">
        <f>RIGHT(N1091,LEN(N1091) - FIND("/",N1091))</f>
        <v>video games</v>
      </c>
      <c r="S1091" s="12">
        <f>(J1091/86400)+DATE(1970,1,1)</f>
        <v>42151.189525462964</v>
      </c>
      <c r="T1091" s="12">
        <f>(I1091/86400)+DATE(1970,1,1)</f>
        <v>42181.189525462964</v>
      </c>
    </row>
    <row r="1092" spans="1:20" ht="60" x14ac:dyDescent="0.25">
      <c r="A1092" s="1">
        <v>1090</v>
      </c>
      <c r="B1092" s="8" t="s">
        <v>1091</v>
      </c>
      <c r="C1092" s="8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6">
        <f>ROUND((E1092/D1092)*(100),0)</f>
        <v>0</v>
      </c>
      <c r="P1092" s="9">
        <f>IF(L1092 = 0,0,E1092/L1092)</f>
        <v>5</v>
      </c>
      <c r="Q1092" s="1" t="str">
        <f>LEFT(N1092,SEARCH("/",N1092)-1)</f>
        <v>games</v>
      </c>
      <c r="R1092" s="1" t="str">
        <f>RIGHT(N1092,LEN(N1092) - FIND("/",N1092))</f>
        <v>video games</v>
      </c>
      <c r="S1092" s="12">
        <f>(J1092/86400)+DATE(1970,1,1)</f>
        <v>42123.185798611114</v>
      </c>
      <c r="T1092" s="12">
        <f>(I1092/86400)+DATE(1970,1,1)</f>
        <v>42153.185798611114</v>
      </c>
    </row>
    <row r="1093" spans="1:20" ht="60" x14ac:dyDescent="0.25">
      <c r="A1093" s="1">
        <v>1091</v>
      </c>
      <c r="B1093" s="8" t="s">
        <v>1092</v>
      </c>
      <c r="C1093" s="8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6">
        <f>ROUND((E1093/D1093)*(100),0)</f>
        <v>13</v>
      </c>
      <c r="P1093" s="9">
        <f>IF(L1093 = 0,0,E1093/L1093)</f>
        <v>12.5</v>
      </c>
      <c r="Q1093" s="1" t="str">
        <f>LEFT(N1093,SEARCH("/",N1093)-1)</f>
        <v>games</v>
      </c>
      <c r="R1093" s="1" t="str">
        <f>RIGHT(N1093,LEN(N1093) - FIND("/",N1093))</f>
        <v>video games</v>
      </c>
      <c r="S1093" s="12">
        <f>(J1093/86400)+DATE(1970,1,1)</f>
        <v>42440.820277777777</v>
      </c>
      <c r="T1093" s="12">
        <f>(I1093/86400)+DATE(1970,1,1)</f>
        <v>42470.778611111113</v>
      </c>
    </row>
    <row r="1094" spans="1:20" ht="60" x14ac:dyDescent="0.25">
      <c r="A1094" s="1">
        <v>1092</v>
      </c>
      <c r="B1094" s="8" t="s">
        <v>1093</v>
      </c>
      <c r="C1094" s="8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6">
        <f>ROUND((E1094/D1094)*(100),0)</f>
        <v>1</v>
      </c>
      <c r="P1094" s="9">
        <f>IF(L1094 = 0,0,E1094/L1094)</f>
        <v>3</v>
      </c>
      <c r="Q1094" s="1" t="str">
        <f>LEFT(N1094,SEARCH("/",N1094)-1)</f>
        <v>games</v>
      </c>
      <c r="R1094" s="1" t="str">
        <f>RIGHT(N1094,LEN(N1094) - FIND("/",N1094))</f>
        <v>video games</v>
      </c>
      <c r="S1094" s="12">
        <f>(J1094/86400)+DATE(1970,1,1)</f>
        <v>41250.025902777779</v>
      </c>
      <c r="T1094" s="12">
        <f>(I1094/86400)+DATE(1970,1,1)</f>
        <v>41280.025902777779</v>
      </c>
    </row>
    <row r="1095" spans="1:20" ht="45" x14ac:dyDescent="0.25">
      <c r="A1095" s="1">
        <v>1093</v>
      </c>
      <c r="B1095" s="8" t="s">
        <v>1094</v>
      </c>
      <c r="C1095" s="8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6">
        <f>ROUND((E1095/D1095)*(100),0)</f>
        <v>14</v>
      </c>
      <c r="P1095" s="9">
        <f>IF(L1095 = 0,0,E1095/L1095)</f>
        <v>10.5625</v>
      </c>
      <c r="Q1095" s="1" t="str">
        <f>LEFT(N1095,SEARCH("/",N1095)-1)</f>
        <v>games</v>
      </c>
      <c r="R1095" s="1" t="str">
        <f>RIGHT(N1095,LEN(N1095) - FIND("/",N1095))</f>
        <v>video games</v>
      </c>
      <c r="S1095" s="12">
        <f>(J1095/86400)+DATE(1970,1,1)</f>
        <v>42396.973807870367</v>
      </c>
      <c r="T1095" s="12">
        <f>(I1095/86400)+DATE(1970,1,1)</f>
        <v>42411.973807870367</v>
      </c>
    </row>
    <row r="1096" spans="1:20" ht="60" x14ac:dyDescent="0.25">
      <c r="A1096" s="1">
        <v>1094</v>
      </c>
      <c r="B1096" s="8" t="s">
        <v>1095</v>
      </c>
      <c r="C1096" s="8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6">
        <f>ROUND((E1096/D1096)*(100),0)</f>
        <v>18</v>
      </c>
      <c r="P1096" s="9">
        <f>IF(L1096 = 0,0,E1096/L1096)</f>
        <v>122.00037037037038</v>
      </c>
      <c r="Q1096" s="1" t="str">
        <f>LEFT(N1096,SEARCH("/",N1096)-1)</f>
        <v>games</v>
      </c>
      <c r="R1096" s="1" t="str">
        <f>RIGHT(N1096,LEN(N1096) - FIND("/",N1096))</f>
        <v>video games</v>
      </c>
      <c r="S1096" s="12">
        <f>(J1096/86400)+DATE(1970,1,1)</f>
        <v>40795.71334490741</v>
      </c>
      <c r="T1096" s="12">
        <f>(I1096/86400)+DATE(1970,1,1)</f>
        <v>40825.71334490741</v>
      </c>
    </row>
    <row r="1097" spans="1:20" ht="60" x14ac:dyDescent="0.25">
      <c r="A1097" s="1">
        <v>1095</v>
      </c>
      <c r="B1097" s="8" t="s">
        <v>1096</v>
      </c>
      <c r="C1097" s="8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6">
        <f>ROUND((E1097/D1097)*(100),0)</f>
        <v>5</v>
      </c>
      <c r="P1097" s="9">
        <f>IF(L1097 = 0,0,E1097/L1097)</f>
        <v>267.80851063829789</v>
      </c>
      <c r="Q1097" s="1" t="str">
        <f>LEFT(N1097,SEARCH("/",N1097)-1)</f>
        <v>games</v>
      </c>
      <c r="R1097" s="1" t="str">
        <f>RIGHT(N1097,LEN(N1097) - FIND("/",N1097))</f>
        <v>video games</v>
      </c>
      <c r="S1097" s="12">
        <f>(J1097/86400)+DATE(1970,1,1)</f>
        <v>41486.537268518521</v>
      </c>
      <c r="T1097" s="12">
        <f>(I1097/86400)+DATE(1970,1,1)</f>
        <v>41516.537268518521</v>
      </c>
    </row>
    <row r="1098" spans="1:20" ht="60" x14ac:dyDescent="0.25">
      <c r="A1098" s="1">
        <v>1096</v>
      </c>
      <c r="B1098" s="8" t="s">
        <v>1097</v>
      </c>
      <c r="C1098" s="8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6">
        <f>ROUND((E1098/D1098)*(100),0)</f>
        <v>18</v>
      </c>
      <c r="P1098" s="9">
        <f>IF(L1098 = 0,0,E1098/L1098)</f>
        <v>74.206896551724142</v>
      </c>
      <c r="Q1098" s="1" t="str">
        <f>LEFT(N1098,SEARCH("/",N1098)-1)</f>
        <v>games</v>
      </c>
      <c r="R1098" s="1" t="str">
        <f>RIGHT(N1098,LEN(N1098) - FIND("/",N1098))</f>
        <v>video games</v>
      </c>
      <c r="S1098" s="12">
        <f>(J1098/86400)+DATE(1970,1,1)</f>
        <v>41885.51798611111</v>
      </c>
      <c r="T1098" s="12">
        <f>(I1098/86400)+DATE(1970,1,1)</f>
        <v>41916.145833333336</v>
      </c>
    </row>
    <row r="1099" spans="1:20" ht="45" x14ac:dyDescent="0.25">
      <c r="A1099" s="1">
        <v>1097</v>
      </c>
      <c r="B1099" s="8" t="s">
        <v>1098</v>
      </c>
      <c r="C1099" s="8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6">
        <f>ROUND((E1099/D1099)*(100),0)</f>
        <v>0</v>
      </c>
      <c r="P1099" s="9">
        <f>IF(L1099 = 0,0,E1099/L1099)</f>
        <v>6.7142857142857144</v>
      </c>
      <c r="Q1099" s="1" t="str">
        <f>LEFT(N1099,SEARCH("/",N1099)-1)</f>
        <v>games</v>
      </c>
      <c r="R1099" s="1" t="str">
        <f>RIGHT(N1099,LEN(N1099) - FIND("/",N1099))</f>
        <v>video games</v>
      </c>
      <c r="S1099" s="12">
        <f>(J1099/86400)+DATE(1970,1,1)</f>
        <v>41660.792557870373</v>
      </c>
      <c r="T1099" s="12">
        <f>(I1099/86400)+DATE(1970,1,1)</f>
        <v>41700.792557870373</v>
      </c>
    </row>
    <row r="1100" spans="1:20" ht="30" x14ac:dyDescent="0.25">
      <c r="A1100" s="1">
        <v>1098</v>
      </c>
      <c r="B1100" s="8" t="s">
        <v>1099</v>
      </c>
      <c r="C1100" s="8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6">
        <f>ROUND((E1100/D1100)*(100),0)</f>
        <v>7</v>
      </c>
      <c r="P1100" s="9">
        <f>IF(L1100 = 0,0,E1100/L1100)</f>
        <v>81.954545454545453</v>
      </c>
      <c r="Q1100" s="1" t="str">
        <f>LEFT(N1100,SEARCH("/",N1100)-1)</f>
        <v>games</v>
      </c>
      <c r="R1100" s="1" t="str">
        <f>RIGHT(N1100,LEN(N1100) - FIND("/",N1100))</f>
        <v>video games</v>
      </c>
      <c r="S1100" s="12">
        <f>(J1100/86400)+DATE(1970,1,1)</f>
        <v>41712.762673611112</v>
      </c>
      <c r="T1100" s="12">
        <f>(I1100/86400)+DATE(1970,1,1)</f>
        <v>41742.762673611112</v>
      </c>
    </row>
    <row r="1101" spans="1:20" ht="60" x14ac:dyDescent="0.25">
      <c r="A1101" s="1">
        <v>1099</v>
      </c>
      <c r="B1101" s="8" t="s">
        <v>1100</v>
      </c>
      <c r="C1101" s="8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6">
        <f>ROUND((E1101/D1101)*(100),0)</f>
        <v>1</v>
      </c>
      <c r="P1101" s="9">
        <f>IF(L1101 = 0,0,E1101/L1101)</f>
        <v>25</v>
      </c>
      <c r="Q1101" s="1" t="str">
        <f>LEFT(N1101,SEARCH("/",N1101)-1)</f>
        <v>games</v>
      </c>
      <c r="R1101" s="1" t="str">
        <f>RIGHT(N1101,LEN(N1101) - FIND("/",N1101))</f>
        <v>video games</v>
      </c>
      <c r="S1101" s="12">
        <f>(J1101/86400)+DATE(1970,1,1)</f>
        <v>42107.836435185185</v>
      </c>
      <c r="T1101" s="12">
        <f>(I1101/86400)+DATE(1970,1,1)</f>
        <v>42137.836435185185</v>
      </c>
    </row>
    <row r="1102" spans="1:20" ht="45" x14ac:dyDescent="0.25">
      <c r="A1102" s="1">
        <v>1100</v>
      </c>
      <c r="B1102" s="8" t="s">
        <v>1101</v>
      </c>
      <c r="C1102" s="8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6">
        <f>ROUND((E1102/D1102)*(100),0)</f>
        <v>3</v>
      </c>
      <c r="P1102" s="9">
        <f>IF(L1102 = 0,0,E1102/L1102)</f>
        <v>10</v>
      </c>
      <c r="Q1102" s="1" t="str">
        <f>LEFT(N1102,SEARCH("/",N1102)-1)</f>
        <v>games</v>
      </c>
      <c r="R1102" s="1" t="str">
        <f>RIGHT(N1102,LEN(N1102) - FIND("/",N1102))</f>
        <v>video games</v>
      </c>
      <c r="S1102" s="12">
        <f>(J1102/86400)+DATE(1970,1,1)</f>
        <v>42384.110775462963</v>
      </c>
      <c r="T1102" s="12">
        <f>(I1102/86400)+DATE(1970,1,1)</f>
        <v>42414.110775462963</v>
      </c>
    </row>
    <row r="1103" spans="1:20" ht="45" x14ac:dyDescent="0.25">
      <c r="A1103" s="1">
        <v>1101</v>
      </c>
      <c r="B1103" s="8" t="s">
        <v>1102</v>
      </c>
      <c r="C1103" s="8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6">
        <f>ROUND((E1103/D1103)*(100),0)</f>
        <v>0</v>
      </c>
      <c r="P1103" s="9">
        <f>IF(L1103 = 0,0,E1103/L1103)</f>
        <v>6.833333333333333</v>
      </c>
      <c r="Q1103" s="1" t="str">
        <f>LEFT(N1103,SEARCH("/",N1103)-1)</f>
        <v>games</v>
      </c>
      <c r="R1103" s="1" t="str">
        <f>RIGHT(N1103,LEN(N1103) - FIND("/",N1103))</f>
        <v>video games</v>
      </c>
      <c r="S1103" s="12">
        <f>(J1103/86400)+DATE(1970,1,1)</f>
        <v>42538.77243055556</v>
      </c>
      <c r="T1103" s="12">
        <f>(I1103/86400)+DATE(1970,1,1)</f>
        <v>42565.758333333331</v>
      </c>
    </row>
    <row r="1104" spans="1:20" ht="60" x14ac:dyDescent="0.25">
      <c r="A1104" s="1">
        <v>1102</v>
      </c>
      <c r="B1104" s="8" t="s">
        <v>1103</v>
      </c>
      <c r="C1104" s="8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6">
        <f>ROUND((E1104/D1104)*(100),0)</f>
        <v>5</v>
      </c>
      <c r="P1104" s="9">
        <f>IF(L1104 = 0,0,E1104/L1104)</f>
        <v>17.708333333333332</v>
      </c>
      <c r="Q1104" s="1" t="str">
        <f>LEFT(N1104,SEARCH("/",N1104)-1)</f>
        <v>games</v>
      </c>
      <c r="R1104" s="1" t="str">
        <f>RIGHT(N1104,LEN(N1104) - FIND("/",N1104))</f>
        <v>video games</v>
      </c>
      <c r="S1104" s="12">
        <f>(J1104/86400)+DATE(1970,1,1)</f>
        <v>41577.045428240745</v>
      </c>
      <c r="T1104" s="12">
        <f>(I1104/86400)+DATE(1970,1,1)</f>
        <v>41617.249305555553</v>
      </c>
    </row>
    <row r="1105" spans="1:20" ht="45" x14ac:dyDescent="0.25">
      <c r="A1105" s="1">
        <v>1103</v>
      </c>
      <c r="B1105" s="8" t="s">
        <v>1104</v>
      </c>
      <c r="C1105" s="8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6">
        <f>ROUND((E1105/D1105)*(100),0)</f>
        <v>2</v>
      </c>
      <c r="P1105" s="9">
        <f>IF(L1105 = 0,0,E1105/L1105)</f>
        <v>16.2</v>
      </c>
      <c r="Q1105" s="1" t="str">
        <f>LEFT(N1105,SEARCH("/",N1105)-1)</f>
        <v>games</v>
      </c>
      <c r="R1105" s="1" t="str">
        <f>RIGHT(N1105,LEN(N1105) - FIND("/",N1105))</f>
        <v>video games</v>
      </c>
      <c r="S1105" s="12">
        <f>(J1105/86400)+DATE(1970,1,1)</f>
        <v>42479.22210648148</v>
      </c>
      <c r="T1105" s="12">
        <f>(I1105/86400)+DATE(1970,1,1)</f>
        <v>42539.22210648148</v>
      </c>
    </row>
    <row r="1106" spans="1:20" ht="60" x14ac:dyDescent="0.25">
      <c r="A1106" s="1">
        <v>1104</v>
      </c>
      <c r="B1106" s="8" t="s">
        <v>1105</v>
      </c>
      <c r="C1106" s="8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6">
        <f>ROUND((E1106/D1106)*(100),0)</f>
        <v>5</v>
      </c>
      <c r="P1106" s="9">
        <f>IF(L1106 = 0,0,E1106/L1106)</f>
        <v>80.297297297297291</v>
      </c>
      <c r="Q1106" s="1" t="str">
        <f>LEFT(N1106,SEARCH("/",N1106)-1)</f>
        <v>games</v>
      </c>
      <c r="R1106" s="1" t="str">
        <f>RIGHT(N1106,LEN(N1106) - FIND("/",N1106))</f>
        <v>video games</v>
      </c>
      <c r="S1106" s="12">
        <f>(J1106/86400)+DATE(1970,1,1)</f>
        <v>41771.40996527778</v>
      </c>
      <c r="T1106" s="12">
        <f>(I1106/86400)+DATE(1970,1,1)</f>
        <v>41801.40996527778</v>
      </c>
    </row>
    <row r="1107" spans="1:20" ht="60" x14ac:dyDescent="0.25">
      <c r="A1107" s="1">
        <v>1105</v>
      </c>
      <c r="B1107" s="8" t="s">
        <v>1106</v>
      </c>
      <c r="C1107" s="8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6">
        <f>ROUND((E1107/D1107)*(100),0)</f>
        <v>0</v>
      </c>
      <c r="P1107" s="9">
        <f>IF(L1107 = 0,0,E1107/L1107)</f>
        <v>71.55</v>
      </c>
      <c r="Q1107" s="1" t="str">
        <f>LEFT(N1107,SEARCH("/",N1107)-1)</f>
        <v>games</v>
      </c>
      <c r="R1107" s="1" t="str">
        <f>RIGHT(N1107,LEN(N1107) - FIND("/",N1107))</f>
        <v>video games</v>
      </c>
      <c r="S1107" s="12">
        <f>(J1107/86400)+DATE(1970,1,1)</f>
        <v>41692.135729166665</v>
      </c>
      <c r="T1107" s="12">
        <f>(I1107/86400)+DATE(1970,1,1)</f>
        <v>41722.0940625</v>
      </c>
    </row>
    <row r="1108" spans="1:20" ht="45" x14ac:dyDescent="0.25">
      <c r="A1108" s="1">
        <v>1106</v>
      </c>
      <c r="B1108" s="8" t="s">
        <v>1107</v>
      </c>
      <c r="C1108" s="8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6">
        <f>ROUND((E1108/D1108)*(100),0)</f>
        <v>41</v>
      </c>
      <c r="P1108" s="9">
        <f>IF(L1108 = 0,0,E1108/L1108)</f>
        <v>23.571428571428573</v>
      </c>
      <c r="Q1108" s="1" t="str">
        <f>LEFT(N1108,SEARCH("/",N1108)-1)</f>
        <v>games</v>
      </c>
      <c r="R1108" s="1" t="str">
        <f>RIGHT(N1108,LEN(N1108) - FIND("/",N1108))</f>
        <v>video games</v>
      </c>
      <c r="S1108" s="12">
        <f>(J1108/86400)+DATE(1970,1,1)</f>
        <v>40973.740451388891</v>
      </c>
      <c r="T1108" s="12">
        <f>(I1108/86400)+DATE(1970,1,1)</f>
        <v>41003.698784722219</v>
      </c>
    </row>
    <row r="1109" spans="1:20" ht="60" x14ac:dyDescent="0.25">
      <c r="A1109" s="1">
        <v>1107</v>
      </c>
      <c r="B1109" s="8" t="s">
        <v>1108</v>
      </c>
      <c r="C1109" s="8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6">
        <f>ROUND((E1109/D1109)*(100),0)</f>
        <v>0</v>
      </c>
      <c r="P1109" s="9">
        <f>IF(L1109 = 0,0,E1109/L1109)</f>
        <v>0</v>
      </c>
      <c r="Q1109" s="1" t="str">
        <f>LEFT(N1109,SEARCH("/",N1109)-1)</f>
        <v>games</v>
      </c>
      <c r="R1109" s="1" t="str">
        <f>RIGHT(N1109,LEN(N1109) - FIND("/",N1109))</f>
        <v>video games</v>
      </c>
      <c r="S1109" s="12">
        <f>(J1109/86400)+DATE(1970,1,1)</f>
        <v>41813.861388888887</v>
      </c>
      <c r="T1109" s="12">
        <f>(I1109/86400)+DATE(1970,1,1)</f>
        <v>41843.861388888887</v>
      </c>
    </row>
    <row r="1110" spans="1:20" ht="60" x14ac:dyDescent="0.25">
      <c r="A1110" s="1">
        <v>1108</v>
      </c>
      <c r="B1110" s="8" t="s">
        <v>1109</v>
      </c>
      <c r="C1110" s="8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6">
        <f>ROUND((E1110/D1110)*(100),0)</f>
        <v>3</v>
      </c>
      <c r="P1110" s="9">
        <f>IF(L1110 = 0,0,E1110/L1110)</f>
        <v>34.88095238095238</v>
      </c>
      <c r="Q1110" s="1" t="str">
        <f>LEFT(N1110,SEARCH("/",N1110)-1)</f>
        <v>games</v>
      </c>
      <c r="R1110" s="1" t="str">
        <f>RIGHT(N1110,LEN(N1110) - FIND("/",N1110))</f>
        <v>video games</v>
      </c>
      <c r="S1110" s="12">
        <f>(J1110/86400)+DATE(1970,1,1)</f>
        <v>40952.636979166666</v>
      </c>
      <c r="T1110" s="12">
        <f>(I1110/86400)+DATE(1970,1,1)</f>
        <v>41012.595312500001</v>
      </c>
    </row>
    <row r="1111" spans="1:20" ht="60" x14ac:dyDescent="0.25">
      <c r="A1111" s="1">
        <v>1109</v>
      </c>
      <c r="B1111" s="8" t="s">
        <v>1110</v>
      </c>
      <c r="C1111" s="8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6">
        <f>ROUND((E1111/D1111)*(100),0)</f>
        <v>0</v>
      </c>
      <c r="P1111" s="9">
        <f>IF(L1111 = 0,0,E1111/L1111)</f>
        <v>15</v>
      </c>
      <c r="Q1111" s="1" t="str">
        <f>LEFT(N1111,SEARCH("/",N1111)-1)</f>
        <v>games</v>
      </c>
      <c r="R1111" s="1" t="str">
        <f>RIGHT(N1111,LEN(N1111) - FIND("/",N1111))</f>
        <v>video games</v>
      </c>
      <c r="S1111" s="12">
        <f>(J1111/86400)+DATE(1970,1,1)</f>
        <v>42662.752199074079</v>
      </c>
      <c r="T1111" s="12">
        <f>(I1111/86400)+DATE(1970,1,1)</f>
        <v>42692.793865740736</v>
      </c>
    </row>
    <row r="1112" spans="1:20" ht="60" x14ac:dyDescent="0.25">
      <c r="A1112" s="1">
        <v>1110</v>
      </c>
      <c r="B1112" s="8" t="s">
        <v>1111</v>
      </c>
      <c r="C1112" s="8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6">
        <f>ROUND((E1112/D1112)*(100),0)</f>
        <v>1</v>
      </c>
      <c r="P1112" s="9">
        <f>IF(L1112 = 0,0,E1112/L1112)</f>
        <v>23.181818181818183</v>
      </c>
      <c r="Q1112" s="1" t="str">
        <f>LEFT(N1112,SEARCH("/",N1112)-1)</f>
        <v>games</v>
      </c>
      <c r="R1112" s="1" t="str">
        <f>RIGHT(N1112,LEN(N1112) - FIND("/",N1112))</f>
        <v>video games</v>
      </c>
      <c r="S1112" s="12">
        <f>(J1112/86400)+DATE(1970,1,1)</f>
        <v>41220.933124999996</v>
      </c>
      <c r="T1112" s="12">
        <f>(I1112/86400)+DATE(1970,1,1)</f>
        <v>41250.933124999996</v>
      </c>
    </row>
    <row r="1113" spans="1:20" ht="60" x14ac:dyDescent="0.25">
      <c r="A1113" s="1">
        <v>1111</v>
      </c>
      <c r="B1113" s="8" t="s">
        <v>1112</v>
      </c>
      <c r="C1113" s="8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6">
        <f>ROUND((E1113/D1113)*(100),0)</f>
        <v>0</v>
      </c>
      <c r="P1113" s="9">
        <f>IF(L1113 = 0,0,E1113/L1113)</f>
        <v>1</v>
      </c>
      <c r="Q1113" s="1" t="str">
        <f>LEFT(N1113,SEARCH("/",N1113)-1)</f>
        <v>games</v>
      </c>
      <c r="R1113" s="1" t="str">
        <f>RIGHT(N1113,LEN(N1113) - FIND("/",N1113))</f>
        <v>video games</v>
      </c>
      <c r="S1113" s="12">
        <f>(J1113/86400)+DATE(1970,1,1)</f>
        <v>42347.203587962962</v>
      </c>
      <c r="T1113" s="12">
        <f>(I1113/86400)+DATE(1970,1,1)</f>
        <v>42377.203587962962</v>
      </c>
    </row>
    <row r="1114" spans="1:20" ht="45" x14ac:dyDescent="0.25">
      <c r="A1114" s="1">
        <v>1112</v>
      </c>
      <c r="B1114" s="8" t="s">
        <v>1113</v>
      </c>
      <c r="C1114" s="8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6">
        <f>ROUND((E1114/D1114)*(100),0)</f>
        <v>36</v>
      </c>
      <c r="P1114" s="9">
        <f>IF(L1114 = 0,0,E1114/L1114)</f>
        <v>100.23371794871794</v>
      </c>
      <c r="Q1114" s="1" t="str">
        <f>LEFT(N1114,SEARCH("/",N1114)-1)</f>
        <v>games</v>
      </c>
      <c r="R1114" s="1" t="str">
        <f>RIGHT(N1114,LEN(N1114) - FIND("/",N1114))</f>
        <v>video games</v>
      </c>
      <c r="S1114" s="12">
        <f>(J1114/86400)+DATE(1970,1,1)</f>
        <v>41963.759386574078</v>
      </c>
      <c r="T1114" s="12">
        <f>(I1114/86400)+DATE(1970,1,1)</f>
        <v>42023.354166666672</v>
      </c>
    </row>
    <row r="1115" spans="1:20" ht="60" x14ac:dyDescent="0.25">
      <c r="A1115" s="1">
        <v>1113</v>
      </c>
      <c r="B1115" s="8" t="s">
        <v>1114</v>
      </c>
      <c r="C1115" s="8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6">
        <f>ROUND((E1115/D1115)*(100),0)</f>
        <v>1</v>
      </c>
      <c r="P1115" s="9">
        <f>IF(L1115 = 0,0,E1115/L1115)</f>
        <v>5</v>
      </c>
      <c r="Q1115" s="1" t="str">
        <f>LEFT(N1115,SEARCH("/",N1115)-1)</f>
        <v>games</v>
      </c>
      <c r="R1115" s="1" t="str">
        <f>RIGHT(N1115,LEN(N1115) - FIND("/",N1115))</f>
        <v>video games</v>
      </c>
      <c r="S1115" s="12">
        <f>(J1115/86400)+DATE(1970,1,1)</f>
        <v>41835.977083333331</v>
      </c>
      <c r="T1115" s="12">
        <f>(I1115/86400)+DATE(1970,1,1)</f>
        <v>41865.977083333331</v>
      </c>
    </row>
    <row r="1116" spans="1:20" ht="60" x14ac:dyDescent="0.25">
      <c r="A1116" s="1">
        <v>1114</v>
      </c>
      <c r="B1116" s="8" t="s">
        <v>1115</v>
      </c>
      <c r="C1116" s="8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6">
        <f>ROUND((E1116/D1116)*(100),0)</f>
        <v>0</v>
      </c>
      <c r="P1116" s="9">
        <f>IF(L1116 = 0,0,E1116/L1116)</f>
        <v>3.3333333333333335</v>
      </c>
      <c r="Q1116" s="1" t="str">
        <f>LEFT(N1116,SEARCH("/",N1116)-1)</f>
        <v>games</v>
      </c>
      <c r="R1116" s="1" t="str">
        <f>RIGHT(N1116,LEN(N1116) - FIND("/",N1116))</f>
        <v>video games</v>
      </c>
      <c r="S1116" s="12">
        <f>(J1116/86400)+DATE(1970,1,1)</f>
        <v>41526.345914351856</v>
      </c>
      <c r="T1116" s="12">
        <f>(I1116/86400)+DATE(1970,1,1)</f>
        <v>41556.345914351856</v>
      </c>
    </row>
    <row r="1117" spans="1:20" ht="60" x14ac:dyDescent="0.25">
      <c r="A1117" s="1">
        <v>1115</v>
      </c>
      <c r="B1117" s="8" t="s">
        <v>1116</v>
      </c>
      <c r="C1117" s="8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6">
        <f>ROUND((E1117/D1117)*(100),0)</f>
        <v>0</v>
      </c>
      <c r="P1117" s="9">
        <f>IF(L1117 = 0,0,E1117/L1117)</f>
        <v>13.25</v>
      </c>
      <c r="Q1117" s="1" t="str">
        <f>LEFT(N1117,SEARCH("/",N1117)-1)</f>
        <v>games</v>
      </c>
      <c r="R1117" s="1" t="str">
        <f>RIGHT(N1117,LEN(N1117) - FIND("/",N1117))</f>
        <v>video games</v>
      </c>
      <c r="S1117" s="12">
        <f>(J1117/86400)+DATE(1970,1,1)</f>
        <v>42429.695543981477</v>
      </c>
      <c r="T1117" s="12">
        <f>(I1117/86400)+DATE(1970,1,1)</f>
        <v>42459.653877314813</v>
      </c>
    </row>
    <row r="1118" spans="1:20" ht="45" x14ac:dyDescent="0.25">
      <c r="A1118" s="1">
        <v>1116</v>
      </c>
      <c r="B1118" s="8" t="s">
        <v>1117</v>
      </c>
      <c r="C1118" s="8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6">
        <f>ROUND((E1118/D1118)*(100),0)</f>
        <v>0</v>
      </c>
      <c r="P1118" s="9">
        <f>IF(L1118 = 0,0,E1118/L1118)</f>
        <v>17.852</v>
      </c>
      <c r="Q1118" s="1" t="str">
        <f>LEFT(N1118,SEARCH("/",N1118)-1)</f>
        <v>games</v>
      </c>
      <c r="R1118" s="1" t="str">
        <f>RIGHT(N1118,LEN(N1118) - FIND("/",N1118))</f>
        <v>video games</v>
      </c>
      <c r="S1118" s="12">
        <f>(J1118/86400)+DATE(1970,1,1)</f>
        <v>41009.847314814819</v>
      </c>
      <c r="T1118" s="12">
        <f>(I1118/86400)+DATE(1970,1,1)</f>
        <v>41069.847314814819</v>
      </c>
    </row>
    <row r="1119" spans="1:20" ht="45" x14ac:dyDescent="0.25">
      <c r="A1119" s="1">
        <v>1117</v>
      </c>
      <c r="B1119" s="8" t="s">
        <v>1118</v>
      </c>
      <c r="C1119" s="8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6">
        <f>ROUND((E1119/D1119)*(100),0)</f>
        <v>8</v>
      </c>
      <c r="P1119" s="9">
        <f>IF(L1119 = 0,0,E1119/L1119)</f>
        <v>10.375</v>
      </c>
      <c r="Q1119" s="1" t="str">
        <f>LEFT(N1119,SEARCH("/",N1119)-1)</f>
        <v>games</v>
      </c>
      <c r="R1119" s="1" t="str">
        <f>RIGHT(N1119,LEN(N1119) - FIND("/",N1119))</f>
        <v>video games</v>
      </c>
      <c r="S1119" s="12">
        <f>(J1119/86400)+DATE(1970,1,1)</f>
        <v>42333.598530092597</v>
      </c>
      <c r="T1119" s="12">
        <f>(I1119/86400)+DATE(1970,1,1)</f>
        <v>42363.598530092597</v>
      </c>
    </row>
    <row r="1120" spans="1:20" ht="60" x14ac:dyDescent="0.25">
      <c r="A1120" s="1">
        <v>1118</v>
      </c>
      <c r="B1120" s="8" t="s">
        <v>1119</v>
      </c>
      <c r="C1120" s="8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6">
        <f>ROUND((E1120/D1120)*(100),0)</f>
        <v>2</v>
      </c>
      <c r="P1120" s="9">
        <f>IF(L1120 = 0,0,E1120/L1120)</f>
        <v>36.333333333333336</v>
      </c>
      <c r="Q1120" s="1" t="str">
        <f>LEFT(N1120,SEARCH("/",N1120)-1)</f>
        <v>games</v>
      </c>
      <c r="R1120" s="1" t="str">
        <f>RIGHT(N1120,LEN(N1120) - FIND("/",N1120))</f>
        <v>video games</v>
      </c>
      <c r="S1120" s="12">
        <f>(J1120/86400)+DATE(1970,1,1)</f>
        <v>41704.16642361111</v>
      </c>
      <c r="T1120" s="12">
        <f>(I1120/86400)+DATE(1970,1,1)</f>
        <v>41734.124756944446</v>
      </c>
    </row>
    <row r="1121" spans="1:20" ht="60" x14ac:dyDescent="0.25">
      <c r="A1121" s="1">
        <v>1119</v>
      </c>
      <c r="B1121" s="8" t="s">
        <v>1120</v>
      </c>
      <c r="C1121" s="8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6">
        <f>ROUND((E1121/D1121)*(100),0)</f>
        <v>0</v>
      </c>
      <c r="P1121" s="9">
        <f>IF(L1121 = 0,0,E1121/L1121)</f>
        <v>5</v>
      </c>
      <c r="Q1121" s="1" t="str">
        <f>LEFT(N1121,SEARCH("/",N1121)-1)</f>
        <v>games</v>
      </c>
      <c r="R1121" s="1" t="str">
        <f>RIGHT(N1121,LEN(N1121) - FIND("/",N1121))</f>
        <v>video games</v>
      </c>
      <c r="S1121" s="12">
        <f>(J1121/86400)+DATE(1970,1,1)</f>
        <v>41722.792407407411</v>
      </c>
      <c r="T1121" s="12">
        <f>(I1121/86400)+DATE(1970,1,1)</f>
        <v>41735.792407407411</v>
      </c>
    </row>
    <row r="1122" spans="1:20" ht="45" x14ac:dyDescent="0.25">
      <c r="A1122" s="1">
        <v>1120</v>
      </c>
      <c r="B1122" s="8" t="s">
        <v>1121</v>
      </c>
      <c r="C1122" s="8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6">
        <f>ROUND((E1122/D1122)*(100),0)</f>
        <v>0</v>
      </c>
      <c r="P1122" s="9">
        <f>IF(L1122 = 0,0,E1122/L1122)</f>
        <v>0</v>
      </c>
      <c r="Q1122" s="1" t="str">
        <f>LEFT(N1122,SEARCH("/",N1122)-1)</f>
        <v>games</v>
      </c>
      <c r="R1122" s="1" t="str">
        <f>RIGHT(N1122,LEN(N1122) - FIND("/",N1122))</f>
        <v>video games</v>
      </c>
      <c r="S1122" s="12">
        <f>(J1122/86400)+DATE(1970,1,1)</f>
        <v>40799.872685185182</v>
      </c>
      <c r="T1122" s="12">
        <f>(I1122/86400)+DATE(1970,1,1)</f>
        <v>40844.872685185182</v>
      </c>
    </row>
    <row r="1123" spans="1:20" ht="45" x14ac:dyDescent="0.25">
      <c r="A1123" s="1">
        <v>1121</v>
      </c>
      <c r="B1123" s="8" t="s">
        <v>1122</v>
      </c>
      <c r="C1123" s="8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6">
        <f>ROUND((E1123/D1123)*(100),0)</f>
        <v>0</v>
      </c>
      <c r="P1123" s="9">
        <f>IF(L1123 = 0,0,E1123/L1123)</f>
        <v>5.8</v>
      </c>
      <c r="Q1123" s="1" t="str">
        <f>LEFT(N1123,SEARCH("/",N1123)-1)</f>
        <v>games</v>
      </c>
      <c r="R1123" s="1" t="str">
        <f>RIGHT(N1123,LEN(N1123) - FIND("/",N1123))</f>
        <v>video games</v>
      </c>
      <c r="S1123" s="12">
        <f>(J1123/86400)+DATE(1970,1,1)</f>
        <v>42412.934212962966</v>
      </c>
      <c r="T1123" s="12">
        <f>(I1123/86400)+DATE(1970,1,1)</f>
        <v>42442.892546296294</v>
      </c>
    </row>
    <row r="1124" spans="1:20" ht="60" x14ac:dyDescent="0.25">
      <c r="A1124" s="1">
        <v>1122</v>
      </c>
      <c r="B1124" s="8" t="s">
        <v>1123</v>
      </c>
      <c r="C1124" s="8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6">
        <f>ROUND((E1124/D1124)*(100),0)</f>
        <v>0</v>
      </c>
      <c r="P1124" s="9">
        <f>IF(L1124 = 0,0,E1124/L1124)</f>
        <v>0</v>
      </c>
      <c r="Q1124" s="1" t="str">
        <f>LEFT(N1124,SEARCH("/",N1124)-1)</f>
        <v>games</v>
      </c>
      <c r="R1124" s="1" t="str">
        <f>RIGHT(N1124,LEN(N1124) - FIND("/",N1124))</f>
        <v>video games</v>
      </c>
      <c r="S1124" s="12">
        <f>(J1124/86400)+DATE(1970,1,1)</f>
        <v>41410.703993055555</v>
      </c>
      <c r="T1124" s="12">
        <f>(I1124/86400)+DATE(1970,1,1)</f>
        <v>41424.703993055555</v>
      </c>
    </row>
    <row r="1125" spans="1:20" ht="60" x14ac:dyDescent="0.25">
      <c r="A1125" s="1">
        <v>1123</v>
      </c>
      <c r="B1125" s="8" t="s">
        <v>1124</v>
      </c>
      <c r="C1125" s="8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6">
        <f>ROUND((E1125/D1125)*(100),0)</f>
        <v>0</v>
      </c>
      <c r="P1125" s="9">
        <f>IF(L1125 = 0,0,E1125/L1125)</f>
        <v>3.6666666666666665</v>
      </c>
      <c r="Q1125" s="1" t="str">
        <f>LEFT(N1125,SEARCH("/",N1125)-1)</f>
        <v>games</v>
      </c>
      <c r="R1125" s="1" t="str">
        <f>RIGHT(N1125,LEN(N1125) - FIND("/",N1125))</f>
        <v>video games</v>
      </c>
      <c r="S1125" s="12">
        <f>(J1125/86400)+DATE(1970,1,1)</f>
        <v>41718.5237037037</v>
      </c>
      <c r="T1125" s="12">
        <f>(I1125/86400)+DATE(1970,1,1)</f>
        <v>41748.5237037037</v>
      </c>
    </row>
    <row r="1126" spans="1:20" ht="60" x14ac:dyDescent="0.25">
      <c r="A1126" s="1">
        <v>1124</v>
      </c>
      <c r="B1126" s="8" t="s">
        <v>1125</v>
      </c>
      <c r="C1126" s="8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6">
        <f>ROUND((E1126/D1126)*(100),0)</f>
        <v>0</v>
      </c>
      <c r="P1126" s="9">
        <f>IF(L1126 = 0,0,E1126/L1126)</f>
        <v>60.714285714285715</v>
      </c>
      <c r="Q1126" s="1" t="str">
        <f>LEFT(N1126,SEARCH("/",N1126)-1)</f>
        <v>games</v>
      </c>
      <c r="R1126" s="1" t="str">
        <f>RIGHT(N1126,LEN(N1126) - FIND("/",N1126))</f>
        <v>mobile games</v>
      </c>
      <c r="S1126" s="12">
        <f>(J1126/86400)+DATE(1970,1,1)</f>
        <v>42094.667256944449</v>
      </c>
      <c r="T1126" s="12">
        <f>(I1126/86400)+DATE(1970,1,1)</f>
        <v>42124.667256944449</v>
      </c>
    </row>
    <row r="1127" spans="1:20" ht="60" x14ac:dyDescent="0.25">
      <c r="A1127" s="1">
        <v>1125</v>
      </c>
      <c r="B1127" s="8" t="s">
        <v>1126</v>
      </c>
      <c r="C1127" s="8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6">
        <f>ROUND((E1127/D1127)*(100),0)</f>
        <v>0</v>
      </c>
      <c r="P1127" s="9">
        <f>IF(L1127 = 0,0,E1127/L1127)</f>
        <v>0</v>
      </c>
      <c r="Q1127" s="1" t="str">
        <f>LEFT(N1127,SEARCH("/",N1127)-1)</f>
        <v>games</v>
      </c>
      <c r="R1127" s="1" t="str">
        <f>RIGHT(N1127,LEN(N1127) - FIND("/",N1127))</f>
        <v>mobile games</v>
      </c>
      <c r="S1127" s="12">
        <f>(J1127/86400)+DATE(1970,1,1)</f>
        <v>42212.624189814815</v>
      </c>
      <c r="T1127" s="12">
        <f>(I1127/86400)+DATE(1970,1,1)</f>
        <v>42272.624189814815</v>
      </c>
    </row>
    <row r="1128" spans="1:20" ht="45" x14ac:dyDescent="0.25">
      <c r="A1128" s="1">
        <v>1126</v>
      </c>
      <c r="B1128" s="8" t="s">
        <v>1127</v>
      </c>
      <c r="C1128" s="8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6">
        <f>ROUND((E1128/D1128)*(100),0)</f>
        <v>1</v>
      </c>
      <c r="P1128" s="9">
        <f>IF(L1128 = 0,0,E1128/L1128)</f>
        <v>5</v>
      </c>
      <c r="Q1128" s="1" t="str">
        <f>LEFT(N1128,SEARCH("/",N1128)-1)</f>
        <v>games</v>
      </c>
      <c r="R1128" s="1" t="str">
        <f>RIGHT(N1128,LEN(N1128) - FIND("/",N1128))</f>
        <v>mobile games</v>
      </c>
      <c r="S1128" s="12">
        <f>(J1128/86400)+DATE(1970,1,1)</f>
        <v>42535.327476851853</v>
      </c>
      <c r="T1128" s="12">
        <f>(I1128/86400)+DATE(1970,1,1)</f>
        <v>42565.327476851853</v>
      </c>
    </row>
    <row r="1129" spans="1:20" ht="60" x14ac:dyDescent="0.25">
      <c r="A1129" s="1">
        <v>1127</v>
      </c>
      <c r="B1129" s="8" t="s">
        <v>1128</v>
      </c>
      <c r="C1129" s="8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6">
        <f>ROUND((E1129/D1129)*(100),0)</f>
        <v>2</v>
      </c>
      <c r="P1129" s="9">
        <f>IF(L1129 = 0,0,E1129/L1129)</f>
        <v>25.434782608695652</v>
      </c>
      <c r="Q1129" s="1" t="str">
        <f>LEFT(N1129,SEARCH("/",N1129)-1)</f>
        <v>games</v>
      </c>
      <c r="R1129" s="1" t="str">
        <f>RIGHT(N1129,LEN(N1129) - FIND("/",N1129))</f>
        <v>mobile games</v>
      </c>
      <c r="S1129" s="12">
        <f>(J1129/86400)+DATE(1970,1,1)</f>
        <v>41926.854166666664</v>
      </c>
      <c r="T1129" s="12">
        <f>(I1129/86400)+DATE(1970,1,1)</f>
        <v>41957.895833333328</v>
      </c>
    </row>
    <row r="1130" spans="1:20" x14ac:dyDescent="0.25">
      <c r="A1130" s="1">
        <v>1128</v>
      </c>
      <c r="B1130" s="8" t="s">
        <v>1129</v>
      </c>
      <c r="C1130" s="8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6">
        <f>ROUND((E1130/D1130)*(100),0)</f>
        <v>0</v>
      </c>
      <c r="P1130" s="9">
        <f>IF(L1130 = 0,0,E1130/L1130)</f>
        <v>1</v>
      </c>
      <c r="Q1130" s="1" t="str">
        <f>LEFT(N1130,SEARCH("/",N1130)-1)</f>
        <v>games</v>
      </c>
      <c r="R1130" s="1" t="str">
        <f>RIGHT(N1130,LEN(N1130) - FIND("/",N1130))</f>
        <v>mobile games</v>
      </c>
      <c r="S1130" s="12">
        <f>(J1130/86400)+DATE(1970,1,1)</f>
        <v>41828.649502314816</v>
      </c>
      <c r="T1130" s="12">
        <f>(I1130/86400)+DATE(1970,1,1)</f>
        <v>41858.649502314816</v>
      </c>
    </row>
    <row r="1131" spans="1:20" ht="45" x14ac:dyDescent="0.25">
      <c r="A1131" s="1">
        <v>1129</v>
      </c>
      <c r="B1131" s="8" t="s">
        <v>1130</v>
      </c>
      <c r="C1131" s="8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6">
        <f>ROUND((E1131/D1131)*(100),0)</f>
        <v>0</v>
      </c>
      <c r="P1131" s="9">
        <f>IF(L1131 = 0,0,E1131/L1131)</f>
        <v>10.5</v>
      </c>
      <c r="Q1131" s="1" t="str">
        <f>LEFT(N1131,SEARCH("/",N1131)-1)</f>
        <v>games</v>
      </c>
      <c r="R1131" s="1" t="str">
        <f>RIGHT(N1131,LEN(N1131) - FIND("/",N1131))</f>
        <v>mobile games</v>
      </c>
      <c r="S1131" s="12">
        <f>(J1131/86400)+DATE(1970,1,1)</f>
        <v>42496.264965277776</v>
      </c>
      <c r="T1131" s="12">
        <f>(I1131/86400)+DATE(1970,1,1)</f>
        <v>42526.264965277776</v>
      </c>
    </row>
    <row r="1132" spans="1:20" ht="60" x14ac:dyDescent="0.25">
      <c r="A1132" s="1">
        <v>1130</v>
      </c>
      <c r="B1132" s="8" t="s">
        <v>1131</v>
      </c>
      <c r="C1132" s="8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6">
        <f>ROUND((E1132/D1132)*(100),0)</f>
        <v>0</v>
      </c>
      <c r="P1132" s="9">
        <f>IF(L1132 = 0,0,E1132/L1132)</f>
        <v>3.6666666666666665</v>
      </c>
      <c r="Q1132" s="1" t="str">
        <f>LEFT(N1132,SEARCH("/",N1132)-1)</f>
        <v>games</v>
      </c>
      <c r="R1132" s="1" t="str">
        <f>RIGHT(N1132,LEN(N1132) - FIND("/",N1132))</f>
        <v>mobile games</v>
      </c>
      <c r="S1132" s="12">
        <f>(J1132/86400)+DATE(1970,1,1)</f>
        <v>41908.996527777781</v>
      </c>
      <c r="T1132" s="12">
        <f>(I1132/86400)+DATE(1970,1,1)</f>
        <v>41969.038194444445</v>
      </c>
    </row>
    <row r="1133" spans="1:20" ht="60" x14ac:dyDescent="0.25">
      <c r="A1133" s="1">
        <v>1131</v>
      </c>
      <c r="B1133" s="8" t="s">
        <v>1132</v>
      </c>
      <c r="C1133" s="8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6">
        <f>ROUND((E1133/D1133)*(100),0)</f>
        <v>0</v>
      </c>
      <c r="P1133" s="9">
        <f>IF(L1133 = 0,0,E1133/L1133)</f>
        <v>0</v>
      </c>
      <c r="Q1133" s="1" t="str">
        <f>LEFT(N1133,SEARCH("/",N1133)-1)</f>
        <v>games</v>
      </c>
      <c r="R1133" s="1" t="str">
        <f>RIGHT(N1133,LEN(N1133) - FIND("/",N1133))</f>
        <v>mobile games</v>
      </c>
      <c r="S1133" s="12">
        <f>(J1133/86400)+DATE(1970,1,1)</f>
        <v>42332.908194444448</v>
      </c>
      <c r="T1133" s="12">
        <f>(I1133/86400)+DATE(1970,1,1)</f>
        <v>42362.908194444448</v>
      </c>
    </row>
    <row r="1134" spans="1:20" ht="45" x14ac:dyDescent="0.25">
      <c r="A1134" s="1">
        <v>1132</v>
      </c>
      <c r="B1134" s="8" t="s">
        <v>1133</v>
      </c>
      <c r="C1134" s="8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6">
        <f>ROUND((E1134/D1134)*(100),0)</f>
        <v>14</v>
      </c>
      <c r="P1134" s="9">
        <f>IF(L1134 = 0,0,E1134/L1134)</f>
        <v>110.61538461538461</v>
      </c>
      <c r="Q1134" s="1" t="str">
        <f>LEFT(N1134,SEARCH("/",N1134)-1)</f>
        <v>games</v>
      </c>
      <c r="R1134" s="1" t="str">
        <f>RIGHT(N1134,LEN(N1134) - FIND("/",N1134))</f>
        <v>mobile games</v>
      </c>
      <c r="S1134" s="12">
        <f>(J1134/86400)+DATE(1970,1,1)</f>
        <v>42706.115405092598</v>
      </c>
      <c r="T1134" s="12">
        <f>(I1134/86400)+DATE(1970,1,1)</f>
        <v>42736.115405092598</v>
      </c>
    </row>
    <row r="1135" spans="1:20" ht="60" x14ac:dyDescent="0.25">
      <c r="A1135" s="1">
        <v>1133</v>
      </c>
      <c r="B1135" s="8" t="s">
        <v>1134</v>
      </c>
      <c r="C1135" s="8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6">
        <f>ROUND((E1135/D1135)*(100),0)</f>
        <v>1</v>
      </c>
      <c r="P1135" s="9">
        <f>IF(L1135 = 0,0,E1135/L1135)</f>
        <v>20</v>
      </c>
      <c r="Q1135" s="1" t="str">
        <f>LEFT(N1135,SEARCH("/",N1135)-1)</f>
        <v>games</v>
      </c>
      <c r="R1135" s="1" t="str">
        <f>RIGHT(N1135,LEN(N1135) - FIND("/",N1135))</f>
        <v>mobile games</v>
      </c>
      <c r="S1135" s="12">
        <f>(J1135/86400)+DATE(1970,1,1)</f>
        <v>41821.407187500001</v>
      </c>
      <c r="T1135" s="12">
        <f>(I1135/86400)+DATE(1970,1,1)</f>
        <v>41851.407187500001</v>
      </c>
    </row>
    <row r="1136" spans="1:20" ht="45" x14ac:dyDescent="0.25">
      <c r="A1136" s="1">
        <v>1134</v>
      </c>
      <c r="B1136" s="8" t="s">
        <v>1135</v>
      </c>
      <c r="C1136" s="8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6">
        <f>ROUND((E1136/D1136)*(100),0)</f>
        <v>0</v>
      </c>
      <c r="P1136" s="9">
        <f>IF(L1136 = 0,0,E1136/L1136)</f>
        <v>1</v>
      </c>
      <c r="Q1136" s="1" t="str">
        <f>LEFT(N1136,SEARCH("/",N1136)-1)</f>
        <v>games</v>
      </c>
      <c r="R1136" s="1" t="str">
        <f>RIGHT(N1136,LEN(N1136) - FIND("/",N1136))</f>
        <v>mobile games</v>
      </c>
      <c r="S1136" s="12">
        <f>(J1136/86400)+DATE(1970,1,1)</f>
        <v>41958.285046296296</v>
      </c>
      <c r="T1136" s="12">
        <f>(I1136/86400)+DATE(1970,1,1)</f>
        <v>41972.189583333333</v>
      </c>
    </row>
    <row r="1137" spans="1:20" ht="60" x14ac:dyDescent="0.25">
      <c r="A1137" s="1">
        <v>1135</v>
      </c>
      <c r="B1137" s="8" t="s">
        <v>1136</v>
      </c>
      <c r="C1137" s="8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6">
        <f>ROUND((E1137/D1137)*(100),0)</f>
        <v>5</v>
      </c>
      <c r="P1137" s="9">
        <f>IF(L1137 = 0,0,E1137/L1137)</f>
        <v>50</v>
      </c>
      <c r="Q1137" s="1" t="str">
        <f>LEFT(N1137,SEARCH("/",N1137)-1)</f>
        <v>games</v>
      </c>
      <c r="R1137" s="1" t="str">
        <f>RIGHT(N1137,LEN(N1137) - FIND("/",N1137))</f>
        <v>mobile games</v>
      </c>
      <c r="S1137" s="12">
        <f>(J1137/86400)+DATE(1970,1,1)</f>
        <v>42558.98951388889</v>
      </c>
      <c r="T1137" s="12">
        <f>(I1137/86400)+DATE(1970,1,1)</f>
        <v>42588.98951388889</v>
      </c>
    </row>
    <row r="1138" spans="1:20" ht="45" x14ac:dyDescent="0.25">
      <c r="A1138" s="1">
        <v>1136</v>
      </c>
      <c r="B1138" s="8" t="s">
        <v>1137</v>
      </c>
      <c r="C1138" s="8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6">
        <f>ROUND((E1138/D1138)*(100),0)</f>
        <v>6</v>
      </c>
      <c r="P1138" s="9">
        <f>IF(L1138 = 0,0,E1138/L1138)</f>
        <v>45</v>
      </c>
      <c r="Q1138" s="1" t="str">
        <f>LEFT(N1138,SEARCH("/",N1138)-1)</f>
        <v>games</v>
      </c>
      <c r="R1138" s="1" t="str">
        <f>RIGHT(N1138,LEN(N1138) - FIND("/",N1138))</f>
        <v>mobile games</v>
      </c>
      <c r="S1138" s="12">
        <f>(J1138/86400)+DATE(1970,1,1)</f>
        <v>42327.671631944446</v>
      </c>
      <c r="T1138" s="12">
        <f>(I1138/86400)+DATE(1970,1,1)</f>
        <v>42357.671631944446</v>
      </c>
    </row>
    <row r="1139" spans="1:20" ht="60" x14ac:dyDescent="0.25">
      <c r="A1139" s="1">
        <v>1137</v>
      </c>
      <c r="B1139" s="8" t="s">
        <v>1138</v>
      </c>
      <c r="C1139" s="8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6">
        <f>ROUND((E1139/D1139)*(100),0)</f>
        <v>40</v>
      </c>
      <c r="P1139" s="9">
        <f>IF(L1139 = 0,0,E1139/L1139)</f>
        <v>253.2051282051282</v>
      </c>
      <c r="Q1139" s="1" t="str">
        <f>LEFT(N1139,SEARCH("/",N1139)-1)</f>
        <v>games</v>
      </c>
      <c r="R1139" s="1" t="str">
        <f>RIGHT(N1139,LEN(N1139) - FIND("/",N1139))</f>
        <v>mobile games</v>
      </c>
      <c r="S1139" s="12">
        <f>(J1139/86400)+DATE(1970,1,1)</f>
        <v>42453.819687499999</v>
      </c>
      <c r="T1139" s="12">
        <f>(I1139/86400)+DATE(1970,1,1)</f>
        <v>42483.819687499999</v>
      </c>
    </row>
    <row r="1140" spans="1:20" ht="60" x14ac:dyDescent="0.25">
      <c r="A1140" s="1">
        <v>1138</v>
      </c>
      <c r="B1140" s="8" t="s">
        <v>1139</v>
      </c>
      <c r="C1140" s="8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6">
        <f>ROUND((E1140/D1140)*(100),0)</f>
        <v>0</v>
      </c>
      <c r="P1140" s="9">
        <f>IF(L1140 = 0,0,E1140/L1140)</f>
        <v>31.25</v>
      </c>
      <c r="Q1140" s="1" t="str">
        <f>LEFT(N1140,SEARCH("/",N1140)-1)</f>
        <v>games</v>
      </c>
      <c r="R1140" s="1" t="str">
        <f>RIGHT(N1140,LEN(N1140) - FIND("/",N1140))</f>
        <v>mobile games</v>
      </c>
      <c r="S1140" s="12">
        <f>(J1140/86400)+DATE(1970,1,1)</f>
        <v>42736.9066087963</v>
      </c>
      <c r="T1140" s="12">
        <f>(I1140/86400)+DATE(1970,1,1)</f>
        <v>42756.9066087963</v>
      </c>
    </row>
    <row r="1141" spans="1:20" ht="60" x14ac:dyDescent="0.25">
      <c r="A1141" s="1">
        <v>1139</v>
      </c>
      <c r="B1141" s="8" t="s">
        <v>1140</v>
      </c>
      <c r="C1141" s="8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6">
        <f>ROUND((E1141/D1141)*(100),0)</f>
        <v>0</v>
      </c>
      <c r="P1141" s="9">
        <f>IF(L1141 = 0,0,E1141/L1141)</f>
        <v>5</v>
      </c>
      <c r="Q1141" s="1" t="str">
        <f>LEFT(N1141,SEARCH("/",N1141)-1)</f>
        <v>games</v>
      </c>
      <c r="R1141" s="1" t="str">
        <f>RIGHT(N1141,LEN(N1141) - FIND("/",N1141))</f>
        <v>mobile games</v>
      </c>
      <c r="S1141" s="12">
        <f>(J1141/86400)+DATE(1970,1,1)</f>
        <v>41975.34752314815</v>
      </c>
      <c r="T1141" s="12">
        <f>(I1141/86400)+DATE(1970,1,1)</f>
        <v>42005.34752314815</v>
      </c>
    </row>
    <row r="1142" spans="1:20" ht="45" x14ac:dyDescent="0.25">
      <c r="A1142" s="1">
        <v>1140</v>
      </c>
      <c r="B1142" s="8" t="s">
        <v>1141</v>
      </c>
      <c r="C1142" s="8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6">
        <f>ROUND((E1142/D1142)*(100),0)</f>
        <v>0</v>
      </c>
      <c r="P1142" s="9">
        <f>IF(L1142 = 0,0,E1142/L1142)</f>
        <v>0</v>
      </c>
      <c r="Q1142" s="1" t="str">
        <f>LEFT(N1142,SEARCH("/",N1142)-1)</f>
        <v>games</v>
      </c>
      <c r="R1142" s="1" t="str">
        <f>RIGHT(N1142,LEN(N1142) - FIND("/",N1142))</f>
        <v>mobile games</v>
      </c>
      <c r="S1142" s="12">
        <f>(J1142/86400)+DATE(1970,1,1)</f>
        <v>42192.462048611109</v>
      </c>
      <c r="T1142" s="12">
        <f>(I1142/86400)+DATE(1970,1,1)</f>
        <v>42222.462048611109</v>
      </c>
    </row>
    <row r="1143" spans="1:20" x14ac:dyDescent="0.25">
      <c r="A1143" s="1">
        <v>1141</v>
      </c>
      <c r="B1143" s="8" t="s">
        <v>1142</v>
      </c>
      <c r="C1143" s="8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6">
        <f>ROUND((E1143/D1143)*(100),0)</f>
        <v>0</v>
      </c>
      <c r="P1143" s="9">
        <f>IF(L1143 = 0,0,E1143/L1143)</f>
        <v>0</v>
      </c>
      <c r="Q1143" s="1" t="str">
        <f>LEFT(N1143,SEARCH("/",N1143)-1)</f>
        <v>games</v>
      </c>
      <c r="R1143" s="1" t="str">
        <f>RIGHT(N1143,LEN(N1143) - FIND("/",N1143))</f>
        <v>mobile games</v>
      </c>
      <c r="S1143" s="12">
        <f>(J1143/86400)+DATE(1970,1,1)</f>
        <v>42164.699652777781</v>
      </c>
      <c r="T1143" s="12">
        <f>(I1143/86400)+DATE(1970,1,1)</f>
        <v>42194.699652777781</v>
      </c>
    </row>
    <row r="1144" spans="1:20" ht="45" x14ac:dyDescent="0.25">
      <c r="A1144" s="1">
        <v>1142</v>
      </c>
      <c r="B1144" s="8" t="s">
        <v>1143</v>
      </c>
      <c r="C1144" s="8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6">
        <f>ROUND((E1144/D1144)*(100),0)</f>
        <v>0</v>
      </c>
      <c r="P1144" s="9">
        <f>IF(L1144 = 0,0,E1144/L1144)</f>
        <v>0</v>
      </c>
      <c r="Q1144" s="1" t="str">
        <f>LEFT(N1144,SEARCH("/",N1144)-1)</f>
        <v>games</v>
      </c>
      <c r="R1144" s="1" t="str">
        <f>RIGHT(N1144,LEN(N1144) - FIND("/",N1144))</f>
        <v>mobile games</v>
      </c>
      <c r="S1144" s="12">
        <f>(J1144/86400)+DATE(1970,1,1)</f>
        <v>42022.006099537037</v>
      </c>
      <c r="T1144" s="12">
        <f>(I1144/86400)+DATE(1970,1,1)</f>
        <v>42052.006099537037</v>
      </c>
    </row>
    <row r="1145" spans="1:20" ht="60" x14ac:dyDescent="0.25">
      <c r="A1145" s="1">
        <v>1143</v>
      </c>
      <c r="B1145" s="8" t="s">
        <v>1144</v>
      </c>
      <c r="C1145" s="8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6">
        <f>ROUND((E1145/D1145)*(100),0)</f>
        <v>0</v>
      </c>
      <c r="P1145" s="9">
        <f>IF(L1145 = 0,0,E1145/L1145)</f>
        <v>23.25</v>
      </c>
      <c r="Q1145" s="1" t="str">
        <f>LEFT(N1145,SEARCH("/",N1145)-1)</f>
        <v>games</v>
      </c>
      <c r="R1145" s="1" t="str">
        <f>RIGHT(N1145,LEN(N1145) - FIND("/",N1145))</f>
        <v>mobile games</v>
      </c>
      <c r="S1145" s="12">
        <f>(J1145/86400)+DATE(1970,1,1)</f>
        <v>42325.19358796296</v>
      </c>
      <c r="T1145" s="12">
        <f>(I1145/86400)+DATE(1970,1,1)</f>
        <v>42355.19358796296</v>
      </c>
    </row>
    <row r="1146" spans="1:20" ht="45" x14ac:dyDescent="0.25">
      <c r="A1146" s="1">
        <v>1144</v>
      </c>
      <c r="B1146" s="8" t="s">
        <v>1145</v>
      </c>
      <c r="C1146" s="8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6">
        <f>ROUND((E1146/D1146)*(100),0)</f>
        <v>0</v>
      </c>
      <c r="P1146" s="9">
        <f>IF(L1146 = 0,0,E1146/L1146)</f>
        <v>0</v>
      </c>
      <c r="Q1146" s="1" t="str">
        <f>LEFT(N1146,SEARCH("/",N1146)-1)</f>
        <v>food</v>
      </c>
      <c r="R1146" s="1" t="str">
        <f>RIGHT(N1146,LEN(N1146) - FIND("/",N1146))</f>
        <v>food trucks</v>
      </c>
      <c r="S1146" s="12">
        <f>(J1146/86400)+DATE(1970,1,1)</f>
        <v>42093.181944444441</v>
      </c>
      <c r="T1146" s="12">
        <f>(I1146/86400)+DATE(1970,1,1)</f>
        <v>42123.181944444441</v>
      </c>
    </row>
    <row r="1147" spans="1:20" ht="45" x14ac:dyDescent="0.25">
      <c r="A1147" s="1">
        <v>1145</v>
      </c>
      <c r="B1147" s="8" t="s">
        <v>1146</v>
      </c>
      <c r="C1147" s="8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6">
        <f>ROUND((E1147/D1147)*(100),0)</f>
        <v>0</v>
      </c>
      <c r="P1147" s="9">
        <f>IF(L1147 = 0,0,E1147/L1147)</f>
        <v>100</v>
      </c>
      <c r="Q1147" s="1" t="str">
        <f>LEFT(N1147,SEARCH("/",N1147)-1)</f>
        <v>food</v>
      </c>
      <c r="R1147" s="1" t="str">
        <f>RIGHT(N1147,LEN(N1147) - FIND("/",N1147))</f>
        <v>food trucks</v>
      </c>
      <c r="S1147" s="12">
        <f>(J1147/86400)+DATE(1970,1,1)</f>
        <v>41854.74759259259</v>
      </c>
      <c r="T1147" s="12">
        <f>(I1147/86400)+DATE(1970,1,1)</f>
        <v>41914.74759259259</v>
      </c>
    </row>
    <row r="1148" spans="1:20" ht="45" x14ac:dyDescent="0.25">
      <c r="A1148" s="1">
        <v>1146</v>
      </c>
      <c r="B1148" s="8" t="s">
        <v>1147</v>
      </c>
      <c r="C1148" s="8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6">
        <f>ROUND((E1148/D1148)*(100),0)</f>
        <v>9</v>
      </c>
      <c r="P1148" s="9">
        <f>IF(L1148 = 0,0,E1148/L1148)</f>
        <v>44.166666666666664</v>
      </c>
      <c r="Q1148" s="1" t="str">
        <f>LEFT(N1148,SEARCH("/",N1148)-1)</f>
        <v>food</v>
      </c>
      <c r="R1148" s="1" t="str">
        <f>RIGHT(N1148,LEN(N1148) - FIND("/",N1148))</f>
        <v>food trucks</v>
      </c>
      <c r="S1148" s="12">
        <f>(J1148/86400)+DATE(1970,1,1)</f>
        <v>41723.9533912037</v>
      </c>
      <c r="T1148" s="12">
        <f>(I1148/86400)+DATE(1970,1,1)</f>
        <v>41761.9533912037</v>
      </c>
    </row>
    <row r="1149" spans="1:20" ht="60" x14ac:dyDescent="0.25">
      <c r="A1149" s="1">
        <v>1147</v>
      </c>
      <c r="B1149" s="8" t="s">
        <v>1148</v>
      </c>
      <c r="C1149" s="8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6">
        <f>ROUND((E1149/D1149)*(100),0)</f>
        <v>0</v>
      </c>
      <c r="P1149" s="9">
        <f>IF(L1149 = 0,0,E1149/L1149)</f>
        <v>0</v>
      </c>
      <c r="Q1149" s="1" t="str">
        <f>LEFT(N1149,SEARCH("/",N1149)-1)</f>
        <v>food</v>
      </c>
      <c r="R1149" s="1" t="str">
        <f>RIGHT(N1149,LEN(N1149) - FIND("/",N1149))</f>
        <v>food trucks</v>
      </c>
      <c r="S1149" s="12">
        <f>(J1149/86400)+DATE(1970,1,1)</f>
        <v>41871.972025462965</v>
      </c>
      <c r="T1149" s="12">
        <f>(I1149/86400)+DATE(1970,1,1)</f>
        <v>41931.972025462965</v>
      </c>
    </row>
    <row r="1150" spans="1:20" ht="30" x14ac:dyDescent="0.25">
      <c r="A1150" s="1">
        <v>1148</v>
      </c>
      <c r="B1150" s="8" t="s">
        <v>1149</v>
      </c>
      <c r="C1150" s="8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6">
        <f>ROUND((E1150/D1150)*(100),0)</f>
        <v>0</v>
      </c>
      <c r="P1150" s="9">
        <f>IF(L1150 = 0,0,E1150/L1150)</f>
        <v>24.333333333333332</v>
      </c>
      <c r="Q1150" s="1" t="str">
        <f>LEFT(N1150,SEARCH("/",N1150)-1)</f>
        <v>food</v>
      </c>
      <c r="R1150" s="1" t="str">
        <f>RIGHT(N1150,LEN(N1150) - FIND("/",N1150))</f>
        <v>food trucks</v>
      </c>
      <c r="S1150" s="12">
        <f>(J1150/86400)+DATE(1970,1,1)</f>
        <v>42675.171076388884</v>
      </c>
      <c r="T1150" s="12">
        <f>(I1150/86400)+DATE(1970,1,1)</f>
        <v>42705.212743055556</v>
      </c>
    </row>
    <row r="1151" spans="1:20" ht="30" x14ac:dyDescent="0.25">
      <c r="A1151" s="1">
        <v>1149</v>
      </c>
      <c r="B1151" s="8" t="s">
        <v>1150</v>
      </c>
      <c r="C1151" s="8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6">
        <f>ROUND((E1151/D1151)*(100),0)</f>
        <v>0</v>
      </c>
      <c r="P1151" s="9">
        <f>IF(L1151 = 0,0,E1151/L1151)</f>
        <v>37.5</v>
      </c>
      <c r="Q1151" s="1" t="str">
        <f>LEFT(N1151,SEARCH("/",N1151)-1)</f>
        <v>food</v>
      </c>
      <c r="R1151" s="1" t="str">
        <f>RIGHT(N1151,LEN(N1151) - FIND("/",N1151))</f>
        <v>food trucks</v>
      </c>
      <c r="S1151" s="12">
        <f>(J1151/86400)+DATE(1970,1,1)</f>
        <v>42507.71025462963</v>
      </c>
      <c r="T1151" s="12">
        <f>(I1151/86400)+DATE(1970,1,1)</f>
        <v>42537.71025462963</v>
      </c>
    </row>
    <row r="1152" spans="1:20" ht="30" x14ac:dyDescent="0.25">
      <c r="A1152" s="1">
        <v>1150</v>
      </c>
      <c r="B1152" s="8" t="s">
        <v>1151</v>
      </c>
      <c r="C1152" s="8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6">
        <f>ROUND((E1152/D1152)*(100),0)</f>
        <v>10</v>
      </c>
      <c r="P1152" s="9">
        <f>IF(L1152 = 0,0,E1152/L1152)</f>
        <v>42</v>
      </c>
      <c r="Q1152" s="1" t="str">
        <f>LEFT(N1152,SEARCH("/",N1152)-1)</f>
        <v>food</v>
      </c>
      <c r="R1152" s="1" t="str">
        <f>RIGHT(N1152,LEN(N1152) - FIND("/",N1152))</f>
        <v>food trucks</v>
      </c>
      <c r="S1152" s="12">
        <f>(J1152/86400)+DATE(1970,1,1)</f>
        <v>42317.954571759255</v>
      </c>
      <c r="T1152" s="12">
        <f>(I1152/86400)+DATE(1970,1,1)</f>
        <v>42377.954571759255</v>
      </c>
    </row>
    <row r="1153" spans="1:20" ht="60" x14ac:dyDescent="0.25">
      <c r="A1153" s="1">
        <v>1151</v>
      </c>
      <c r="B1153" s="8" t="s">
        <v>1152</v>
      </c>
      <c r="C1153" s="8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6">
        <f>ROUND((E1153/D1153)*(100),0)</f>
        <v>0</v>
      </c>
      <c r="P1153" s="9">
        <f>IF(L1153 = 0,0,E1153/L1153)</f>
        <v>0</v>
      </c>
      <c r="Q1153" s="1" t="str">
        <f>LEFT(N1153,SEARCH("/",N1153)-1)</f>
        <v>food</v>
      </c>
      <c r="R1153" s="1" t="str">
        <f>RIGHT(N1153,LEN(N1153) - FIND("/",N1153))</f>
        <v>food trucks</v>
      </c>
      <c r="S1153" s="12">
        <f>(J1153/86400)+DATE(1970,1,1)</f>
        <v>42224.102581018524</v>
      </c>
      <c r="T1153" s="12">
        <f>(I1153/86400)+DATE(1970,1,1)</f>
        <v>42254.102581018524</v>
      </c>
    </row>
    <row r="1154" spans="1:20" x14ac:dyDescent="0.25">
      <c r="A1154" s="1">
        <v>1152</v>
      </c>
      <c r="B1154" s="8" t="s">
        <v>1153</v>
      </c>
      <c r="C1154" s="8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6">
        <f>ROUND((E1154/D1154)*(100),0)</f>
        <v>6</v>
      </c>
      <c r="P1154" s="9">
        <f>IF(L1154 = 0,0,E1154/L1154)</f>
        <v>60.733333333333334</v>
      </c>
      <c r="Q1154" s="1" t="str">
        <f>LEFT(N1154,SEARCH("/",N1154)-1)</f>
        <v>food</v>
      </c>
      <c r="R1154" s="1" t="str">
        <f>RIGHT(N1154,LEN(N1154) - FIND("/",N1154))</f>
        <v>food trucks</v>
      </c>
      <c r="S1154" s="12">
        <f>(J1154/86400)+DATE(1970,1,1)</f>
        <v>42109.709629629629</v>
      </c>
      <c r="T1154" s="12">
        <f>(I1154/86400)+DATE(1970,1,1)</f>
        <v>42139.709629629629</v>
      </c>
    </row>
    <row r="1155" spans="1:20" ht="30" x14ac:dyDescent="0.25">
      <c r="A1155" s="1">
        <v>1153</v>
      </c>
      <c r="B1155" s="8" t="s">
        <v>1154</v>
      </c>
      <c r="C1155" s="8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6">
        <f>ROUND((E1155/D1155)*(100),0)</f>
        <v>1</v>
      </c>
      <c r="P1155" s="9">
        <f>IF(L1155 = 0,0,E1155/L1155)</f>
        <v>50</v>
      </c>
      <c r="Q1155" s="1" t="str">
        <f>LEFT(N1155,SEARCH("/",N1155)-1)</f>
        <v>food</v>
      </c>
      <c r="R1155" s="1" t="str">
        <f>RIGHT(N1155,LEN(N1155) - FIND("/",N1155))</f>
        <v>food trucks</v>
      </c>
      <c r="S1155" s="12">
        <f>(J1155/86400)+DATE(1970,1,1)</f>
        <v>42143.714178240742</v>
      </c>
      <c r="T1155" s="12">
        <f>(I1155/86400)+DATE(1970,1,1)</f>
        <v>42173.714178240742</v>
      </c>
    </row>
    <row r="1156" spans="1:20" ht="45" x14ac:dyDescent="0.25">
      <c r="A1156" s="1">
        <v>1154</v>
      </c>
      <c r="B1156" s="8" t="s">
        <v>1155</v>
      </c>
      <c r="C1156" s="8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6">
        <f>ROUND((E1156/D1156)*(100),0)</f>
        <v>7</v>
      </c>
      <c r="P1156" s="9">
        <f>IF(L1156 = 0,0,E1156/L1156)</f>
        <v>108.33333333333333</v>
      </c>
      <c r="Q1156" s="1" t="str">
        <f>LEFT(N1156,SEARCH("/",N1156)-1)</f>
        <v>food</v>
      </c>
      <c r="R1156" s="1" t="str">
        <f>RIGHT(N1156,LEN(N1156) - FIND("/",N1156))</f>
        <v>food trucks</v>
      </c>
      <c r="S1156" s="12">
        <f>(J1156/86400)+DATE(1970,1,1)</f>
        <v>42223.108865740738</v>
      </c>
      <c r="T1156" s="12">
        <f>(I1156/86400)+DATE(1970,1,1)</f>
        <v>42253.108865740738</v>
      </c>
    </row>
    <row r="1157" spans="1:20" ht="60" x14ac:dyDescent="0.25">
      <c r="A1157" s="1">
        <v>1155</v>
      </c>
      <c r="B1157" s="8" t="s">
        <v>1156</v>
      </c>
      <c r="C1157" s="8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6">
        <f>ROUND((E1157/D1157)*(100),0)</f>
        <v>1</v>
      </c>
      <c r="P1157" s="9">
        <f>IF(L1157 = 0,0,E1157/L1157)</f>
        <v>23.5</v>
      </c>
      <c r="Q1157" s="1" t="str">
        <f>LEFT(N1157,SEARCH("/",N1157)-1)</f>
        <v>food</v>
      </c>
      <c r="R1157" s="1" t="str">
        <f>RIGHT(N1157,LEN(N1157) - FIND("/",N1157))</f>
        <v>food trucks</v>
      </c>
      <c r="S1157" s="12">
        <f>(J1157/86400)+DATE(1970,1,1)</f>
        <v>41835.763981481483</v>
      </c>
      <c r="T1157" s="12">
        <f>(I1157/86400)+DATE(1970,1,1)</f>
        <v>41865.763981481483</v>
      </c>
    </row>
    <row r="1158" spans="1:20" ht="45" x14ac:dyDescent="0.25">
      <c r="A1158" s="1">
        <v>1156</v>
      </c>
      <c r="B1158" s="8" t="s">
        <v>1157</v>
      </c>
      <c r="C1158" s="8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6">
        <f>ROUND((E1158/D1158)*(100),0)</f>
        <v>0</v>
      </c>
      <c r="P1158" s="9">
        <f>IF(L1158 = 0,0,E1158/L1158)</f>
        <v>0</v>
      </c>
      <c r="Q1158" s="1" t="str">
        <f>LEFT(N1158,SEARCH("/",N1158)-1)</f>
        <v>food</v>
      </c>
      <c r="R1158" s="1" t="str">
        <f>RIGHT(N1158,LEN(N1158) - FIND("/",N1158))</f>
        <v>food trucks</v>
      </c>
      <c r="S1158" s="12">
        <f>(J1158/86400)+DATE(1970,1,1)</f>
        <v>42029.07131944444</v>
      </c>
      <c r="T1158" s="12">
        <f>(I1158/86400)+DATE(1970,1,1)</f>
        <v>42059.07131944444</v>
      </c>
    </row>
    <row r="1159" spans="1:20" ht="60" x14ac:dyDescent="0.25">
      <c r="A1159" s="1">
        <v>1157</v>
      </c>
      <c r="B1159" s="8" t="s">
        <v>1158</v>
      </c>
      <c r="C1159" s="8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6">
        <f>ROUND((E1159/D1159)*(100),0)</f>
        <v>2</v>
      </c>
      <c r="P1159" s="9">
        <f>IF(L1159 = 0,0,E1159/L1159)</f>
        <v>50.333333333333336</v>
      </c>
      <c r="Q1159" s="1" t="str">
        <f>LEFT(N1159,SEARCH("/",N1159)-1)</f>
        <v>food</v>
      </c>
      <c r="R1159" s="1" t="str">
        <f>RIGHT(N1159,LEN(N1159) - FIND("/",N1159))</f>
        <v>food trucks</v>
      </c>
      <c r="S1159" s="12">
        <f>(J1159/86400)+DATE(1970,1,1)</f>
        <v>41918.628240740742</v>
      </c>
      <c r="T1159" s="12">
        <f>(I1159/86400)+DATE(1970,1,1)</f>
        <v>41978.669907407406</v>
      </c>
    </row>
    <row r="1160" spans="1:20" ht="60" x14ac:dyDescent="0.25">
      <c r="A1160" s="1">
        <v>1158</v>
      </c>
      <c r="B1160" s="8" t="s">
        <v>1159</v>
      </c>
      <c r="C1160" s="8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6">
        <f>ROUND((E1160/D1160)*(100),0)</f>
        <v>0</v>
      </c>
      <c r="P1160" s="9">
        <f>IF(L1160 = 0,0,E1160/L1160)</f>
        <v>11.666666666666666</v>
      </c>
      <c r="Q1160" s="1" t="str">
        <f>LEFT(N1160,SEARCH("/",N1160)-1)</f>
        <v>food</v>
      </c>
      <c r="R1160" s="1" t="str">
        <f>RIGHT(N1160,LEN(N1160) - FIND("/",N1160))</f>
        <v>food trucks</v>
      </c>
      <c r="S1160" s="12">
        <f>(J1160/86400)+DATE(1970,1,1)</f>
        <v>41952.09175925926</v>
      </c>
      <c r="T1160" s="12">
        <f>(I1160/86400)+DATE(1970,1,1)</f>
        <v>41982.09175925926</v>
      </c>
    </row>
    <row r="1161" spans="1:20" ht="60" x14ac:dyDescent="0.25">
      <c r="A1161" s="1">
        <v>1159</v>
      </c>
      <c r="B1161" s="8" t="s">
        <v>1160</v>
      </c>
      <c r="C1161" s="8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6">
        <f>ROUND((E1161/D1161)*(100),0)</f>
        <v>0</v>
      </c>
      <c r="P1161" s="9">
        <f>IF(L1161 = 0,0,E1161/L1161)</f>
        <v>0</v>
      </c>
      <c r="Q1161" s="1" t="str">
        <f>LEFT(N1161,SEARCH("/",N1161)-1)</f>
        <v>food</v>
      </c>
      <c r="R1161" s="1" t="str">
        <f>RIGHT(N1161,LEN(N1161) - FIND("/",N1161))</f>
        <v>food trucks</v>
      </c>
      <c r="S1161" s="12">
        <f>(J1161/86400)+DATE(1970,1,1)</f>
        <v>42154.726446759261</v>
      </c>
      <c r="T1161" s="12">
        <f>(I1161/86400)+DATE(1970,1,1)</f>
        <v>42185.65625</v>
      </c>
    </row>
    <row r="1162" spans="1:20" ht="45" x14ac:dyDescent="0.25">
      <c r="A1162" s="1">
        <v>1160</v>
      </c>
      <c r="B1162" s="8" t="s">
        <v>1161</v>
      </c>
      <c r="C1162" s="8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6">
        <f>ROUND((E1162/D1162)*(100),0)</f>
        <v>4</v>
      </c>
      <c r="P1162" s="9">
        <f>IF(L1162 = 0,0,E1162/L1162)</f>
        <v>60.789473684210527</v>
      </c>
      <c r="Q1162" s="1" t="str">
        <f>LEFT(N1162,SEARCH("/",N1162)-1)</f>
        <v>food</v>
      </c>
      <c r="R1162" s="1" t="str">
        <f>RIGHT(N1162,LEN(N1162) - FIND("/",N1162))</f>
        <v>food trucks</v>
      </c>
      <c r="S1162" s="12">
        <f>(J1162/86400)+DATE(1970,1,1)</f>
        <v>42061.154930555553</v>
      </c>
      <c r="T1162" s="12">
        <f>(I1162/86400)+DATE(1970,1,1)</f>
        <v>42091.113263888888</v>
      </c>
    </row>
    <row r="1163" spans="1:20" ht="60" x14ac:dyDescent="0.25">
      <c r="A1163" s="1">
        <v>1161</v>
      </c>
      <c r="B1163" s="8" t="s">
        <v>1162</v>
      </c>
      <c r="C1163" s="8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6">
        <f>ROUND((E1163/D1163)*(100),0)</f>
        <v>0</v>
      </c>
      <c r="P1163" s="9">
        <f>IF(L1163 = 0,0,E1163/L1163)</f>
        <v>0</v>
      </c>
      <c r="Q1163" s="1" t="str">
        <f>LEFT(N1163,SEARCH("/",N1163)-1)</f>
        <v>food</v>
      </c>
      <c r="R1163" s="1" t="str">
        <f>RIGHT(N1163,LEN(N1163) - FIND("/",N1163))</f>
        <v>food trucks</v>
      </c>
      <c r="S1163" s="12">
        <f>(J1163/86400)+DATE(1970,1,1)</f>
        <v>42122.629502314812</v>
      </c>
      <c r="T1163" s="12">
        <f>(I1163/86400)+DATE(1970,1,1)</f>
        <v>42143.629502314812</v>
      </c>
    </row>
    <row r="1164" spans="1:20" ht="60" x14ac:dyDescent="0.25">
      <c r="A1164" s="1">
        <v>1162</v>
      </c>
      <c r="B1164" s="8" t="s">
        <v>1163</v>
      </c>
      <c r="C1164" s="8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6">
        <f>ROUND((E1164/D1164)*(100),0)</f>
        <v>0</v>
      </c>
      <c r="P1164" s="9">
        <f>IF(L1164 = 0,0,E1164/L1164)</f>
        <v>17.5</v>
      </c>
      <c r="Q1164" s="1" t="str">
        <f>LEFT(N1164,SEARCH("/",N1164)-1)</f>
        <v>food</v>
      </c>
      <c r="R1164" s="1" t="str">
        <f>RIGHT(N1164,LEN(N1164) - FIND("/",N1164))</f>
        <v>food trucks</v>
      </c>
      <c r="S1164" s="12">
        <f>(J1164/86400)+DATE(1970,1,1)</f>
        <v>41876.683611111112</v>
      </c>
      <c r="T1164" s="12">
        <f>(I1164/86400)+DATE(1970,1,1)</f>
        <v>41907.683611111112</v>
      </c>
    </row>
    <row r="1165" spans="1:20" ht="60" x14ac:dyDescent="0.25">
      <c r="A1165" s="1">
        <v>1163</v>
      </c>
      <c r="B1165" s="8" t="s">
        <v>1164</v>
      </c>
      <c r="C1165" s="8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6">
        <f>ROUND((E1165/D1165)*(100),0)</f>
        <v>0</v>
      </c>
      <c r="P1165" s="9">
        <f>IF(L1165 = 0,0,E1165/L1165)</f>
        <v>0</v>
      </c>
      <c r="Q1165" s="1" t="str">
        <f>LEFT(N1165,SEARCH("/",N1165)-1)</f>
        <v>food</v>
      </c>
      <c r="R1165" s="1" t="str">
        <f>RIGHT(N1165,LEN(N1165) - FIND("/",N1165))</f>
        <v>food trucks</v>
      </c>
      <c r="S1165" s="12">
        <f>(J1165/86400)+DATE(1970,1,1)</f>
        <v>41830.723611111112</v>
      </c>
      <c r="T1165" s="12">
        <f>(I1165/86400)+DATE(1970,1,1)</f>
        <v>41860.723611111112</v>
      </c>
    </row>
    <row r="1166" spans="1:20" ht="60" x14ac:dyDescent="0.25">
      <c r="A1166" s="1">
        <v>1164</v>
      </c>
      <c r="B1166" s="8" t="s">
        <v>1165</v>
      </c>
      <c r="C1166" s="8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6">
        <f>ROUND((E1166/D1166)*(100),0)</f>
        <v>0</v>
      </c>
      <c r="P1166" s="9">
        <f>IF(L1166 = 0,0,E1166/L1166)</f>
        <v>0</v>
      </c>
      <c r="Q1166" s="1" t="str">
        <f>LEFT(N1166,SEARCH("/",N1166)-1)</f>
        <v>food</v>
      </c>
      <c r="R1166" s="1" t="str">
        <f>RIGHT(N1166,LEN(N1166) - FIND("/",N1166))</f>
        <v>food trucks</v>
      </c>
      <c r="S1166" s="12">
        <f>(J1166/86400)+DATE(1970,1,1)</f>
        <v>42509.724328703705</v>
      </c>
      <c r="T1166" s="12">
        <f>(I1166/86400)+DATE(1970,1,1)</f>
        <v>42539.724328703705</v>
      </c>
    </row>
    <row r="1167" spans="1:20" ht="60" x14ac:dyDescent="0.25">
      <c r="A1167" s="1">
        <v>1165</v>
      </c>
      <c r="B1167" s="8" t="s">
        <v>1166</v>
      </c>
      <c r="C1167" s="8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6">
        <f>ROUND((E1167/D1167)*(100),0)</f>
        <v>21</v>
      </c>
      <c r="P1167" s="9">
        <f>IF(L1167 = 0,0,E1167/L1167)</f>
        <v>82.82</v>
      </c>
      <c r="Q1167" s="1" t="str">
        <f>LEFT(N1167,SEARCH("/",N1167)-1)</f>
        <v>food</v>
      </c>
      <c r="R1167" s="1" t="str">
        <f>RIGHT(N1167,LEN(N1167) - FIND("/",N1167))</f>
        <v>food trucks</v>
      </c>
      <c r="S1167" s="12">
        <f>(J1167/86400)+DATE(1970,1,1)</f>
        <v>41792.214467592596</v>
      </c>
      <c r="T1167" s="12">
        <f>(I1167/86400)+DATE(1970,1,1)</f>
        <v>41826.214467592596</v>
      </c>
    </row>
    <row r="1168" spans="1:20" ht="60" x14ac:dyDescent="0.25">
      <c r="A1168" s="1">
        <v>1166</v>
      </c>
      <c r="B1168" s="8" t="s">
        <v>1167</v>
      </c>
      <c r="C1168" s="8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6">
        <f>ROUND((E1168/D1168)*(100),0)</f>
        <v>19</v>
      </c>
      <c r="P1168" s="9">
        <f>IF(L1168 = 0,0,E1168/L1168)</f>
        <v>358.875</v>
      </c>
      <c r="Q1168" s="1" t="str">
        <f>LEFT(N1168,SEARCH("/",N1168)-1)</f>
        <v>food</v>
      </c>
      <c r="R1168" s="1" t="str">
        <f>RIGHT(N1168,LEN(N1168) - FIND("/",N1168))</f>
        <v>food trucks</v>
      </c>
      <c r="S1168" s="12">
        <f>(J1168/86400)+DATE(1970,1,1)</f>
        <v>42150.485439814816</v>
      </c>
      <c r="T1168" s="12">
        <f>(I1168/86400)+DATE(1970,1,1)</f>
        <v>42181.166666666672</v>
      </c>
    </row>
    <row r="1169" spans="1:20" ht="45" x14ac:dyDescent="0.25">
      <c r="A1169" s="1">
        <v>1167</v>
      </c>
      <c r="B1169" s="8" t="s">
        <v>1168</v>
      </c>
      <c r="C1169" s="8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6">
        <f>ROUND((E1169/D1169)*(100),0)</f>
        <v>2</v>
      </c>
      <c r="P1169" s="9">
        <f>IF(L1169 = 0,0,E1169/L1169)</f>
        <v>61.1875</v>
      </c>
      <c r="Q1169" s="1" t="str">
        <f>LEFT(N1169,SEARCH("/",N1169)-1)</f>
        <v>food</v>
      </c>
      <c r="R1169" s="1" t="str">
        <f>RIGHT(N1169,LEN(N1169) - FIND("/",N1169))</f>
        <v>food trucks</v>
      </c>
      <c r="S1169" s="12">
        <f>(J1169/86400)+DATE(1970,1,1)</f>
        <v>41863.734895833331</v>
      </c>
      <c r="T1169" s="12">
        <f>(I1169/86400)+DATE(1970,1,1)</f>
        <v>41894.734895833331</v>
      </c>
    </row>
    <row r="1170" spans="1:20" ht="45" x14ac:dyDescent="0.25">
      <c r="A1170" s="1">
        <v>1168</v>
      </c>
      <c r="B1170" s="8" t="s">
        <v>1169</v>
      </c>
      <c r="C1170" s="8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6">
        <f>ROUND((E1170/D1170)*(100),0)</f>
        <v>6</v>
      </c>
      <c r="P1170" s="9">
        <f>IF(L1170 = 0,0,E1170/L1170)</f>
        <v>340</v>
      </c>
      <c r="Q1170" s="1" t="str">
        <f>LEFT(N1170,SEARCH("/",N1170)-1)</f>
        <v>food</v>
      </c>
      <c r="R1170" s="1" t="str">
        <f>RIGHT(N1170,LEN(N1170) - FIND("/",N1170))</f>
        <v>food trucks</v>
      </c>
      <c r="S1170" s="12">
        <f>(J1170/86400)+DATE(1970,1,1)</f>
        <v>42605.053993055553</v>
      </c>
      <c r="T1170" s="12">
        <f>(I1170/86400)+DATE(1970,1,1)</f>
        <v>42635.053993055553</v>
      </c>
    </row>
    <row r="1171" spans="1:20" ht="45" x14ac:dyDescent="0.25">
      <c r="A1171" s="1">
        <v>1169</v>
      </c>
      <c r="B1171" s="8" t="s">
        <v>1170</v>
      </c>
      <c r="C1171" s="8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6">
        <f>ROUND((E1171/D1171)*(100),0)</f>
        <v>0</v>
      </c>
      <c r="P1171" s="9">
        <f>IF(L1171 = 0,0,E1171/L1171)</f>
        <v>5.666666666666667</v>
      </c>
      <c r="Q1171" s="1" t="str">
        <f>LEFT(N1171,SEARCH("/",N1171)-1)</f>
        <v>food</v>
      </c>
      <c r="R1171" s="1" t="str">
        <f>RIGHT(N1171,LEN(N1171) - FIND("/",N1171))</f>
        <v>food trucks</v>
      </c>
      <c r="S1171" s="12">
        <f>(J1171/86400)+DATE(1970,1,1)</f>
        <v>42027.353738425925</v>
      </c>
      <c r="T1171" s="12">
        <f>(I1171/86400)+DATE(1970,1,1)</f>
        <v>42057.353738425925</v>
      </c>
    </row>
    <row r="1172" spans="1:20" ht="45" x14ac:dyDescent="0.25">
      <c r="A1172" s="1">
        <v>1170</v>
      </c>
      <c r="B1172" s="8" t="s">
        <v>1171</v>
      </c>
      <c r="C1172" s="8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6">
        <f>ROUND((E1172/D1172)*(100),0)</f>
        <v>0</v>
      </c>
      <c r="P1172" s="9">
        <f>IF(L1172 = 0,0,E1172/L1172)</f>
        <v>50</v>
      </c>
      <c r="Q1172" s="1" t="str">
        <f>LEFT(N1172,SEARCH("/",N1172)-1)</f>
        <v>food</v>
      </c>
      <c r="R1172" s="1" t="str">
        <f>RIGHT(N1172,LEN(N1172) - FIND("/",N1172))</f>
        <v>food trucks</v>
      </c>
      <c r="S1172" s="12">
        <f>(J1172/86400)+DATE(1970,1,1)</f>
        <v>42124.893182870372</v>
      </c>
      <c r="T1172" s="12">
        <f>(I1172/86400)+DATE(1970,1,1)</f>
        <v>42154.893182870372</v>
      </c>
    </row>
    <row r="1173" spans="1:20" ht="45" x14ac:dyDescent="0.25">
      <c r="A1173" s="1">
        <v>1171</v>
      </c>
      <c r="B1173" s="8" t="s">
        <v>1172</v>
      </c>
      <c r="C1173" s="8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6">
        <f>ROUND((E1173/D1173)*(100),0)</f>
        <v>0</v>
      </c>
      <c r="P1173" s="9">
        <f>IF(L1173 = 0,0,E1173/L1173)</f>
        <v>25</v>
      </c>
      <c r="Q1173" s="1" t="str">
        <f>LEFT(N1173,SEARCH("/",N1173)-1)</f>
        <v>food</v>
      </c>
      <c r="R1173" s="1" t="str">
        <f>RIGHT(N1173,LEN(N1173) - FIND("/",N1173))</f>
        <v>food trucks</v>
      </c>
      <c r="S1173" s="12">
        <f>(J1173/86400)+DATE(1970,1,1)</f>
        <v>41938.804710648146</v>
      </c>
      <c r="T1173" s="12">
        <f>(I1173/86400)+DATE(1970,1,1)</f>
        <v>41956.846377314811</v>
      </c>
    </row>
    <row r="1174" spans="1:20" ht="30" x14ac:dyDescent="0.25">
      <c r="A1174" s="1">
        <v>1172</v>
      </c>
      <c r="B1174" s="8" t="s">
        <v>1173</v>
      </c>
      <c r="C1174" s="8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6">
        <f>ROUND((E1174/D1174)*(100),0)</f>
        <v>0</v>
      </c>
      <c r="P1174" s="9">
        <f>IF(L1174 = 0,0,E1174/L1174)</f>
        <v>0</v>
      </c>
      <c r="Q1174" s="1" t="str">
        <f>LEFT(N1174,SEARCH("/",N1174)-1)</f>
        <v>food</v>
      </c>
      <c r="R1174" s="1" t="str">
        <f>RIGHT(N1174,LEN(N1174) - FIND("/",N1174))</f>
        <v>food trucks</v>
      </c>
      <c r="S1174" s="12">
        <f>(J1174/86400)+DATE(1970,1,1)</f>
        <v>41841.682314814811</v>
      </c>
      <c r="T1174" s="12">
        <f>(I1174/86400)+DATE(1970,1,1)</f>
        <v>41871.682314814811</v>
      </c>
    </row>
    <row r="1175" spans="1:20" ht="60" x14ac:dyDescent="0.25">
      <c r="A1175" s="1">
        <v>1173</v>
      </c>
      <c r="B1175" s="8" t="s">
        <v>1174</v>
      </c>
      <c r="C1175" s="8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6">
        <f>ROUND((E1175/D1175)*(100),0)</f>
        <v>0</v>
      </c>
      <c r="P1175" s="9">
        <f>IF(L1175 = 0,0,E1175/L1175)</f>
        <v>30</v>
      </c>
      <c r="Q1175" s="1" t="str">
        <f>LEFT(N1175,SEARCH("/",N1175)-1)</f>
        <v>food</v>
      </c>
      <c r="R1175" s="1" t="str">
        <f>RIGHT(N1175,LEN(N1175) - FIND("/",N1175))</f>
        <v>food trucks</v>
      </c>
      <c r="S1175" s="12">
        <f>(J1175/86400)+DATE(1970,1,1)</f>
        <v>42184.185844907406</v>
      </c>
      <c r="T1175" s="12">
        <f>(I1175/86400)+DATE(1970,1,1)</f>
        <v>42219.185844907406</v>
      </c>
    </row>
    <row r="1176" spans="1:20" ht="45" x14ac:dyDescent="0.25">
      <c r="A1176" s="1">
        <v>1174</v>
      </c>
      <c r="B1176" s="8" t="s">
        <v>1175</v>
      </c>
      <c r="C1176" s="8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6">
        <f>ROUND((E1176/D1176)*(100),0)</f>
        <v>6</v>
      </c>
      <c r="P1176" s="9">
        <f>IF(L1176 = 0,0,E1176/L1176)</f>
        <v>46.631578947368418</v>
      </c>
      <c r="Q1176" s="1" t="str">
        <f>LEFT(N1176,SEARCH("/",N1176)-1)</f>
        <v>food</v>
      </c>
      <c r="R1176" s="1" t="str">
        <f>RIGHT(N1176,LEN(N1176) - FIND("/",N1176))</f>
        <v>food trucks</v>
      </c>
      <c r="S1176" s="12">
        <f>(J1176/86400)+DATE(1970,1,1)</f>
        <v>42468.84174768519</v>
      </c>
      <c r="T1176" s="12">
        <f>(I1176/86400)+DATE(1970,1,1)</f>
        <v>42498.84174768519</v>
      </c>
    </row>
    <row r="1177" spans="1:20" ht="45" x14ac:dyDescent="0.25">
      <c r="A1177" s="1">
        <v>1175</v>
      </c>
      <c r="B1177" s="8" t="s">
        <v>1176</v>
      </c>
      <c r="C1177" s="8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6">
        <f>ROUND((E1177/D1177)*(100),0)</f>
        <v>3</v>
      </c>
      <c r="P1177" s="9">
        <f>IF(L1177 = 0,0,E1177/L1177)</f>
        <v>65</v>
      </c>
      <c r="Q1177" s="1" t="str">
        <f>LEFT(N1177,SEARCH("/",N1177)-1)</f>
        <v>food</v>
      </c>
      <c r="R1177" s="1" t="str">
        <f>RIGHT(N1177,LEN(N1177) - FIND("/",N1177))</f>
        <v>food trucks</v>
      </c>
      <c r="S1177" s="12">
        <f>(J1177/86400)+DATE(1970,1,1)</f>
        <v>42170.728460648148</v>
      </c>
      <c r="T1177" s="12">
        <f>(I1177/86400)+DATE(1970,1,1)</f>
        <v>42200.728460648148</v>
      </c>
    </row>
    <row r="1178" spans="1:20" ht="60" x14ac:dyDescent="0.25">
      <c r="A1178" s="1">
        <v>1176</v>
      </c>
      <c r="B1178" s="8" t="s">
        <v>1177</v>
      </c>
      <c r="C1178" s="8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6">
        <f>ROUND((E1178/D1178)*(100),0)</f>
        <v>0</v>
      </c>
      <c r="P1178" s="9">
        <f>IF(L1178 = 0,0,E1178/L1178)</f>
        <v>10</v>
      </c>
      <c r="Q1178" s="1" t="str">
        <f>LEFT(N1178,SEARCH("/",N1178)-1)</f>
        <v>food</v>
      </c>
      <c r="R1178" s="1" t="str">
        <f>RIGHT(N1178,LEN(N1178) - FIND("/",N1178))</f>
        <v>food trucks</v>
      </c>
      <c r="S1178" s="12">
        <f>(J1178/86400)+DATE(1970,1,1)</f>
        <v>42746.019652777773</v>
      </c>
      <c r="T1178" s="12">
        <f>(I1178/86400)+DATE(1970,1,1)</f>
        <v>42800.541666666672</v>
      </c>
    </row>
    <row r="1179" spans="1:20" ht="60" x14ac:dyDescent="0.25">
      <c r="A1179" s="1">
        <v>1177</v>
      </c>
      <c r="B1179" s="8" t="s">
        <v>1178</v>
      </c>
      <c r="C1179" s="8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6">
        <f>ROUND((E1179/D1179)*(100),0)</f>
        <v>0</v>
      </c>
      <c r="P1179" s="9">
        <f>IF(L1179 = 0,0,E1179/L1179)</f>
        <v>0</v>
      </c>
      <c r="Q1179" s="1" t="str">
        <f>LEFT(N1179,SEARCH("/",N1179)-1)</f>
        <v>food</v>
      </c>
      <c r="R1179" s="1" t="str">
        <f>RIGHT(N1179,LEN(N1179) - FIND("/",N1179))</f>
        <v>food trucks</v>
      </c>
      <c r="S1179" s="12">
        <f>(J1179/86400)+DATE(1970,1,1)</f>
        <v>41897.660833333335</v>
      </c>
      <c r="T1179" s="12">
        <f>(I1179/86400)+DATE(1970,1,1)</f>
        <v>41927.660833333335</v>
      </c>
    </row>
    <row r="1180" spans="1:20" ht="60" x14ac:dyDescent="0.25">
      <c r="A1180" s="1">
        <v>1178</v>
      </c>
      <c r="B1180" s="8" t="s">
        <v>1179</v>
      </c>
      <c r="C1180" s="8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6">
        <f>ROUND((E1180/D1180)*(100),0)</f>
        <v>0</v>
      </c>
      <c r="P1180" s="9">
        <f>IF(L1180 = 0,0,E1180/L1180)</f>
        <v>5</v>
      </c>
      <c r="Q1180" s="1" t="str">
        <f>LEFT(N1180,SEARCH("/",N1180)-1)</f>
        <v>food</v>
      </c>
      <c r="R1180" s="1" t="str">
        <f>RIGHT(N1180,LEN(N1180) - FIND("/",N1180))</f>
        <v>food trucks</v>
      </c>
      <c r="S1180" s="12">
        <f>(J1180/86400)+DATE(1970,1,1)</f>
        <v>41837.905694444446</v>
      </c>
      <c r="T1180" s="12">
        <f>(I1180/86400)+DATE(1970,1,1)</f>
        <v>41867.905694444446</v>
      </c>
    </row>
    <row r="1181" spans="1:20" ht="45" x14ac:dyDescent="0.25">
      <c r="A1181" s="1">
        <v>1179</v>
      </c>
      <c r="B1181" s="8" t="s">
        <v>1180</v>
      </c>
      <c r="C1181" s="8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6">
        <f>ROUND((E1181/D1181)*(100),0)</f>
        <v>5</v>
      </c>
      <c r="P1181" s="9">
        <f>IF(L1181 = 0,0,E1181/L1181)</f>
        <v>640</v>
      </c>
      <c r="Q1181" s="1" t="str">
        <f>LEFT(N1181,SEARCH("/",N1181)-1)</f>
        <v>food</v>
      </c>
      <c r="R1181" s="1" t="str">
        <f>RIGHT(N1181,LEN(N1181) - FIND("/",N1181))</f>
        <v>food trucks</v>
      </c>
      <c r="S1181" s="12">
        <f>(J1181/86400)+DATE(1970,1,1)</f>
        <v>42275.720219907409</v>
      </c>
      <c r="T1181" s="12">
        <f>(I1181/86400)+DATE(1970,1,1)</f>
        <v>42305.720219907409</v>
      </c>
    </row>
    <row r="1182" spans="1:20" ht="45" x14ac:dyDescent="0.25">
      <c r="A1182" s="1">
        <v>1180</v>
      </c>
      <c r="B1182" s="8" t="s">
        <v>1181</v>
      </c>
      <c r="C1182" s="8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6">
        <f>ROUND((E1182/D1182)*(100),0)</f>
        <v>12</v>
      </c>
      <c r="P1182" s="9">
        <f>IF(L1182 = 0,0,E1182/L1182)</f>
        <v>69.117647058823536</v>
      </c>
      <c r="Q1182" s="1" t="str">
        <f>LEFT(N1182,SEARCH("/",N1182)-1)</f>
        <v>food</v>
      </c>
      <c r="R1182" s="1" t="str">
        <f>RIGHT(N1182,LEN(N1182) - FIND("/",N1182))</f>
        <v>food trucks</v>
      </c>
      <c r="S1182" s="12">
        <f>(J1182/86400)+DATE(1970,1,1)</f>
        <v>41781.806875000002</v>
      </c>
      <c r="T1182" s="12">
        <f>(I1182/86400)+DATE(1970,1,1)</f>
        <v>41818.806875000002</v>
      </c>
    </row>
    <row r="1183" spans="1:20" ht="30" x14ac:dyDescent="0.25">
      <c r="A1183" s="1">
        <v>1181</v>
      </c>
      <c r="B1183" s="8" t="s">
        <v>1182</v>
      </c>
      <c r="C1183" s="8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6">
        <f>ROUND((E1183/D1183)*(100),0)</f>
        <v>0</v>
      </c>
      <c r="P1183" s="9">
        <f>IF(L1183 = 0,0,E1183/L1183)</f>
        <v>1.3333333333333333</v>
      </c>
      <c r="Q1183" s="1" t="str">
        <f>LEFT(N1183,SEARCH("/",N1183)-1)</f>
        <v>food</v>
      </c>
      <c r="R1183" s="1" t="str">
        <f>RIGHT(N1183,LEN(N1183) - FIND("/",N1183))</f>
        <v>food trucks</v>
      </c>
      <c r="S1183" s="12">
        <f>(J1183/86400)+DATE(1970,1,1)</f>
        <v>42034.339363425926</v>
      </c>
      <c r="T1183" s="12">
        <f>(I1183/86400)+DATE(1970,1,1)</f>
        <v>42064.339363425926</v>
      </c>
    </row>
    <row r="1184" spans="1:20" ht="60" x14ac:dyDescent="0.25">
      <c r="A1184" s="1">
        <v>1182</v>
      </c>
      <c r="B1184" s="8" t="s">
        <v>1183</v>
      </c>
      <c r="C1184" s="8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6">
        <f>ROUND((E1184/D1184)*(100),0)</f>
        <v>4</v>
      </c>
      <c r="P1184" s="9">
        <f>IF(L1184 = 0,0,E1184/L1184)</f>
        <v>10.5</v>
      </c>
      <c r="Q1184" s="1" t="str">
        <f>LEFT(N1184,SEARCH("/",N1184)-1)</f>
        <v>food</v>
      </c>
      <c r="R1184" s="1" t="str">
        <f>RIGHT(N1184,LEN(N1184) - FIND("/",N1184))</f>
        <v>food trucks</v>
      </c>
      <c r="S1184" s="12">
        <f>(J1184/86400)+DATE(1970,1,1)</f>
        <v>42728.827407407407</v>
      </c>
      <c r="T1184" s="12">
        <f>(I1184/86400)+DATE(1970,1,1)</f>
        <v>42747.695833333331</v>
      </c>
    </row>
    <row r="1185" spans="1:20" ht="60" x14ac:dyDescent="0.25">
      <c r="A1185" s="1">
        <v>1183</v>
      </c>
      <c r="B1185" s="8" t="s">
        <v>1184</v>
      </c>
      <c r="C1185" s="8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6">
        <f>ROUND((E1185/D1185)*(100),0)</f>
        <v>4</v>
      </c>
      <c r="P1185" s="9">
        <f>IF(L1185 = 0,0,E1185/L1185)</f>
        <v>33.333333333333336</v>
      </c>
      <c r="Q1185" s="1" t="str">
        <f>LEFT(N1185,SEARCH("/",N1185)-1)</f>
        <v>food</v>
      </c>
      <c r="R1185" s="1" t="str">
        <f>RIGHT(N1185,LEN(N1185) - FIND("/",N1185))</f>
        <v>food trucks</v>
      </c>
      <c r="S1185" s="12">
        <f>(J1185/86400)+DATE(1970,1,1)</f>
        <v>42656.86137731481</v>
      </c>
      <c r="T1185" s="12">
        <f>(I1185/86400)+DATE(1970,1,1)</f>
        <v>42676.165972222225</v>
      </c>
    </row>
    <row r="1186" spans="1:20" ht="60" x14ac:dyDescent="0.25">
      <c r="A1186" s="1">
        <v>1184</v>
      </c>
      <c r="B1186" s="8" t="s">
        <v>1185</v>
      </c>
      <c r="C1186" s="8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16">
        <f>ROUND((E1186/D1186)*(100),0)</f>
        <v>105</v>
      </c>
      <c r="P1186" s="9">
        <f>IF(L1186 = 0,0,E1186/L1186)</f>
        <v>61.562666666666665</v>
      </c>
      <c r="Q1186" s="1" t="str">
        <f>LEFT(N1186,SEARCH("/",N1186)-1)</f>
        <v>photography</v>
      </c>
      <c r="R1186" s="1" t="str">
        <f>RIGHT(N1186,LEN(N1186) - FIND("/",N1186))</f>
        <v>photobooks</v>
      </c>
      <c r="S1186" s="12">
        <f>(J1186/86400)+DATE(1970,1,1)</f>
        <v>42741.599664351852</v>
      </c>
      <c r="T1186" s="12">
        <f>(I1186/86400)+DATE(1970,1,1)</f>
        <v>42772.599664351852</v>
      </c>
    </row>
    <row r="1187" spans="1:20" ht="60" x14ac:dyDescent="0.25">
      <c r="A1187" s="1">
        <v>1185</v>
      </c>
      <c r="B1187" s="8" t="s">
        <v>1186</v>
      </c>
      <c r="C1187" s="8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16">
        <f>ROUND((E1187/D1187)*(100),0)</f>
        <v>105</v>
      </c>
      <c r="P1187" s="9">
        <f>IF(L1187 = 0,0,E1187/L1187)</f>
        <v>118.73873873873873</v>
      </c>
      <c r="Q1187" s="1" t="str">
        <f>LEFT(N1187,SEARCH("/",N1187)-1)</f>
        <v>photography</v>
      </c>
      <c r="R1187" s="1" t="str">
        <f>RIGHT(N1187,LEN(N1187) - FIND("/",N1187))</f>
        <v>photobooks</v>
      </c>
      <c r="S1187" s="12">
        <f>(J1187/86400)+DATE(1970,1,1)</f>
        <v>42130.865150462967</v>
      </c>
      <c r="T1187" s="12">
        <f>(I1187/86400)+DATE(1970,1,1)</f>
        <v>42163.166666666672</v>
      </c>
    </row>
    <row r="1188" spans="1:20" ht="60" x14ac:dyDescent="0.25">
      <c r="A1188" s="1">
        <v>1186</v>
      </c>
      <c r="B1188" s="8" t="s">
        <v>1187</v>
      </c>
      <c r="C1188" s="8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16">
        <f>ROUND((E1188/D1188)*(100),0)</f>
        <v>107</v>
      </c>
      <c r="P1188" s="9">
        <f>IF(L1188 = 0,0,E1188/L1188)</f>
        <v>65.081300813008127</v>
      </c>
      <c r="Q1188" s="1" t="str">
        <f>LEFT(N1188,SEARCH("/",N1188)-1)</f>
        <v>photography</v>
      </c>
      <c r="R1188" s="1" t="str">
        <f>RIGHT(N1188,LEN(N1188) - FIND("/",N1188))</f>
        <v>photobooks</v>
      </c>
      <c r="S1188" s="12">
        <f>(J1188/86400)+DATE(1970,1,1)</f>
        <v>42123.86336805555</v>
      </c>
      <c r="T1188" s="12">
        <f>(I1188/86400)+DATE(1970,1,1)</f>
        <v>42156.945833333331</v>
      </c>
    </row>
    <row r="1189" spans="1:20" ht="60" x14ac:dyDescent="0.25">
      <c r="A1189" s="1">
        <v>1187</v>
      </c>
      <c r="B1189" s="8" t="s">
        <v>1188</v>
      </c>
      <c r="C1189" s="8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16">
        <f>ROUND((E1189/D1189)*(100),0)</f>
        <v>104</v>
      </c>
      <c r="P1189" s="9">
        <f>IF(L1189 = 0,0,E1189/L1189)</f>
        <v>130.15714285714284</v>
      </c>
      <c r="Q1189" s="1" t="str">
        <f>LEFT(N1189,SEARCH("/",N1189)-1)</f>
        <v>photography</v>
      </c>
      <c r="R1189" s="1" t="str">
        <f>RIGHT(N1189,LEN(N1189) - FIND("/",N1189))</f>
        <v>photobooks</v>
      </c>
      <c r="S1189" s="12">
        <f>(J1189/86400)+DATE(1970,1,1)</f>
        <v>42109.894942129627</v>
      </c>
      <c r="T1189" s="12">
        <f>(I1189/86400)+DATE(1970,1,1)</f>
        <v>42141.75</v>
      </c>
    </row>
    <row r="1190" spans="1:20" ht="45" x14ac:dyDescent="0.25">
      <c r="A1190" s="1">
        <v>1188</v>
      </c>
      <c r="B1190" s="8" t="s">
        <v>1189</v>
      </c>
      <c r="C1190" s="8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16">
        <f>ROUND((E1190/D1190)*(100),0)</f>
        <v>161</v>
      </c>
      <c r="P1190" s="9">
        <f>IF(L1190 = 0,0,E1190/L1190)</f>
        <v>37.776470588235291</v>
      </c>
      <c r="Q1190" s="1" t="str">
        <f>LEFT(N1190,SEARCH("/",N1190)-1)</f>
        <v>photography</v>
      </c>
      <c r="R1190" s="1" t="str">
        <f>RIGHT(N1190,LEN(N1190) - FIND("/",N1190))</f>
        <v>photobooks</v>
      </c>
      <c r="S1190" s="12">
        <f>(J1190/86400)+DATE(1970,1,1)</f>
        <v>42711.700694444444</v>
      </c>
      <c r="T1190" s="12">
        <f>(I1190/86400)+DATE(1970,1,1)</f>
        <v>42732.700694444444</v>
      </c>
    </row>
    <row r="1191" spans="1:20" ht="60" x14ac:dyDescent="0.25">
      <c r="A1191" s="1">
        <v>1189</v>
      </c>
      <c r="B1191" s="8" t="s">
        <v>1190</v>
      </c>
      <c r="C1191" s="8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16">
        <f>ROUND((E1191/D1191)*(100),0)</f>
        <v>108</v>
      </c>
      <c r="P1191" s="9">
        <f>IF(L1191 = 0,0,E1191/L1191)</f>
        <v>112.79069767441861</v>
      </c>
      <c r="Q1191" s="1" t="str">
        <f>LEFT(N1191,SEARCH("/",N1191)-1)</f>
        <v>photography</v>
      </c>
      <c r="R1191" s="1" t="str">
        <f>RIGHT(N1191,LEN(N1191) - FIND("/",N1191))</f>
        <v>photobooks</v>
      </c>
      <c r="S1191" s="12">
        <f>(J1191/86400)+DATE(1970,1,1)</f>
        <v>42529.979108796295</v>
      </c>
      <c r="T1191" s="12">
        <f>(I1191/86400)+DATE(1970,1,1)</f>
        <v>42550.979108796295</v>
      </c>
    </row>
    <row r="1192" spans="1:20" ht="45" x14ac:dyDescent="0.25">
      <c r="A1192" s="1">
        <v>1190</v>
      </c>
      <c r="B1192" s="8" t="s">
        <v>1191</v>
      </c>
      <c r="C1192" s="8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16">
        <f>ROUND((E1192/D1192)*(100),0)</f>
        <v>135</v>
      </c>
      <c r="P1192" s="9">
        <f>IF(L1192 = 0,0,E1192/L1192)</f>
        <v>51.92307692307692</v>
      </c>
      <c r="Q1192" s="1" t="str">
        <f>LEFT(N1192,SEARCH("/",N1192)-1)</f>
        <v>photography</v>
      </c>
      <c r="R1192" s="1" t="str">
        <f>RIGHT(N1192,LEN(N1192) - FIND("/",N1192))</f>
        <v>photobooks</v>
      </c>
      <c r="S1192" s="12">
        <f>(J1192/86400)+DATE(1970,1,1)</f>
        <v>41852.665798611109</v>
      </c>
      <c r="T1192" s="12">
        <f>(I1192/86400)+DATE(1970,1,1)</f>
        <v>41882.665798611109</v>
      </c>
    </row>
    <row r="1193" spans="1:20" ht="60" x14ac:dyDescent="0.25">
      <c r="A1193" s="1">
        <v>1191</v>
      </c>
      <c r="B1193" s="8" t="s">
        <v>1192</v>
      </c>
      <c r="C1193" s="8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16">
        <f>ROUND((E1193/D1193)*(100),0)</f>
        <v>109</v>
      </c>
      <c r="P1193" s="9">
        <f>IF(L1193 = 0,0,E1193/L1193)</f>
        <v>89.242424242424249</v>
      </c>
      <c r="Q1193" s="1" t="str">
        <f>LEFT(N1193,SEARCH("/",N1193)-1)</f>
        <v>photography</v>
      </c>
      <c r="R1193" s="1" t="str">
        <f>RIGHT(N1193,LEN(N1193) - FIND("/",N1193))</f>
        <v>photobooks</v>
      </c>
      <c r="S1193" s="12">
        <f>(J1193/86400)+DATE(1970,1,1)</f>
        <v>42419.603703703702</v>
      </c>
      <c r="T1193" s="12">
        <f>(I1193/86400)+DATE(1970,1,1)</f>
        <v>42449.562037037038</v>
      </c>
    </row>
    <row r="1194" spans="1:20" ht="30" x14ac:dyDescent="0.25">
      <c r="A1194" s="1">
        <v>1192</v>
      </c>
      <c r="B1194" s="8" t="s">
        <v>1193</v>
      </c>
      <c r="C1194" s="8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16">
        <f>ROUND((E1194/D1194)*(100),0)</f>
        <v>290</v>
      </c>
      <c r="P1194" s="9">
        <f>IF(L1194 = 0,0,E1194/L1194)</f>
        <v>19.333333333333332</v>
      </c>
      <c r="Q1194" s="1" t="str">
        <f>LEFT(N1194,SEARCH("/",N1194)-1)</f>
        <v>photography</v>
      </c>
      <c r="R1194" s="1" t="str">
        <f>RIGHT(N1194,LEN(N1194) - FIND("/",N1194))</f>
        <v>photobooks</v>
      </c>
      <c r="S1194" s="12">
        <f>(J1194/86400)+DATE(1970,1,1)</f>
        <v>42747.506689814814</v>
      </c>
      <c r="T1194" s="12">
        <f>(I1194/86400)+DATE(1970,1,1)</f>
        <v>42777.506689814814</v>
      </c>
    </row>
    <row r="1195" spans="1:20" ht="60" x14ac:dyDescent="0.25">
      <c r="A1195" s="1">
        <v>1193</v>
      </c>
      <c r="B1195" s="8" t="s">
        <v>1194</v>
      </c>
      <c r="C1195" s="8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16">
        <f>ROUND((E1195/D1195)*(100),0)</f>
        <v>104</v>
      </c>
      <c r="P1195" s="9">
        <f>IF(L1195 = 0,0,E1195/L1195)</f>
        <v>79.967032967032964</v>
      </c>
      <c r="Q1195" s="1" t="str">
        <f>LEFT(N1195,SEARCH("/",N1195)-1)</f>
        <v>photography</v>
      </c>
      <c r="R1195" s="1" t="str">
        <f>RIGHT(N1195,LEN(N1195) - FIND("/",N1195))</f>
        <v>photobooks</v>
      </c>
      <c r="S1195" s="12">
        <f>(J1195/86400)+DATE(1970,1,1)</f>
        <v>42409.776076388887</v>
      </c>
      <c r="T1195" s="12">
        <f>(I1195/86400)+DATE(1970,1,1)</f>
        <v>42469.734409722223</v>
      </c>
    </row>
    <row r="1196" spans="1:20" ht="60" x14ac:dyDescent="0.25">
      <c r="A1196" s="1">
        <v>1194</v>
      </c>
      <c r="B1196" s="8" t="s">
        <v>1195</v>
      </c>
      <c r="C1196" s="8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16">
        <f>ROUND((E1196/D1196)*(100),0)</f>
        <v>322</v>
      </c>
      <c r="P1196" s="9">
        <f>IF(L1196 = 0,0,E1196/L1196)</f>
        <v>56.414565826330531</v>
      </c>
      <c r="Q1196" s="1" t="str">
        <f>LEFT(N1196,SEARCH("/",N1196)-1)</f>
        <v>photography</v>
      </c>
      <c r="R1196" s="1" t="str">
        <f>RIGHT(N1196,LEN(N1196) - FIND("/",N1196))</f>
        <v>photobooks</v>
      </c>
      <c r="S1196" s="12">
        <f>(J1196/86400)+DATE(1970,1,1)</f>
        <v>42072.488182870366</v>
      </c>
      <c r="T1196" s="12">
        <f>(I1196/86400)+DATE(1970,1,1)</f>
        <v>42102.488182870366</v>
      </c>
    </row>
    <row r="1197" spans="1:20" ht="60" x14ac:dyDescent="0.25">
      <c r="A1197" s="1">
        <v>1195</v>
      </c>
      <c r="B1197" s="8" t="s">
        <v>1196</v>
      </c>
      <c r="C1197" s="8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16">
        <f>ROUND((E1197/D1197)*(100),0)</f>
        <v>135</v>
      </c>
      <c r="P1197" s="9">
        <f>IF(L1197 = 0,0,E1197/L1197)</f>
        <v>79.411764705882348</v>
      </c>
      <c r="Q1197" s="1" t="str">
        <f>LEFT(N1197,SEARCH("/",N1197)-1)</f>
        <v>photography</v>
      </c>
      <c r="R1197" s="1" t="str">
        <f>RIGHT(N1197,LEN(N1197) - FIND("/",N1197))</f>
        <v>photobooks</v>
      </c>
      <c r="S1197" s="12">
        <f>(J1197/86400)+DATE(1970,1,1)</f>
        <v>42298.34783564815</v>
      </c>
      <c r="T1197" s="12">
        <f>(I1197/86400)+DATE(1970,1,1)</f>
        <v>42358.375</v>
      </c>
    </row>
    <row r="1198" spans="1:20" ht="30" x14ac:dyDescent="0.25">
      <c r="A1198" s="1">
        <v>1196</v>
      </c>
      <c r="B1198" s="8" t="s">
        <v>1197</v>
      </c>
      <c r="C1198" s="8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16">
        <f>ROUND((E1198/D1198)*(100),0)</f>
        <v>270</v>
      </c>
      <c r="P1198" s="9">
        <f>IF(L1198 = 0,0,E1198/L1198)</f>
        <v>76.439453125</v>
      </c>
      <c r="Q1198" s="1" t="str">
        <f>LEFT(N1198,SEARCH("/",N1198)-1)</f>
        <v>photography</v>
      </c>
      <c r="R1198" s="1" t="str">
        <f>RIGHT(N1198,LEN(N1198) - FIND("/",N1198))</f>
        <v>photobooks</v>
      </c>
      <c r="S1198" s="12">
        <f>(J1198/86400)+DATE(1970,1,1)</f>
        <v>42326.818738425922</v>
      </c>
      <c r="T1198" s="12">
        <f>(I1198/86400)+DATE(1970,1,1)</f>
        <v>42356.818738425922</v>
      </c>
    </row>
    <row r="1199" spans="1:20" ht="60" x14ac:dyDescent="0.25">
      <c r="A1199" s="1">
        <v>1197</v>
      </c>
      <c r="B1199" s="8" t="s">
        <v>1198</v>
      </c>
      <c r="C1199" s="8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16">
        <f>ROUND((E1199/D1199)*(100),0)</f>
        <v>253</v>
      </c>
      <c r="P1199" s="9">
        <f>IF(L1199 = 0,0,E1199/L1199)</f>
        <v>121</v>
      </c>
      <c r="Q1199" s="1" t="str">
        <f>LEFT(N1199,SEARCH("/",N1199)-1)</f>
        <v>photography</v>
      </c>
      <c r="R1199" s="1" t="str">
        <f>RIGHT(N1199,LEN(N1199) - FIND("/",N1199))</f>
        <v>photobooks</v>
      </c>
      <c r="S1199" s="12">
        <f>(J1199/86400)+DATE(1970,1,1)</f>
        <v>42503.66474537037</v>
      </c>
      <c r="T1199" s="12">
        <f>(I1199/86400)+DATE(1970,1,1)</f>
        <v>42534.249305555553</v>
      </c>
    </row>
    <row r="1200" spans="1:20" ht="60" x14ac:dyDescent="0.25">
      <c r="A1200" s="1">
        <v>1198</v>
      </c>
      <c r="B1200" s="8" t="s">
        <v>1199</v>
      </c>
      <c r="C1200" s="8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16">
        <f>ROUND((E1200/D1200)*(100),0)</f>
        <v>261</v>
      </c>
      <c r="P1200" s="9">
        <f>IF(L1200 = 0,0,E1200/L1200)</f>
        <v>54.616766467065865</v>
      </c>
      <c r="Q1200" s="1" t="str">
        <f>LEFT(N1200,SEARCH("/",N1200)-1)</f>
        <v>photography</v>
      </c>
      <c r="R1200" s="1" t="str">
        <f>RIGHT(N1200,LEN(N1200) - FIND("/",N1200))</f>
        <v>photobooks</v>
      </c>
      <c r="S1200" s="12">
        <f>(J1200/86400)+DATE(1970,1,1)</f>
        <v>42333.619050925925</v>
      </c>
      <c r="T1200" s="12">
        <f>(I1200/86400)+DATE(1970,1,1)</f>
        <v>42369.125</v>
      </c>
    </row>
    <row r="1201" spans="1:20" ht="60" x14ac:dyDescent="0.25">
      <c r="A1201" s="1">
        <v>1199</v>
      </c>
      <c r="B1201" s="8" t="s">
        <v>1200</v>
      </c>
      <c r="C1201" s="8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16">
        <f>ROUND((E1201/D1201)*(100),0)</f>
        <v>101</v>
      </c>
      <c r="P1201" s="9">
        <f>IF(L1201 = 0,0,E1201/L1201)</f>
        <v>299.22222222222223</v>
      </c>
      <c r="Q1201" s="1" t="str">
        <f>LEFT(N1201,SEARCH("/",N1201)-1)</f>
        <v>photography</v>
      </c>
      <c r="R1201" s="1" t="str">
        <f>RIGHT(N1201,LEN(N1201) - FIND("/",N1201))</f>
        <v>photobooks</v>
      </c>
      <c r="S1201" s="12">
        <f>(J1201/86400)+DATE(1970,1,1)</f>
        <v>42161.770833333328</v>
      </c>
      <c r="T1201" s="12">
        <f>(I1201/86400)+DATE(1970,1,1)</f>
        <v>42193.770833333328</v>
      </c>
    </row>
    <row r="1202" spans="1:20" ht="60" x14ac:dyDescent="0.25">
      <c r="A1202" s="1">
        <v>1200</v>
      </c>
      <c r="B1202" s="8" t="s">
        <v>1201</v>
      </c>
      <c r="C1202" s="8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16">
        <f>ROUND((E1202/D1202)*(100),0)</f>
        <v>126</v>
      </c>
      <c r="P1202" s="9">
        <f>IF(L1202 = 0,0,E1202/L1202)</f>
        <v>58.533980582524272</v>
      </c>
      <c r="Q1202" s="1" t="str">
        <f>LEFT(N1202,SEARCH("/",N1202)-1)</f>
        <v>photography</v>
      </c>
      <c r="R1202" s="1" t="str">
        <f>RIGHT(N1202,LEN(N1202) - FIND("/",N1202))</f>
        <v>photobooks</v>
      </c>
      <c r="S1202" s="12">
        <f>(J1202/86400)+DATE(1970,1,1)</f>
        <v>42089.477500000001</v>
      </c>
      <c r="T1202" s="12">
        <f>(I1202/86400)+DATE(1970,1,1)</f>
        <v>42110.477500000001</v>
      </c>
    </row>
    <row r="1203" spans="1:20" ht="60" x14ac:dyDescent="0.25">
      <c r="A1203" s="1">
        <v>1201</v>
      </c>
      <c r="B1203" s="8" t="s">
        <v>1202</v>
      </c>
      <c r="C1203" s="8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16">
        <f>ROUND((E1203/D1203)*(100),0)</f>
        <v>102</v>
      </c>
      <c r="P1203" s="9">
        <f>IF(L1203 = 0,0,E1203/L1203)</f>
        <v>55.371801801801809</v>
      </c>
      <c r="Q1203" s="1" t="str">
        <f>LEFT(N1203,SEARCH("/",N1203)-1)</f>
        <v>photography</v>
      </c>
      <c r="R1203" s="1" t="str">
        <f>RIGHT(N1203,LEN(N1203) - FIND("/",N1203))</f>
        <v>photobooks</v>
      </c>
      <c r="S1203" s="12">
        <f>(J1203/86400)+DATE(1970,1,1)</f>
        <v>42536.60701388889</v>
      </c>
      <c r="T1203" s="12">
        <f>(I1203/86400)+DATE(1970,1,1)</f>
        <v>42566.60701388889</v>
      </c>
    </row>
    <row r="1204" spans="1:20" ht="60" x14ac:dyDescent="0.25">
      <c r="A1204" s="1">
        <v>1202</v>
      </c>
      <c r="B1204" s="8" t="s">
        <v>1203</v>
      </c>
      <c r="C1204" s="8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16">
        <f>ROUND((E1204/D1204)*(100),0)</f>
        <v>199</v>
      </c>
      <c r="P1204" s="9">
        <f>IF(L1204 = 0,0,E1204/L1204)</f>
        <v>183.80442804428046</v>
      </c>
      <c r="Q1204" s="1" t="str">
        <f>LEFT(N1204,SEARCH("/",N1204)-1)</f>
        <v>photography</v>
      </c>
      <c r="R1204" s="1" t="str">
        <f>RIGHT(N1204,LEN(N1204) - FIND("/",N1204))</f>
        <v>photobooks</v>
      </c>
      <c r="S1204" s="12">
        <f>(J1204/86400)+DATE(1970,1,1)</f>
        <v>42152.288819444446</v>
      </c>
      <c r="T1204" s="12">
        <f>(I1204/86400)+DATE(1970,1,1)</f>
        <v>42182.288819444446</v>
      </c>
    </row>
    <row r="1205" spans="1:20" ht="45" x14ac:dyDescent="0.25">
      <c r="A1205" s="1">
        <v>1203</v>
      </c>
      <c r="B1205" s="8" t="s">
        <v>1204</v>
      </c>
      <c r="C1205" s="8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16">
        <f>ROUND((E1205/D1205)*(100),0)</f>
        <v>102</v>
      </c>
      <c r="P1205" s="9">
        <f>IF(L1205 = 0,0,E1205/L1205)</f>
        <v>165.34653465346534</v>
      </c>
      <c r="Q1205" s="1" t="str">
        <f>LEFT(N1205,SEARCH("/",N1205)-1)</f>
        <v>photography</v>
      </c>
      <c r="R1205" s="1" t="str">
        <f>RIGHT(N1205,LEN(N1205) - FIND("/",N1205))</f>
        <v>photobooks</v>
      </c>
      <c r="S1205" s="12">
        <f>(J1205/86400)+DATE(1970,1,1)</f>
        <v>42125.614895833336</v>
      </c>
      <c r="T1205" s="12">
        <f>(I1205/86400)+DATE(1970,1,1)</f>
        <v>42155.614895833336</v>
      </c>
    </row>
    <row r="1206" spans="1:20" ht="45" x14ac:dyDescent="0.25">
      <c r="A1206" s="1">
        <v>1204</v>
      </c>
      <c r="B1206" s="8" t="s">
        <v>1205</v>
      </c>
      <c r="C1206" s="8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16">
        <f>ROUND((E1206/D1206)*(100),0)</f>
        <v>103</v>
      </c>
      <c r="P1206" s="9">
        <f>IF(L1206 = 0,0,E1206/L1206)</f>
        <v>234.78947368421052</v>
      </c>
      <c r="Q1206" s="1" t="str">
        <f>LEFT(N1206,SEARCH("/",N1206)-1)</f>
        <v>photography</v>
      </c>
      <c r="R1206" s="1" t="str">
        <f>RIGHT(N1206,LEN(N1206) - FIND("/",N1206))</f>
        <v>photobooks</v>
      </c>
      <c r="S1206" s="12">
        <f>(J1206/86400)+DATE(1970,1,1)</f>
        <v>42297.748067129629</v>
      </c>
      <c r="T1206" s="12">
        <f>(I1206/86400)+DATE(1970,1,1)</f>
        <v>42342.208333333328</v>
      </c>
    </row>
    <row r="1207" spans="1:20" ht="60" x14ac:dyDescent="0.25">
      <c r="A1207" s="1">
        <v>1205</v>
      </c>
      <c r="B1207" s="8" t="s">
        <v>1206</v>
      </c>
      <c r="C1207" s="8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16">
        <f>ROUND((E1207/D1207)*(100),0)</f>
        <v>101</v>
      </c>
      <c r="P1207" s="9">
        <f>IF(L1207 = 0,0,E1207/L1207)</f>
        <v>211.48387096774192</v>
      </c>
      <c r="Q1207" s="1" t="str">
        <f>LEFT(N1207,SEARCH("/",N1207)-1)</f>
        <v>photography</v>
      </c>
      <c r="R1207" s="1" t="str">
        <f>RIGHT(N1207,LEN(N1207) - FIND("/",N1207))</f>
        <v>photobooks</v>
      </c>
      <c r="S1207" s="12">
        <f>(J1207/86400)+DATE(1970,1,1)</f>
        <v>42138.506377314814</v>
      </c>
      <c r="T1207" s="12">
        <f>(I1207/86400)+DATE(1970,1,1)</f>
        <v>42168.506377314814</v>
      </c>
    </row>
    <row r="1208" spans="1:20" ht="60" x14ac:dyDescent="0.25">
      <c r="A1208" s="1">
        <v>1206</v>
      </c>
      <c r="B1208" s="8" t="s">
        <v>1207</v>
      </c>
      <c r="C1208" s="8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16">
        <f>ROUND((E1208/D1208)*(100),0)</f>
        <v>115</v>
      </c>
      <c r="P1208" s="9">
        <f>IF(L1208 = 0,0,E1208/L1208)</f>
        <v>32.34375</v>
      </c>
      <c r="Q1208" s="1" t="str">
        <f>LEFT(N1208,SEARCH("/",N1208)-1)</f>
        <v>photography</v>
      </c>
      <c r="R1208" s="1" t="str">
        <f>RIGHT(N1208,LEN(N1208) - FIND("/",N1208))</f>
        <v>photobooks</v>
      </c>
      <c r="S1208" s="12">
        <f>(J1208/86400)+DATE(1970,1,1)</f>
        <v>42772.776076388887</v>
      </c>
      <c r="T1208" s="12">
        <f>(I1208/86400)+DATE(1970,1,1)</f>
        <v>42805.561805555553</v>
      </c>
    </row>
    <row r="1209" spans="1:20" ht="30" x14ac:dyDescent="0.25">
      <c r="A1209" s="1">
        <v>1207</v>
      </c>
      <c r="B1209" s="8" t="s">
        <v>1208</v>
      </c>
      <c r="C1209" s="8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16">
        <f>ROUND((E1209/D1209)*(100),0)</f>
        <v>104</v>
      </c>
      <c r="P1209" s="9">
        <f>IF(L1209 = 0,0,E1209/L1209)</f>
        <v>123.37588652482269</v>
      </c>
      <c r="Q1209" s="1" t="str">
        <f>LEFT(N1209,SEARCH("/",N1209)-1)</f>
        <v>photography</v>
      </c>
      <c r="R1209" s="1" t="str">
        <f>RIGHT(N1209,LEN(N1209) - FIND("/",N1209))</f>
        <v>photobooks</v>
      </c>
      <c r="S1209" s="12">
        <f>(J1209/86400)+DATE(1970,1,1)</f>
        <v>42430.430243055554</v>
      </c>
      <c r="T1209" s="12">
        <f>(I1209/86400)+DATE(1970,1,1)</f>
        <v>42460.416666666672</v>
      </c>
    </row>
    <row r="1210" spans="1:20" ht="60" x14ac:dyDescent="0.25">
      <c r="A1210" s="1">
        <v>1208</v>
      </c>
      <c r="B1210" s="8" t="s">
        <v>1209</v>
      </c>
      <c r="C1210" s="8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16">
        <f>ROUND((E1210/D1210)*(100),0)</f>
        <v>155</v>
      </c>
      <c r="P1210" s="9">
        <f>IF(L1210 = 0,0,E1210/L1210)</f>
        <v>207.06666666666666</v>
      </c>
      <c r="Q1210" s="1" t="str">
        <f>LEFT(N1210,SEARCH("/",N1210)-1)</f>
        <v>photography</v>
      </c>
      <c r="R1210" s="1" t="str">
        <f>RIGHT(N1210,LEN(N1210) - FIND("/",N1210))</f>
        <v>photobooks</v>
      </c>
      <c r="S1210" s="12">
        <f>(J1210/86400)+DATE(1970,1,1)</f>
        <v>42423.709074074075</v>
      </c>
      <c r="T1210" s="12">
        <f>(I1210/86400)+DATE(1970,1,1)</f>
        <v>42453.667407407411</v>
      </c>
    </row>
    <row r="1211" spans="1:20" ht="60" x14ac:dyDescent="0.25">
      <c r="A1211" s="1">
        <v>1209</v>
      </c>
      <c r="B1211" s="8" t="s">
        <v>1210</v>
      </c>
      <c r="C1211" s="8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16">
        <f>ROUND((E1211/D1211)*(100),0)</f>
        <v>106</v>
      </c>
      <c r="P1211" s="9">
        <f>IF(L1211 = 0,0,E1211/L1211)</f>
        <v>138.2608695652174</v>
      </c>
      <c r="Q1211" s="1" t="str">
        <f>LEFT(N1211,SEARCH("/",N1211)-1)</f>
        <v>photography</v>
      </c>
      <c r="R1211" s="1" t="str">
        <f>RIGHT(N1211,LEN(N1211) - FIND("/",N1211))</f>
        <v>photobooks</v>
      </c>
      <c r="S1211" s="12">
        <f>(J1211/86400)+DATE(1970,1,1)</f>
        <v>42761.846122685187</v>
      </c>
      <c r="T1211" s="12">
        <f>(I1211/86400)+DATE(1970,1,1)</f>
        <v>42791.846122685187</v>
      </c>
    </row>
    <row r="1212" spans="1:20" ht="30" x14ac:dyDescent="0.25">
      <c r="A1212" s="1">
        <v>1210</v>
      </c>
      <c r="B1212" s="8" t="s">
        <v>1211</v>
      </c>
      <c r="C1212" s="8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16">
        <f>ROUND((E1212/D1212)*(100),0)</f>
        <v>254</v>
      </c>
      <c r="P1212" s="9">
        <f>IF(L1212 = 0,0,E1212/L1212)</f>
        <v>493.81553398058253</v>
      </c>
      <c r="Q1212" s="1" t="str">
        <f>LEFT(N1212,SEARCH("/",N1212)-1)</f>
        <v>photography</v>
      </c>
      <c r="R1212" s="1" t="str">
        <f>RIGHT(N1212,LEN(N1212) - FIND("/",N1212))</f>
        <v>photobooks</v>
      </c>
      <c r="S1212" s="12">
        <f>(J1212/86400)+DATE(1970,1,1)</f>
        <v>42132.941805555558</v>
      </c>
      <c r="T1212" s="12">
        <f>(I1212/86400)+DATE(1970,1,1)</f>
        <v>42155.875</v>
      </c>
    </row>
    <row r="1213" spans="1:20" ht="60" x14ac:dyDescent="0.25">
      <c r="A1213" s="1">
        <v>1211</v>
      </c>
      <c r="B1213" s="8" t="s">
        <v>1212</v>
      </c>
      <c r="C1213" s="8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16">
        <f>ROUND((E1213/D1213)*(100),0)</f>
        <v>101</v>
      </c>
      <c r="P1213" s="9">
        <f>IF(L1213 = 0,0,E1213/L1213)</f>
        <v>168.5</v>
      </c>
      <c r="Q1213" s="1" t="str">
        <f>LEFT(N1213,SEARCH("/",N1213)-1)</f>
        <v>photography</v>
      </c>
      <c r="R1213" s="1" t="str">
        <f>RIGHT(N1213,LEN(N1213) - FIND("/",N1213))</f>
        <v>photobooks</v>
      </c>
      <c r="S1213" s="12">
        <f>(J1213/86400)+DATE(1970,1,1)</f>
        <v>42515.866446759261</v>
      </c>
      <c r="T1213" s="12">
        <f>(I1213/86400)+DATE(1970,1,1)</f>
        <v>42530.866446759261</v>
      </c>
    </row>
    <row r="1214" spans="1:20" ht="60" x14ac:dyDescent="0.25">
      <c r="A1214" s="1">
        <v>1212</v>
      </c>
      <c r="B1214" s="8" t="s">
        <v>1213</v>
      </c>
      <c r="C1214" s="8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16">
        <f>ROUND((E1214/D1214)*(100),0)</f>
        <v>129</v>
      </c>
      <c r="P1214" s="9">
        <f>IF(L1214 = 0,0,E1214/L1214)</f>
        <v>38.867469879518069</v>
      </c>
      <c r="Q1214" s="1" t="str">
        <f>LEFT(N1214,SEARCH("/",N1214)-1)</f>
        <v>photography</v>
      </c>
      <c r="R1214" s="1" t="str">
        <f>RIGHT(N1214,LEN(N1214) - FIND("/",N1214))</f>
        <v>photobooks</v>
      </c>
      <c r="S1214" s="12">
        <f>(J1214/86400)+DATE(1970,1,1)</f>
        <v>42318.950173611112</v>
      </c>
      <c r="T1214" s="12">
        <f>(I1214/86400)+DATE(1970,1,1)</f>
        <v>42335.041666666672</v>
      </c>
    </row>
    <row r="1215" spans="1:20" ht="60" x14ac:dyDescent="0.25">
      <c r="A1215" s="1">
        <v>1213</v>
      </c>
      <c r="B1215" s="8" t="s">
        <v>1214</v>
      </c>
      <c r="C1215" s="8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16">
        <f>ROUND((E1215/D1215)*(100),0)</f>
        <v>102</v>
      </c>
      <c r="P1215" s="9">
        <f>IF(L1215 = 0,0,E1215/L1215)</f>
        <v>61.527777777777779</v>
      </c>
      <c r="Q1215" s="1" t="str">
        <f>LEFT(N1215,SEARCH("/",N1215)-1)</f>
        <v>photography</v>
      </c>
      <c r="R1215" s="1" t="str">
        <f>RIGHT(N1215,LEN(N1215) - FIND("/",N1215))</f>
        <v>photobooks</v>
      </c>
      <c r="S1215" s="12">
        <f>(J1215/86400)+DATE(1970,1,1)</f>
        <v>42731.755787037036</v>
      </c>
      <c r="T1215" s="12">
        <f>(I1215/86400)+DATE(1970,1,1)</f>
        <v>42766.755787037036</v>
      </c>
    </row>
    <row r="1216" spans="1:20" ht="60" x14ac:dyDescent="0.25">
      <c r="A1216" s="1">
        <v>1214</v>
      </c>
      <c r="B1216" s="8" t="s">
        <v>1215</v>
      </c>
      <c r="C1216" s="8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16">
        <f>ROUND((E1216/D1216)*(100),0)</f>
        <v>132</v>
      </c>
      <c r="P1216" s="9">
        <f>IF(L1216 = 0,0,E1216/L1216)</f>
        <v>105.44</v>
      </c>
      <c r="Q1216" s="1" t="str">
        <f>LEFT(N1216,SEARCH("/",N1216)-1)</f>
        <v>photography</v>
      </c>
      <c r="R1216" s="1" t="str">
        <f>RIGHT(N1216,LEN(N1216) - FIND("/",N1216))</f>
        <v>photobooks</v>
      </c>
      <c r="S1216" s="12">
        <f>(J1216/86400)+DATE(1970,1,1)</f>
        <v>42104.840335648143</v>
      </c>
      <c r="T1216" s="12">
        <f>(I1216/86400)+DATE(1970,1,1)</f>
        <v>42164.840335648143</v>
      </c>
    </row>
    <row r="1217" spans="1:20" ht="60" x14ac:dyDescent="0.25">
      <c r="A1217" s="1">
        <v>1215</v>
      </c>
      <c r="B1217" s="8" t="s">
        <v>1216</v>
      </c>
      <c r="C1217" s="8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16">
        <f>ROUND((E1217/D1217)*(100),0)</f>
        <v>786</v>
      </c>
      <c r="P1217" s="9">
        <f>IF(L1217 = 0,0,E1217/L1217)</f>
        <v>71.592003642987251</v>
      </c>
      <c r="Q1217" s="1" t="str">
        <f>LEFT(N1217,SEARCH("/",N1217)-1)</f>
        <v>photography</v>
      </c>
      <c r="R1217" s="1" t="str">
        <f>RIGHT(N1217,LEN(N1217) - FIND("/",N1217))</f>
        <v>photobooks</v>
      </c>
      <c r="S1217" s="12">
        <f>(J1217/86400)+DATE(1970,1,1)</f>
        <v>41759.923101851848</v>
      </c>
      <c r="T1217" s="12">
        <f>(I1217/86400)+DATE(1970,1,1)</f>
        <v>41789.923101851848</v>
      </c>
    </row>
    <row r="1218" spans="1:20" ht="30" x14ac:dyDescent="0.25">
      <c r="A1218" s="1">
        <v>1216</v>
      </c>
      <c r="B1218" s="8" t="s">
        <v>1217</v>
      </c>
      <c r="C1218" s="8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16">
        <f>ROUND((E1218/D1218)*(100),0)</f>
        <v>146</v>
      </c>
      <c r="P1218" s="9">
        <f>IF(L1218 = 0,0,E1218/L1218)</f>
        <v>91.882882882882882</v>
      </c>
      <c r="Q1218" s="1" t="str">
        <f>LEFT(N1218,SEARCH("/",N1218)-1)</f>
        <v>photography</v>
      </c>
      <c r="R1218" s="1" t="str">
        <f>RIGHT(N1218,LEN(N1218) - FIND("/",N1218))</f>
        <v>photobooks</v>
      </c>
      <c r="S1218" s="12">
        <f>(J1218/86400)+DATE(1970,1,1)</f>
        <v>42247.616400462968</v>
      </c>
      <c r="T1218" s="12">
        <f>(I1218/86400)+DATE(1970,1,1)</f>
        <v>42279.960416666669</v>
      </c>
    </row>
    <row r="1219" spans="1:20" ht="45" x14ac:dyDescent="0.25">
      <c r="A1219" s="1">
        <v>1217</v>
      </c>
      <c r="B1219" s="8" t="s">
        <v>1218</v>
      </c>
      <c r="C1219" s="8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16">
        <f>ROUND((E1219/D1219)*(100),0)</f>
        <v>103</v>
      </c>
      <c r="P1219" s="9">
        <f>IF(L1219 = 0,0,E1219/L1219)</f>
        <v>148.57377049180329</v>
      </c>
      <c r="Q1219" s="1" t="str">
        <f>LEFT(N1219,SEARCH("/",N1219)-1)</f>
        <v>photography</v>
      </c>
      <c r="R1219" s="1" t="str">
        <f>RIGHT(N1219,LEN(N1219) - FIND("/",N1219))</f>
        <v>photobooks</v>
      </c>
      <c r="S1219" s="12">
        <f>(J1219/86400)+DATE(1970,1,1)</f>
        <v>42535.809490740736</v>
      </c>
      <c r="T1219" s="12">
        <f>(I1219/86400)+DATE(1970,1,1)</f>
        <v>42565.809490740736</v>
      </c>
    </row>
    <row r="1220" spans="1:20" ht="60" x14ac:dyDescent="0.25">
      <c r="A1220" s="1">
        <v>1218</v>
      </c>
      <c r="B1220" s="8" t="s">
        <v>1219</v>
      </c>
      <c r="C1220" s="8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16">
        <f>ROUND((E1220/D1220)*(100),0)</f>
        <v>172</v>
      </c>
      <c r="P1220" s="9">
        <f>IF(L1220 = 0,0,E1220/L1220)</f>
        <v>174.2134831460674</v>
      </c>
      <c r="Q1220" s="1" t="str">
        <f>LEFT(N1220,SEARCH("/",N1220)-1)</f>
        <v>photography</v>
      </c>
      <c r="R1220" s="1" t="str">
        <f>RIGHT(N1220,LEN(N1220) - FIND("/",N1220))</f>
        <v>photobooks</v>
      </c>
      <c r="S1220" s="12">
        <f>(J1220/86400)+DATE(1970,1,1)</f>
        <v>42278.662037037036</v>
      </c>
      <c r="T1220" s="12">
        <f>(I1220/86400)+DATE(1970,1,1)</f>
        <v>42309.125</v>
      </c>
    </row>
    <row r="1221" spans="1:20" ht="45" x14ac:dyDescent="0.25">
      <c r="A1221" s="1">
        <v>1219</v>
      </c>
      <c r="B1221" s="8" t="s">
        <v>1220</v>
      </c>
      <c r="C1221" s="8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16">
        <f>ROUND((E1221/D1221)*(100),0)</f>
        <v>159</v>
      </c>
      <c r="P1221" s="9">
        <f>IF(L1221 = 0,0,E1221/L1221)</f>
        <v>102.86166007905139</v>
      </c>
      <c r="Q1221" s="1" t="str">
        <f>LEFT(N1221,SEARCH("/",N1221)-1)</f>
        <v>photography</v>
      </c>
      <c r="R1221" s="1" t="str">
        <f>RIGHT(N1221,LEN(N1221) - FIND("/",N1221))</f>
        <v>photobooks</v>
      </c>
      <c r="S1221" s="12">
        <f>(J1221/86400)+DATE(1970,1,1)</f>
        <v>42633.461956018524</v>
      </c>
      <c r="T1221" s="12">
        <f>(I1221/86400)+DATE(1970,1,1)</f>
        <v>42663.461956018524</v>
      </c>
    </row>
    <row r="1222" spans="1:20" ht="45" x14ac:dyDescent="0.25">
      <c r="A1222" s="1">
        <v>1220</v>
      </c>
      <c r="B1222" s="8" t="s">
        <v>1221</v>
      </c>
      <c r="C1222" s="8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16">
        <f>ROUND((E1222/D1222)*(100),0)</f>
        <v>104</v>
      </c>
      <c r="P1222" s="9">
        <f>IF(L1222 = 0,0,E1222/L1222)</f>
        <v>111.17857142857143</v>
      </c>
      <c r="Q1222" s="1" t="str">
        <f>LEFT(N1222,SEARCH("/",N1222)-1)</f>
        <v>photography</v>
      </c>
      <c r="R1222" s="1" t="str">
        <f>RIGHT(N1222,LEN(N1222) - FIND("/",N1222))</f>
        <v>photobooks</v>
      </c>
      <c r="S1222" s="12">
        <f>(J1222/86400)+DATE(1970,1,1)</f>
        <v>42211.628611111111</v>
      </c>
      <c r="T1222" s="12">
        <f>(I1222/86400)+DATE(1970,1,1)</f>
        <v>42241.628611111111</v>
      </c>
    </row>
    <row r="1223" spans="1:20" ht="60" x14ac:dyDescent="0.25">
      <c r="A1223" s="1">
        <v>1221</v>
      </c>
      <c r="B1223" s="8" t="s">
        <v>1222</v>
      </c>
      <c r="C1223" s="8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16">
        <f>ROUND((E1223/D1223)*(100),0)</f>
        <v>111</v>
      </c>
      <c r="P1223" s="9">
        <f>IF(L1223 = 0,0,E1223/L1223)</f>
        <v>23.796213592233013</v>
      </c>
      <c r="Q1223" s="1" t="str">
        <f>LEFT(N1223,SEARCH("/",N1223)-1)</f>
        <v>photography</v>
      </c>
      <c r="R1223" s="1" t="str">
        <f>RIGHT(N1223,LEN(N1223) - FIND("/",N1223))</f>
        <v>photobooks</v>
      </c>
      <c r="S1223" s="12">
        <f>(J1223/86400)+DATE(1970,1,1)</f>
        <v>42680.47555555556</v>
      </c>
      <c r="T1223" s="12">
        <f>(I1223/86400)+DATE(1970,1,1)</f>
        <v>42708</v>
      </c>
    </row>
    <row r="1224" spans="1:20" ht="30" x14ac:dyDescent="0.25">
      <c r="A1224" s="1">
        <v>1222</v>
      </c>
      <c r="B1224" s="8" t="s">
        <v>1223</v>
      </c>
      <c r="C1224" s="8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16">
        <f>ROUND((E1224/D1224)*(100),0)</f>
        <v>280</v>
      </c>
      <c r="P1224" s="9">
        <f>IF(L1224 = 0,0,E1224/L1224)</f>
        <v>81.268115942028984</v>
      </c>
      <c r="Q1224" s="1" t="str">
        <f>LEFT(N1224,SEARCH("/",N1224)-1)</f>
        <v>photography</v>
      </c>
      <c r="R1224" s="1" t="str">
        <f>RIGHT(N1224,LEN(N1224) - FIND("/",N1224))</f>
        <v>photobooks</v>
      </c>
      <c r="S1224" s="12">
        <f>(J1224/86400)+DATE(1970,1,1)</f>
        <v>42430.720451388886</v>
      </c>
      <c r="T1224" s="12">
        <f>(I1224/86400)+DATE(1970,1,1)</f>
        <v>42461.166666666672</v>
      </c>
    </row>
    <row r="1225" spans="1:20" ht="45" x14ac:dyDescent="0.25">
      <c r="A1225" s="1">
        <v>1223</v>
      </c>
      <c r="B1225" s="8" t="s">
        <v>1224</v>
      </c>
      <c r="C1225" s="8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16">
        <f>ROUND((E1225/D1225)*(100),0)</f>
        <v>112</v>
      </c>
      <c r="P1225" s="9">
        <f>IF(L1225 = 0,0,E1225/L1225)</f>
        <v>116.21465968586388</v>
      </c>
      <c r="Q1225" s="1" t="str">
        <f>LEFT(N1225,SEARCH("/",N1225)-1)</f>
        <v>photography</v>
      </c>
      <c r="R1225" s="1" t="str">
        <f>RIGHT(N1225,LEN(N1225) - FIND("/",N1225))</f>
        <v>photobooks</v>
      </c>
      <c r="S1225" s="12">
        <f>(J1225/86400)+DATE(1970,1,1)</f>
        <v>42654.177187499998</v>
      </c>
      <c r="T1225" s="12">
        <f>(I1225/86400)+DATE(1970,1,1)</f>
        <v>42684.218854166669</v>
      </c>
    </row>
    <row r="1226" spans="1:20" ht="30" x14ac:dyDescent="0.25">
      <c r="A1226" s="1">
        <v>1224</v>
      </c>
      <c r="B1226" s="8" t="s">
        <v>1225</v>
      </c>
      <c r="C1226" s="8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6">
        <f>ROUND((E1226/D1226)*(100),0)</f>
        <v>7</v>
      </c>
      <c r="P1226" s="9">
        <f>IF(L1226 = 0,0,E1226/L1226)</f>
        <v>58.888888888888886</v>
      </c>
      <c r="Q1226" s="1" t="str">
        <f>LEFT(N1226,SEARCH("/",N1226)-1)</f>
        <v>music</v>
      </c>
      <c r="R1226" s="1" t="str">
        <f>RIGHT(N1226,LEN(N1226) - FIND("/",N1226))</f>
        <v>world music</v>
      </c>
      <c r="S1226" s="12">
        <f>(J1226/86400)+DATE(1970,1,1)</f>
        <v>41736.549791666665</v>
      </c>
      <c r="T1226" s="12">
        <f>(I1226/86400)+DATE(1970,1,1)</f>
        <v>41796.549791666665</v>
      </c>
    </row>
    <row r="1227" spans="1:20" ht="60" x14ac:dyDescent="0.25">
      <c r="A1227" s="1">
        <v>1225</v>
      </c>
      <c r="B1227" s="8" t="s">
        <v>1226</v>
      </c>
      <c r="C1227" s="8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6">
        <f>ROUND((E1227/D1227)*(100),0)</f>
        <v>4</v>
      </c>
      <c r="P1227" s="9">
        <f>IF(L1227 = 0,0,E1227/L1227)</f>
        <v>44</v>
      </c>
      <c r="Q1227" s="1" t="str">
        <f>LEFT(N1227,SEARCH("/",N1227)-1)</f>
        <v>music</v>
      </c>
      <c r="R1227" s="1" t="str">
        <f>RIGHT(N1227,LEN(N1227) - FIND("/",N1227))</f>
        <v>world music</v>
      </c>
      <c r="S1227" s="12">
        <f>(J1227/86400)+DATE(1970,1,1)</f>
        <v>41509.905995370369</v>
      </c>
      <c r="T1227" s="12">
        <f>(I1227/86400)+DATE(1970,1,1)</f>
        <v>41569.905995370369</v>
      </c>
    </row>
    <row r="1228" spans="1:20" ht="45" x14ac:dyDescent="0.25">
      <c r="A1228" s="1">
        <v>1226</v>
      </c>
      <c r="B1228" s="8" t="s">
        <v>1227</v>
      </c>
      <c r="C1228" s="8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6">
        <f>ROUND((E1228/D1228)*(100),0)</f>
        <v>4</v>
      </c>
      <c r="P1228" s="9">
        <f>IF(L1228 = 0,0,E1228/L1228)</f>
        <v>48.424999999999997</v>
      </c>
      <c r="Q1228" s="1" t="str">
        <f>LEFT(N1228,SEARCH("/",N1228)-1)</f>
        <v>music</v>
      </c>
      <c r="R1228" s="1" t="str">
        <f>RIGHT(N1228,LEN(N1228) - FIND("/",N1228))</f>
        <v>world music</v>
      </c>
      <c r="S1228" s="12">
        <f>(J1228/86400)+DATE(1970,1,1)</f>
        <v>41715.874780092592</v>
      </c>
      <c r="T1228" s="12">
        <f>(I1228/86400)+DATE(1970,1,1)</f>
        <v>41750.041666666664</v>
      </c>
    </row>
    <row r="1229" spans="1:20" ht="60" x14ac:dyDescent="0.25">
      <c r="A1229" s="1">
        <v>1227</v>
      </c>
      <c r="B1229" s="8" t="s">
        <v>1228</v>
      </c>
      <c r="C1229" s="8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6">
        <f>ROUND((E1229/D1229)*(100),0)</f>
        <v>0</v>
      </c>
      <c r="P1229" s="9">
        <f>IF(L1229 = 0,0,E1229/L1229)</f>
        <v>0</v>
      </c>
      <c r="Q1229" s="1" t="str">
        <f>LEFT(N1229,SEARCH("/",N1229)-1)</f>
        <v>music</v>
      </c>
      <c r="R1229" s="1" t="str">
        <f>RIGHT(N1229,LEN(N1229) - FIND("/",N1229))</f>
        <v>world music</v>
      </c>
      <c r="S1229" s="12">
        <f>(J1229/86400)+DATE(1970,1,1)</f>
        <v>41827.919166666667</v>
      </c>
      <c r="T1229" s="12">
        <f>(I1229/86400)+DATE(1970,1,1)</f>
        <v>41858.291666666664</v>
      </c>
    </row>
    <row r="1230" spans="1:20" ht="45" x14ac:dyDescent="0.25">
      <c r="A1230" s="1">
        <v>1228</v>
      </c>
      <c r="B1230" s="8" t="s">
        <v>1229</v>
      </c>
      <c r="C1230" s="8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6">
        <f>ROUND((E1230/D1230)*(100),0)</f>
        <v>29</v>
      </c>
      <c r="P1230" s="9">
        <f>IF(L1230 = 0,0,E1230/L1230)</f>
        <v>61.041666666666664</v>
      </c>
      <c r="Q1230" s="1" t="str">
        <f>LEFT(N1230,SEARCH("/",N1230)-1)</f>
        <v>music</v>
      </c>
      <c r="R1230" s="1" t="str">
        <f>RIGHT(N1230,LEN(N1230) - FIND("/",N1230))</f>
        <v>world music</v>
      </c>
      <c r="S1230" s="12">
        <f>(J1230/86400)+DATE(1970,1,1)</f>
        <v>40754.729259259257</v>
      </c>
      <c r="T1230" s="12">
        <f>(I1230/86400)+DATE(1970,1,1)</f>
        <v>40814.729259259257</v>
      </c>
    </row>
    <row r="1231" spans="1:20" ht="60" x14ac:dyDescent="0.25">
      <c r="A1231" s="1">
        <v>1229</v>
      </c>
      <c r="B1231" s="8" t="s">
        <v>1230</v>
      </c>
      <c r="C1231" s="8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6">
        <f>ROUND((E1231/D1231)*(100),0)</f>
        <v>1</v>
      </c>
      <c r="P1231" s="9">
        <f>IF(L1231 = 0,0,E1231/L1231)</f>
        <v>25</v>
      </c>
      <c r="Q1231" s="1" t="str">
        <f>LEFT(N1231,SEARCH("/",N1231)-1)</f>
        <v>music</v>
      </c>
      <c r="R1231" s="1" t="str">
        <f>RIGHT(N1231,LEN(N1231) - FIND("/",N1231))</f>
        <v>world music</v>
      </c>
      <c r="S1231" s="12">
        <f>(J1231/86400)+DATE(1970,1,1)</f>
        <v>40985.459803240738</v>
      </c>
      <c r="T1231" s="12">
        <f>(I1231/86400)+DATE(1970,1,1)</f>
        <v>41015.666666666664</v>
      </c>
    </row>
    <row r="1232" spans="1:20" ht="45" x14ac:dyDescent="0.25">
      <c r="A1232" s="1">
        <v>1230</v>
      </c>
      <c r="B1232" s="8" t="s">
        <v>1231</v>
      </c>
      <c r="C1232" s="8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6">
        <f>ROUND((E1232/D1232)*(100),0)</f>
        <v>0</v>
      </c>
      <c r="P1232" s="9">
        <f>IF(L1232 = 0,0,E1232/L1232)</f>
        <v>0</v>
      </c>
      <c r="Q1232" s="1" t="str">
        <f>LEFT(N1232,SEARCH("/",N1232)-1)</f>
        <v>music</v>
      </c>
      <c r="R1232" s="1" t="str">
        <f>RIGHT(N1232,LEN(N1232) - FIND("/",N1232))</f>
        <v>world music</v>
      </c>
      <c r="S1232" s="12">
        <f>(J1232/86400)+DATE(1970,1,1)</f>
        <v>40568.972569444442</v>
      </c>
      <c r="T1232" s="12">
        <f>(I1232/86400)+DATE(1970,1,1)</f>
        <v>40598.972569444442</v>
      </c>
    </row>
    <row r="1233" spans="1:20" ht="45" x14ac:dyDescent="0.25">
      <c r="A1233" s="1">
        <v>1231</v>
      </c>
      <c r="B1233" s="8" t="s">
        <v>1232</v>
      </c>
      <c r="C1233" s="8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6">
        <f>ROUND((E1233/D1233)*(100),0)</f>
        <v>0</v>
      </c>
      <c r="P1233" s="9">
        <f>IF(L1233 = 0,0,E1233/L1233)</f>
        <v>0</v>
      </c>
      <c r="Q1233" s="1" t="str">
        <f>LEFT(N1233,SEARCH("/",N1233)-1)</f>
        <v>music</v>
      </c>
      <c r="R1233" s="1" t="str">
        <f>RIGHT(N1233,LEN(N1233) - FIND("/",N1233))</f>
        <v>world music</v>
      </c>
      <c r="S1233" s="12">
        <f>(J1233/86400)+DATE(1970,1,1)</f>
        <v>42193.941759259258</v>
      </c>
      <c r="T1233" s="12">
        <f>(I1233/86400)+DATE(1970,1,1)</f>
        <v>42244.041666666672</v>
      </c>
    </row>
    <row r="1234" spans="1:20" ht="60" x14ac:dyDescent="0.25">
      <c r="A1234" s="1">
        <v>1232</v>
      </c>
      <c r="B1234" s="8" t="s">
        <v>1233</v>
      </c>
      <c r="C1234" s="8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6">
        <f>ROUND((E1234/D1234)*(100),0)</f>
        <v>1</v>
      </c>
      <c r="P1234" s="9">
        <f>IF(L1234 = 0,0,E1234/L1234)</f>
        <v>40</v>
      </c>
      <c r="Q1234" s="1" t="str">
        <f>LEFT(N1234,SEARCH("/",N1234)-1)</f>
        <v>music</v>
      </c>
      <c r="R1234" s="1" t="str">
        <f>RIGHT(N1234,LEN(N1234) - FIND("/",N1234))</f>
        <v>world music</v>
      </c>
      <c r="S1234" s="12">
        <f>(J1234/86400)+DATE(1970,1,1)</f>
        <v>41506.848032407404</v>
      </c>
      <c r="T1234" s="12">
        <f>(I1234/86400)+DATE(1970,1,1)</f>
        <v>41553.848032407404</v>
      </c>
    </row>
    <row r="1235" spans="1:20" ht="60" x14ac:dyDescent="0.25">
      <c r="A1235" s="1">
        <v>1233</v>
      </c>
      <c r="B1235" s="8" t="s">
        <v>1234</v>
      </c>
      <c r="C1235" s="8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6">
        <f>ROUND((E1235/D1235)*(100),0)</f>
        <v>12</v>
      </c>
      <c r="P1235" s="9">
        <f>IF(L1235 = 0,0,E1235/L1235)</f>
        <v>19.333333333333332</v>
      </c>
      <c r="Q1235" s="1" t="str">
        <f>LEFT(N1235,SEARCH("/",N1235)-1)</f>
        <v>music</v>
      </c>
      <c r="R1235" s="1" t="str">
        <f>RIGHT(N1235,LEN(N1235) - FIND("/",N1235))</f>
        <v>world music</v>
      </c>
      <c r="S1235" s="12">
        <f>(J1235/86400)+DATE(1970,1,1)</f>
        <v>40939.948773148149</v>
      </c>
      <c r="T1235" s="12">
        <f>(I1235/86400)+DATE(1970,1,1)</f>
        <v>40960.948773148149</v>
      </c>
    </row>
    <row r="1236" spans="1:20" ht="45" x14ac:dyDescent="0.25">
      <c r="A1236" s="1">
        <v>1234</v>
      </c>
      <c r="B1236" s="8" t="s">
        <v>1235</v>
      </c>
      <c r="C1236" s="8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6">
        <f>ROUND((E1236/D1236)*(100),0)</f>
        <v>0</v>
      </c>
      <c r="P1236" s="9">
        <f>IF(L1236 = 0,0,E1236/L1236)</f>
        <v>0</v>
      </c>
      <c r="Q1236" s="1" t="str">
        <f>LEFT(N1236,SEARCH("/",N1236)-1)</f>
        <v>music</v>
      </c>
      <c r="R1236" s="1" t="str">
        <f>RIGHT(N1236,LEN(N1236) - FIND("/",N1236))</f>
        <v>world music</v>
      </c>
      <c r="S1236" s="12">
        <f>(J1236/86400)+DATE(1970,1,1)</f>
        <v>42007.788680555561</v>
      </c>
      <c r="T1236" s="12">
        <f>(I1236/86400)+DATE(1970,1,1)</f>
        <v>42037.788680555561</v>
      </c>
    </row>
    <row r="1237" spans="1:20" ht="60" x14ac:dyDescent="0.25">
      <c r="A1237" s="1">
        <v>1235</v>
      </c>
      <c r="B1237" s="8" t="s">
        <v>1236</v>
      </c>
      <c r="C1237" s="8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6">
        <f>ROUND((E1237/D1237)*(100),0)</f>
        <v>3</v>
      </c>
      <c r="P1237" s="9">
        <f>IF(L1237 = 0,0,E1237/L1237)</f>
        <v>35</v>
      </c>
      <c r="Q1237" s="1" t="str">
        <f>LEFT(N1237,SEARCH("/",N1237)-1)</f>
        <v>music</v>
      </c>
      <c r="R1237" s="1" t="str">
        <f>RIGHT(N1237,LEN(N1237) - FIND("/",N1237))</f>
        <v>world music</v>
      </c>
      <c r="S1237" s="12">
        <f>(J1237/86400)+DATE(1970,1,1)</f>
        <v>41583.135405092595</v>
      </c>
      <c r="T1237" s="12">
        <f>(I1237/86400)+DATE(1970,1,1)</f>
        <v>41623.135405092595</v>
      </c>
    </row>
    <row r="1238" spans="1:20" ht="30" x14ac:dyDescent="0.25">
      <c r="A1238" s="1">
        <v>1236</v>
      </c>
      <c r="B1238" s="8" t="s">
        <v>1237</v>
      </c>
      <c r="C1238" s="8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6">
        <f>ROUND((E1238/D1238)*(100),0)</f>
        <v>0</v>
      </c>
      <c r="P1238" s="9">
        <f>IF(L1238 = 0,0,E1238/L1238)</f>
        <v>0</v>
      </c>
      <c r="Q1238" s="1" t="str">
        <f>LEFT(N1238,SEARCH("/",N1238)-1)</f>
        <v>music</v>
      </c>
      <c r="R1238" s="1" t="str">
        <f>RIGHT(N1238,LEN(N1238) - FIND("/",N1238))</f>
        <v>world music</v>
      </c>
      <c r="S1238" s="12">
        <f>(J1238/86400)+DATE(1970,1,1)</f>
        <v>41110.680138888885</v>
      </c>
      <c r="T1238" s="12">
        <f>(I1238/86400)+DATE(1970,1,1)</f>
        <v>41118.666666666664</v>
      </c>
    </row>
    <row r="1239" spans="1:20" ht="60" x14ac:dyDescent="0.25">
      <c r="A1239" s="1">
        <v>1237</v>
      </c>
      <c r="B1239" s="8" t="s">
        <v>1238</v>
      </c>
      <c r="C1239" s="8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6">
        <f>ROUND((E1239/D1239)*(100),0)</f>
        <v>0</v>
      </c>
      <c r="P1239" s="9">
        <f>IF(L1239 = 0,0,E1239/L1239)</f>
        <v>0</v>
      </c>
      <c r="Q1239" s="1" t="str">
        <f>LEFT(N1239,SEARCH("/",N1239)-1)</f>
        <v>music</v>
      </c>
      <c r="R1239" s="1" t="str">
        <f>RIGHT(N1239,LEN(N1239) - FIND("/",N1239))</f>
        <v>world music</v>
      </c>
      <c r="S1239" s="12">
        <f>(J1239/86400)+DATE(1970,1,1)</f>
        <v>41125.283159722225</v>
      </c>
      <c r="T1239" s="12">
        <f>(I1239/86400)+DATE(1970,1,1)</f>
        <v>41145.283159722225</v>
      </c>
    </row>
    <row r="1240" spans="1:20" ht="60" x14ac:dyDescent="0.25">
      <c r="A1240" s="1">
        <v>1238</v>
      </c>
      <c r="B1240" s="8" t="s">
        <v>1239</v>
      </c>
      <c r="C1240" s="8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6">
        <f>ROUND((E1240/D1240)*(100),0)</f>
        <v>18</v>
      </c>
      <c r="P1240" s="9">
        <f>IF(L1240 = 0,0,E1240/L1240)</f>
        <v>59.333333333333336</v>
      </c>
      <c r="Q1240" s="1" t="str">
        <f>LEFT(N1240,SEARCH("/",N1240)-1)</f>
        <v>music</v>
      </c>
      <c r="R1240" s="1" t="str">
        <f>RIGHT(N1240,LEN(N1240) - FIND("/",N1240))</f>
        <v>world music</v>
      </c>
      <c r="S1240" s="12">
        <f>(J1240/86400)+DATE(1970,1,1)</f>
        <v>40731.61037037037</v>
      </c>
      <c r="T1240" s="12">
        <f>(I1240/86400)+DATE(1970,1,1)</f>
        <v>40761.61037037037</v>
      </c>
    </row>
    <row r="1241" spans="1:20" ht="30" x14ac:dyDescent="0.25">
      <c r="A1241" s="1">
        <v>1239</v>
      </c>
      <c r="B1241" s="8" t="s">
        <v>1240</v>
      </c>
      <c r="C1241" s="8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6">
        <f>ROUND((E1241/D1241)*(100),0)</f>
        <v>0</v>
      </c>
      <c r="P1241" s="9">
        <f>IF(L1241 = 0,0,E1241/L1241)</f>
        <v>0</v>
      </c>
      <c r="Q1241" s="1" t="str">
        <f>LEFT(N1241,SEARCH("/",N1241)-1)</f>
        <v>music</v>
      </c>
      <c r="R1241" s="1" t="str">
        <f>RIGHT(N1241,LEN(N1241) - FIND("/",N1241))</f>
        <v>world music</v>
      </c>
      <c r="S1241" s="12">
        <f>(J1241/86400)+DATE(1970,1,1)</f>
        <v>40883.962581018517</v>
      </c>
      <c r="T1241" s="12">
        <f>(I1241/86400)+DATE(1970,1,1)</f>
        <v>40913.962581018517</v>
      </c>
    </row>
    <row r="1242" spans="1:20" ht="45" x14ac:dyDescent="0.25">
      <c r="A1242" s="1">
        <v>1240</v>
      </c>
      <c r="B1242" s="8" t="s">
        <v>1241</v>
      </c>
      <c r="C1242" s="8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6">
        <f>ROUND((E1242/D1242)*(100),0)</f>
        <v>3</v>
      </c>
      <c r="P1242" s="9">
        <f>IF(L1242 = 0,0,E1242/L1242)</f>
        <v>30.125</v>
      </c>
      <c r="Q1242" s="1" t="str">
        <f>LEFT(N1242,SEARCH("/",N1242)-1)</f>
        <v>music</v>
      </c>
      <c r="R1242" s="1" t="str">
        <f>RIGHT(N1242,LEN(N1242) - FIND("/",N1242))</f>
        <v>world music</v>
      </c>
      <c r="S1242" s="12">
        <f>(J1242/86400)+DATE(1970,1,1)</f>
        <v>41409.040011574078</v>
      </c>
      <c r="T1242" s="12">
        <f>(I1242/86400)+DATE(1970,1,1)</f>
        <v>41467.910416666666</v>
      </c>
    </row>
    <row r="1243" spans="1:20" ht="60" x14ac:dyDescent="0.25">
      <c r="A1243" s="1">
        <v>1241</v>
      </c>
      <c r="B1243" s="8" t="s">
        <v>1242</v>
      </c>
      <c r="C1243" s="8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6">
        <f>ROUND((E1243/D1243)*(100),0)</f>
        <v>51</v>
      </c>
      <c r="P1243" s="9">
        <f>IF(L1243 = 0,0,E1243/L1243)</f>
        <v>74.617647058823536</v>
      </c>
      <c r="Q1243" s="1" t="str">
        <f>LEFT(N1243,SEARCH("/",N1243)-1)</f>
        <v>music</v>
      </c>
      <c r="R1243" s="1" t="str">
        <f>RIGHT(N1243,LEN(N1243) - FIND("/",N1243))</f>
        <v>world music</v>
      </c>
      <c r="S1243" s="12">
        <f>(J1243/86400)+DATE(1970,1,1)</f>
        <v>41923.837731481479</v>
      </c>
      <c r="T1243" s="12">
        <f>(I1243/86400)+DATE(1970,1,1)</f>
        <v>41946.249305555553</v>
      </c>
    </row>
    <row r="1244" spans="1:20" ht="60" x14ac:dyDescent="0.25">
      <c r="A1244" s="1">
        <v>1242</v>
      </c>
      <c r="B1244" s="8" t="s">
        <v>1243</v>
      </c>
      <c r="C1244" s="8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6">
        <f>ROUND((E1244/D1244)*(100),0)</f>
        <v>1</v>
      </c>
      <c r="P1244" s="9">
        <f>IF(L1244 = 0,0,E1244/L1244)</f>
        <v>5</v>
      </c>
      <c r="Q1244" s="1" t="str">
        <f>LEFT(N1244,SEARCH("/",N1244)-1)</f>
        <v>music</v>
      </c>
      <c r="R1244" s="1" t="str">
        <f>RIGHT(N1244,LEN(N1244) - FIND("/",N1244))</f>
        <v>world music</v>
      </c>
      <c r="S1244" s="12">
        <f>(J1244/86400)+DATE(1970,1,1)</f>
        <v>40782.165532407409</v>
      </c>
      <c r="T1244" s="12">
        <f>(I1244/86400)+DATE(1970,1,1)</f>
        <v>40797.554166666669</v>
      </c>
    </row>
    <row r="1245" spans="1:20" ht="45" x14ac:dyDescent="0.25">
      <c r="A1245" s="1">
        <v>1243</v>
      </c>
      <c r="B1245" s="8" t="s">
        <v>1244</v>
      </c>
      <c r="C1245" s="8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6">
        <f>ROUND((E1245/D1245)*(100),0)</f>
        <v>14</v>
      </c>
      <c r="P1245" s="9">
        <f>IF(L1245 = 0,0,E1245/L1245)</f>
        <v>44.5</v>
      </c>
      <c r="Q1245" s="1" t="str">
        <f>LEFT(N1245,SEARCH("/",N1245)-1)</f>
        <v>music</v>
      </c>
      <c r="R1245" s="1" t="str">
        <f>RIGHT(N1245,LEN(N1245) - FIND("/",N1245))</f>
        <v>world music</v>
      </c>
      <c r="S1245" s="12">
        <f>(J1245/86400)+DATE(1970,1,1)</f>
        <v>40671.879293981481</v>
      </c>
      <c r="T1245" s="12">
        <f>(I1245/86400)+DATE(1970,1,1)</f>
        <v>40732.875</v>
      </c>
    </row>
    <row r="1246" spans="1:20" ht="45" x14ac:dyDescent="0.25">
      <c r="A1246" s="1">
        <v>1244</v>
      </c>
      <c r="B1246" s="8" t="s">
        <v>1245</v>
      </c>
      <c r="C1246" s="8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16">
        <f>ROUND((E1246/D1246)*(100),0)</f>
        <v>104</v>
      </c>
      <c r="P1246" s="9">
        <f>IF(L1246 = 0,0,E1246/L1246)</f>
        <v>46.133333333333333</v>
      </c>
      <c r="Q1246" s="1" t="str">
        <f>LEFT(N1246,SEARCH("/",N1246)-1)</f>
        <v>music</v>
      </c>
      <c r="R1246" s="1" t="str">
        <f>RIGHT(N1246,LEN(N1246) - FIND("/",N1246))</f>
        <v>rock</v>
      </c>
      <c r="S1246" s="12">
        <f>(J1246/86400)+DATE(1970,1,1)</f>
        <v>41355.825497685189</v>
      </c>
      <c r="T1246" s="12">
        <f>(I1246/86400)+DATE(1970,1,1)</f>
        <v>41386.875</v>
      </c>
    </row>
    <row r="1247" spans="1:20" ht="45" x14ac:dyDescent="0.25">
      <c r="A1247" s="1">
        <v>1245</v>
      </c>
      <c r="B1247" s="8" t="s">
        <v>1246</v>
      </c>
      <c r="C1247" s="8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16">
        <f>ROUND((E1247/D1247)*(100),0)</f>
        <v>120</v>
      </c>
      <c r="P1247" s="9">
        <f>IF(L1247 = 0,0,E1247/L1247)</f>
        <v>141.47058823529412</v>
      </c>
      <c r="Q1247" s="1" t="str">
        <f>LEFT(N1247,SEARCH("/",N1247)-1)</f>
        <v>music</v>
      </c>
      <c r="R1247" s="1" t="str">
        <f>RIGHT(N1247,LEN(N1247) - FIND("/",N1247))</f>
        <v>rock</v>
      </c>
      <c r="S1247" s="12">
        <f>(J1247/86400)+DATE(1970,1,1)</f>
        <v>41774.59993055556</v>
      </c>
      <c r="T1247" s="12">
        <f>(I1247/86400)+DATE(1970,1,1)</f>
        <v>41804.59993055556</v>
      </c>
    </row>
    <row r="1248" spans="1:20" ht="60" x14ac:dyDescent="0.25">
      <c r="A1248" s="1">
        <v>1246</v>
      </c>
      <c r="B1248" s="8" t="s">
        <v>1247</v>
      </c>
      <c r="C1248" s="8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16">
        <f>ROUND((E1248/D1248)*(100),0)</f>
        <v>117</v>
      </c>
      <c r="P1248" s="9">
        <f>IF(L1248 = 0,0,E1248/L1248)</f>
        <v>75.483870967741936</v>
      </c>
      <c r="Q1248" s="1" t="str">
        <f>LEFT(N1248,SEARCH("/",N1248)-1)</f>
        <v>music</v>
      </c>
      <c r="R1248" s="1" t="str">
        <f>RIGHT(N1248,LEN(N1248) - FIND("/",N1248))</f>
        <v>rock</v>
      </c>
      <c r="S1248" s="12">
        <f>(J1248/86400)+DATE(1970,1,1)</f>
        <v>40838.043391203704</v>
      </c>
      <c r="T1248" s="12">
        <f>(I1248/86400)+DATE(1970,1,1)</f>
        <v>40883.085057870368</v>
      </c>
    </row>
    <row r="1249" spans="1:20" ht="30" x14ac:dyDescent="0.25">
      <c r="A1249" s="1">
        <v>1247</v>
      </c>
      <c r="B1249" s="8" t="s">
        <v>1248</v>
      </c>
      <c r="C1249" s="8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16">
        <f>ROUND((E1249/D1249)*(100),0)</f>
        <v>122</v>
      </c>
      <c r="P1249" s="9">
        <f>IF(L1249 = 0,0,E1249/L1249)</f>
        <v>85.5</v>
      </c>
      <c r="Q1249" s="1" t="str">
        <f>LEFT(N1249,SEARCH("/",N1249)-1)</f>
        <v>music</v>
      </c>
      <c r="R1249" s="1" t="str">
        <f>RIGHT(N1249,LEN(N1249) - FIND("/",N1249))</f>
        <v>rock</v>
      </c>
      <c r="S1249" s="12">
        <f>(J1249/86400)+DATE(1970,1,1)</f>
        <v>41370.292303240742</v>
      </c>
      <c r="T1249" s="12">
        <f>(I1249/86400)+DATE(1970,1,1)</f>
        <v>41400.292303240742</v>
      </c>
    </row>
    <row r="1250" spans="1:20" ht="45" x14ac:dyDescent="0.25">
      <c r="A1250" s="1">
        <v>1248</v>
      </c>
      <c r="B1250" s="8" t="s">
        <v>1249</v>
      </c>
      <c r="C1250" s="8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16">
        <f>ROUND((E1250/D1250)*(100),0)</f>
        <v>152</v>
      </c>
      <c r="P1250" s="9">
        <f>IF(L1250 = 0,0,E1250/L1250)</f>
        <v>64.254237288135599</v>
      </c>
      <c r="Q1250" s="1" t="str">
        <f>LEFT(N1250,SEARCH("/",N1250)-1)</f>
        <v>music</v>
      </c>
      <c r="R1250" s="1" t="str">
        <f>RIGHT(N1250,LEN(N1250) - FIND("/",N1250))</f>
        <v>rock</v>
      </c>
      <c r="S1250" s="12">
        <f>(J1250/86400)+DATE(1970,1,1)</f>
        <v>41767.656863425924</v>
      </c>
      <c r="T1250" s="12">
        <f>(I1250/86400)+DATE(1970,1,1)</f>
        <v>41803.290972222225</v>
      </c>
    </row>
    <row r="1251" spans="1:20" ht="45" x14ac:dyDescent="0.25">
      <c r="A1251" s="1">
        <v>1249</v>
      </c>
      <c r="B1251" s="8" t="s">
        <v>1250</v>
      </c>
      <c r="C1251" s="8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16">
        <f>ROUND((E1251/D1251)*(100),0)</f>
        <v>104</v>
      </c>
      <c r="P1251" s="9">
        <f>IF(L1251 = 0,0,E1251/L1251)</f>
        <v>64.46913580246914</v>
      </c>
      <c r="Q1251" s="1" t="str">
        <f>LEFT(N1251,SEARCH("/",N1251)-1)</f>
        <v>music</v>
      </c>
      <c r="R1251" s="1" t="str">
        <f>RIGHT(N1251,LEN(N1251) - FIND("/",N1251))</f>
        <v>rock</v>
      </c>
      <c r="S1251" s="12">
        <f>(J1251/86400)+DATE(1970,1,1)</f>
        <v>41067.740868055553</v>
      </c>
      <c r="T1251" s="12">
        <f>(I1251/86400)+DATE(1970,1,1)</f>
        <v>41097.740868055553</v>
      </c>
    </row>
    <row r="1252" spans="1:20" ht="60" x14ac:dyDescent="0.25">
      <c r="A1252" s="1">
        <v>1250</v>
      </c>
      <c r="B1252" s="8" t="s">
        <v>1251</v>
      </c>
      <c r="C1252" s="8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16">
        <f>ROUND((E1252/D1252)*(100),0)</f>
        <v>200</v>
      </c>
      <c r="P1252" s="9">
        <f>IF(L1252 = 0,0,E1252/L1252)</f>
        <v>118.2007874015748</v>
      </c>
      <c r="Q1252" s="1" t="str">
        <f>LEFT(N1252,SEARCH("/",N1252)-1)</f>
        <v>music</v>
      </c>
      <c r="R1252" s="1" t="str">
        <f>RIGHT(N1252,LEN(N1252) - FIND("/",N1252))</f>
        <v>rock</v>
      </c>
      <c r="S1252" s="12">
        <f>(J1252/86400)+DATE(1970,1,1)</f>
        <v>41843.64271990741</v>
      </c>
      <c r="T1252" s="12">
        <f>(I1252/86400)+DATE(1970,1,1)</f>
        <v>41888.64271990741</v>
      </c>
    </row>
    <row r="1253" spans="1:20" ht="45" x14ac:dyDescent="0.25">
      <c r="A1253" s="1">
        <v>1251</v>
      </c>
      <c r="B1253" s="8" t="s">
        <v>1252</v>
      </c>
      <c r="C1253" s="8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16">
        <f>ROUND((E1253/D1253)*(100),0)</f>
        <v>102</v>
      </c>
      <c r="P1253" s="9">
        <f>IF(L1253 = 0,0,E1253/L1253)</f>
        <v>82.540540540540547</v>
      </c>
      <c r="Q1253" s="1" t="str">
        <f>LEFT(N1253,SEARCH("/",N1253)-1)</f>
        <v>music</v>
      </c>
      <c r="R1253" s="1" t="str">
        <f>RIGHT(N1253,LEN(N1253) - FIND("/",N1253))</f>
        <v>rock</v>
      </c>
      <c r="S1253" s="12">
        <f>(J1253/86400)+DATE(1970,1,1)</f>
        <v>40751.814432870371</v>
      </c>
      <c r="T1253" s="12">
        <f>(I1253/86400)+DATE(1970,1,1)</f>
        <v>40811.814432870371</v>
      </c>
    </row>
    <row r="1254" spans="1:20" ht="45" x14ac:dyDescent="0.25">
      <c r="A1254" s="1">
        <v>1252</v>
      </c>
      <c r="B1254" s="8" t="s">
        <v>1253</v>
      </c>
      <c r="C1254" s="8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16">
        <f>ROUND((E1254/D1254)*(100),0)</f>
        <v>138</v>
      </c>
      <c r="P1254" s="9">
        <f>IF(L1254 = 0,0,E1254/L1254)</f>
        <v>34.170212765957444</v>
      </c>
      <c r="Q1254" s="1" t="str">
        <f>LEFT(N1254,SEARCH("/",N1254)-1)</f>
        <v>music</v>
      </c>
      <c r="R1254" s="1" t="str">
        <f>RIGHT(N1254,LEN(N1254) - FIND("/",N1254))</f>
        <v>rock</v>
      </c>
      <c r="S1254" s="12">
        <f>(J1254/86400)+DATE(1970,1,1)</f>
        <v>41543.988067129627</v>
      </c>
      <c r="T1254" s="12">
        <f>(I1254/86400)+DATE(1970,1,1)</f>
        <v>41571.988067129627</v>
      </c>
    </row>
    <row r="1255" spans="1:20" ht="60" x14ac:dyDescent="0.25">
      <c r="A1255" s="1">
        <v>1253</v>
      </c>
      <c r="B1255" s="8" t="s">
        <v>1254</v>
      </c>
      <c r="C1255" s="8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16">
        <f>ROUND((E1255/D1255)*(100),0)</f>
        <v>303833</v>
      </c>
      <c r="P1255" s="9">
        <f>IF(L1255 = 0,0,E1255/L1255)</f>
        <v>42.73322081575246</v>
      </c>
      <c r="Q1255" s="1" t="str">
        <f>LEFT(N1255,SEARCH("/",N1255)-1)</f>
        <v>music</v>
      </c>
      <c r="R1255" s="1" t="str">
        <f>RIGHT(N1255,LEN(N1255) - FIND("/",N1255))</f>
        <v>rock</v>
      </c>
      <c r="S1255" s="12">
        <f>(J1255/86400)+DATE(1970,1,1)</f>
        <v>41855.783645833333</v>
      </c>
      <c r="T1255" s="12">
        <f>(I1255/86400)+DATE(1970,1,1)</f>
        <v>41885.783645833333</v>
      </c>
    </row>
    <row r="1256" spans="1:20" ht="60" x14ac:dyDescent="0.25">
      <c r="A1256" s="1">
        <v>1254</v>
      </c>
      <c r="B1256" s="8" t="s">
        <v>1255</v>
      </c>
      <c r="C1256" s="8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16">
        <f>ROUND((E1256/D1256)*(100),0)</f>
        <v>199</v>
      </c>
      <c r="P1256" s="9">
        <f>IF(L1256 = 0,0,E1256/L1256)</f>
        <v>94.489361702127653</v>
      </c>
      <c r="Q1256" s="1" t="str">
        <f>LEFT(N1256,SEARCH("/",N1256)-1)</f>
        <v>music</v>
      </c>
      <c r="R1256" s="1" t="str">
        <f>RIGHT(N1256,LEN(N1256) - FIND("/",N1256))</f>
        <v>rock</v>
      </c>
      <c r="S1256" s="12">
        <f>(J1256/86400)+DATE(1970,1,1)</f>
        <v>40487.621365740742</v>
      </c>
      <c r="T1256" s="12">
        <f>(I1256/86400)+DATE(1970,1,1)</f>
        <v>40544.207638888889</v>
      </c>
    </row>
    <row r="1257" spans="1:20" ht="45" x14ac:dyDescent="0.25">
      <c r="A1257" s="1">
        <v>1255</v>
      </c>
      <c r="B1257" s="8" t="s">
        <v>1256</v>
      </c>
      <c r="C1257" s="8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16">
        <f>ROUND((E1257/D1257)*(100),0)</f>
        <v>202</v>
      </c>
      <c r="P1257" s="9">
        <f>IF(L1257 = 0,0,E1257/L1257)</f>
        <v>55.697247706422019</v>
      </c>
      <c r="Q1257" s="1" t="str">
        <f>LEFT(N1257,SEARCH("/",N1257)-1)</f>
        <v>music</v>
      </c>
      <c r="R1257" s="1" t="str">
        <f>RIGHT(N1257,LEN(N1257) - FIND("/",N1257))</f>
        <v>rock</v>
      </c>
      <c r="S1257" s="12">
        <f>(J1257/86400)+DATE(1970,1,1)</f>
        <v>41579.845509259263</v>
      </c>
      <c r="T1257" s="12">
        <f>(I1257/86400)+DATE(1970,1,1)</f>
        <v>41609.887175925927</v>
      </c>
    </row>
    <row r="1258" spans="1:20" ht="60" x14ac:dyDescent="0.25">
      <c r="A1258" s="1">
        <v>1256</v>
      </c>
      <c r="B1258" s="8" t="s">
        <v>1257</v>
      </c>
      <c r="C1258" s="8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16">
        <f>ROUND((E1258/D1258)*(100),0)</f>
        <v>118</v>
      </c>
      <c r="P1258" s="9">
        <f>IF(L1258 = 0,0,E1258/L1258)</f>
        <v>98.030831024930734</v>
      </c>
      <c r="Q1258" s="1" t="str">
        <f>LEFT(N1258,SEARCH("/",N1258)-1)</f>
        <v>music</v>
      </c>
      <c r="R1258" s="1" t="str">
        <f>RIGHT(N1258,LEN(N1258) - FIND("/",N1258))</f>
        <v>rock</v>
      </c>
      <c r="S1258" s="12">
        <f>(J1258/86400)+DATE(1970,1,1)</f>
        <v>40921.919340277775</v>
      </c>
      <c r="T1258" s="12">
        <f>(I1258/86400)+DATE(1970,1,1)</f>
        <v>40951.919340277775</v>
      </c>
    </row>
    <row r="1259" spans="1:20" ht="60" x14ac:dyDescent="0.25">
      <c r="A1259" s="1">
        <v>1257</v>
      </c>
      <c r="B1259" s="8" t="s">
        <v>1258</v>
      </c>
      <c r="C1259" s="8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16">
        <f>ROUND((E1259/D1259)*(100),0)</f>
        <v>295</v>
      </c>
      <c r="P1259" s="9">
        <f>IF(L1259 = 0,0,E1259/L1259)</f>
        <v>92.102272727272734</v>
      </c>
      <c r="Q1259" s="1" t="str">
        <f>LEFT(N1259,SEARCH("/",N1259)-1)</f>
        <v>music</v>
      </c>
      <c r="R1259" s="1" t="str">
        <f>RIGHT(N1259,LEN(N1259) - FIND("/",N1259))</f>
        <v>rock</v>
      </c>
      <c r="S1259" s="12">
        <f>(J1259/86400)+DATE(1970,1,1)</f>
        <v>40587.085532407407</v>
      </c>
      <c r="T1259" s="12">
        <f>(I1259/86400)+DATE(1970,1,1)</f>
        <v>40636.043865740743</v>
      </c>
    </row>
    <row r="1260" spans="1:20" ht="45" x14ac:dyDescent="0.25">
      <c r="A1260" s="1">
        <v>1258</v>
      </c>
      <c r="B1260" s="8" t="s">
        <v>1259</v>
      </c>
      <c r="C1260" s="8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16">
        <f>ROUND((E1260/D1260)*(100),0)</f>
        <v>213</v>
      </c>
      <c r="P1260" s="9">
        <f>IF(L1260 = 0,0,E1260/L1260)</f>
        <v>38.175462686567165</v>
      </c>
      <c r="Q1260" s="1" t="str">
        <f>LEFT(N1260,SEARCH("/",N1260)-1)</f>
        <v>music</v>
      </c>
      <c r="R1260" s="1" t="str">
        <f>RIGHT(N1260,LEN(N1260) - FIND("/",N1260))</f>
        <v>rock</v>
      </c>
      <c r="S1260" s="12">
        <f>(J1260/86400)+DATE(1970,1,1)</f>
        <v>41487.611250000002</v>
      </c>
      <c r="T1260" s="12">
        <f>(I1260/86400)+DATE(1970,1,1)</f>
        <v>41517.611250000002</v>
      </c>
    </row>
    <row r="1261" spans="1:20" ht="45" x14ac:dyDescent="0.25">
      <c r="A1261" s="1">
        <v>1259</v>
      </c>
      <c r="B1261" s="8" t="s">
        <v>1260</v>
      </c>
      <c r="C1261" s="8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16">
        <f>ROUND((E1261/D1261)*(100),0)</f>
        <v>104</v>
      </c>
      <c r="P1261" s="9">
        <f>IF(L1261 = 0,0,E1261/L1261)</f>
        <v>27.145833333333332</v>
      </c>
      <c r="Q1261" s="1" t="str">
        <f>LEFT(N1261,SEARCH("/",N1261)-1)</f>
        <v>music</v>
      </c>
      <c r="R1261" s="1" t="str">
        <f>RIGHT(N1261,LEN(N1261) - FIND("/",N1261))</f>
        <v>rock</v>
      </c>
      <c r="S1261" s="12">
        <f>(J1261/86400)+DATE(1970,1,1)</f>
        <v>41766.970648148148</v>
      </c>
      <c r="T1261" s="12">
        <f>(I1261/86400)+DATE(1970,1,1)</f>
        <v>41799.165972222225</v>
      </c>
    </row>
    <row r="1262" spans="1:20" ht="45" x14ac:dyDescent="0.25">
      <c r="A1262" s="1">
        <v>1260</v>
      </c>
      <c r="B1262" s="8" t="s">
        <v>1261</v>
      </c>
      <c r="C1262" s="8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16">
        <f>ROUND((E1262/D1262)*(100),0)</f>
        <v>114</v>
      </c>
      <c r="P1262" s="9">
        <f>IF(L1262 = 0,0,E1262/L1262)</f>
        <v>50.689189189189186</v>
      </c>
      <c r="Q1262" s="1" t="str">
        <f>LEFT(N1262,SEARCH("/",N1262)-1)</f>
        <v>music</v>
      </c>
      <c r="R1262" s="1" t="str">
        <f>RIGHT(N1262,LEN(N1262) - FIND("/",N1262))</f>
        <v>rock</v>
      </c>
      <c r="S1262" s="12">
        <f>(J1262/86400)+DATE(1970,1,1)</f>
        <v>41666.842824074076</v>
      </c>
      <c r="T1262" s="12">
        <f>(I1262/86400)+DATE(1970,1,1)</f>
        <v>41696.842824074076</v>
      </c>
    </row>
    <row r="1263" spans="1:20" ht="45" x14ac:dyDescent="0.25">
      <c r="A1263" s="1">
        <v>1261</v>
      </c>
      <c r="B1263" s="8" t="s">
        <v>1262</v>
      </c>
      <c r="C1263" s="8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16">
        <f>ROUND((E1263/D1263)*(100),0)</f>
        <v>101</v>
      </c>
      <c r="P1263" s="9">
        <f>IF(L1263 = 0,0,E1263/L1263)</f>
        <v>38.942307692307693</v>
      </c>
      <c r="Q1263" s="1" t="str">
        <f>LEFT(N1263,SEARCH("/",N1263)-1)</f>
        <v>music</v>
      </c>
      <c r="R1263" s="1" t="str">
        <f>RIGHT(N1263,LEN(N1263) - FIND("/",N1263))</f>
        <v>rock</v>
      </c>
      <c r="S1263" s="12">
        <f>(J1263/86400)+DATE(1970,1,1)</f>
        <v>41638.342905092592</v>
      </c>
      <c r="T1263" s="12">
        <f>(I1263/86400)+DATE(1970,1,1)</f>
        <v>41668.342905092592</v>
      </c>
    </row>
    <row r="1264" spans="1:20" ht="60" x14ac:dyDescent="0.25">
      <c r="A1264" s="1">
        <v>1262</v>
      </c>
      <c r="B1264" s="8" t="s">
        <v>1263</v>
      </c>
      <c r="C1264" s="8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16">
        <f>ROUND((E1264/D1264)*(100),0)</f>
        <v>125</v>
      </c>
      <c r="P1264" s="9">
        <f>IF(L1264 = 0,0,E1264/L1264)</f>
        <v>77.638095238095232</v>
      </c>
      <c r="Q1264" s="1" t="str">
        <f>LEFT(N1264,SEARCH("/",N1264)-1)</f>
        <v>music</v>
      </c>
      <c r="R1264" s="1" t="str">
        <f>RIGHT(N1264,LEN(N1264) - FIND("/",N1264))</f>
        <v>rock</v>
      </c>
      <c r="S1264" s="12">
        <f>(J1264/86400)+DATE(1970,1,1)</f>
        <v>41656.762638888889</v>
      </c>
      <c r="T1264" s="12">
        <f>(I1264/86400)+DATE(1970,1,1)</f>
        <v>41686.762638888889</v>
      </c>
    </row>
    <row r="1265" spans="1:20" ht="30" x14ac:dyDescent="0.25">
      <c r="A1265" s="1">
        <v>1263</v>
      </c>
      <c r="B1265" s="8" t="s">
        <v>1264</v>
      </c>
      <c r="C1265" s="8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16">
        <f>ROUND((E1265/D1265)*(100),0)</f>
        <v>119</v>
      </c>
      <c r="P1265" s="9">
        <f>IF(L1265 = 0,0,E1265/L1265)</f>
        <v>43.536585365853661</v>
      </c>
      <c r="Q1265" s="1" t="str">
        <f>LEFT(N1265,SEARCH("/",N1265)-1)</f>
        <v>music</v>
      </c>
      <c r="R1265" s="1" t="str">
        <f>RIGHT(N1265,LEN(N1265) - FIND("/",N1265))</f>
        <v>rock</v>
      </c>
      <c r="S1265" s="12">
        <f>(J1265/86400)+DATE(1970,1,1)</f>
        <v>41692.084143518521</v>
      </c>
      <c r="T1265" s="12">
        <f>(I1265/86400)+DATE(1970,1,1)</f>
        <v>41727.041666666664</v>
      </c>
    </row>
    <row r="1266" spans="1:20" ht="60" x14ac:dyDescent="0.25">
      <c r="A1266" s="1">
        <v>1264</v>
      </c>
      <c r="B1266" s="8" t="s">
        <v>1265</v>
      </c>
      <c r="C1266" s="8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16">
        <f>ROUND((E1266/D1266)*(100),0)</f>
        <v>166</v>
      </c>
      <c r="P1266" s="9">
        <f>IF(L1266 = 0,0,E1266/L1266)</f>
        <v>31.823529411764707</v>
      </c>
      <c r="Q1266" s="1" t="str">
        <f>LEFT(N1266,SEARCH("/",N1266)-1)</f>
        <v>music</v>
      </c>
      <c r="R1266" s="1" t="str">
        <f>RIGHT(N1266,LEN(N1266) - FIND("/",N1266))</f>
        <v>rock</v>
      </c>
      <c r="S1266" s="12">
        <f>(J1266/86400)+DATE(1970,1,1)</f>
        <v>41547.662997685184</v>
      </c>
      <c r="T1266" s="12">
        <f>(I1266/86400)+DATE(1970,1,1)</f>
        <v>41576.662997685184</v>
      </c>
    </row>
    <row r="1267" spans="1:20" ht="60" x14ac:dyDescent="0.25">
      <c r="A1267" s="1">
        <v>1265</v>
      </c>
      <c r="B1267" s="8" t="s">
        <v>1266</v>
      </c>
      <c r="C1267" s="8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16">
        <f>ROUND((E1267/D1267)*(100),0)</f>
        <v>119</v>
      </c>
      <c r="P1267" s="9">
        <f>IF(L1267 = 0,0,E1267/L1267)</f>
        <v>63.184393939393942</v>
      </c>
      <c r="Q1267" s="1" t="str">
        <f>LEFT(N1267,SEARCH("/",N1267)-1)</f>
        <v>music</v>
      </c>
      <c r="R1267" s="1" t="str">
        <f>RIGHT(N1267,LEN(N1267) - FIND("/",N1267))</f>
        <v>rock</v>
      </c>
      <c r="S1267" s="12">
        <f>(J1267/86400)+DATE(1970,1,1)</f>
        <v>40465.655266203699</v>
      </c>
      <c r="T1267" s="12">
        <f>(I1267/86400)+DATE(1970,1,1)</f>
        <v>40512.655266203699</v>
      </c>
    </row>
    <row r="1268" spans="1:20" ht="45" x14ac:dyDescent="0.25">
      <c r="A1268" s="1">
        <v>1266</v>
      </c>
      <c r="B1268" s="8" t="s">
        <v>1267</v>
      </c>
      <c r="C1268" s="8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16">
        <f>ROUND((E1268/D1268)*(100),0)</f>
        <v>100</v>
      </c>
      <c r="P1268" s="9">
        <f>IF(L1268 = 0,0,E1268/L1268)</f>
        <v>190.9</v>
      </c>
      <c r="Q1268" s="1" t="str">
        <f>LEFT(N1268,SEARCH("/",N1268)-1)</f>
        <v>music</v>
      </c>
      <c r="R1268" s="1" t="str">
        <f>RIGHT(N1268,LEN(N1268) - FIND("/",N1268))</f>
        <v>rock</v>
      </c>
      <c r="S1268" s="12">
        <f>(J1268/86400)+DATE(1970,1,1)</f>
        <v>41620.87667824074</v>
      </c>
      <c r="T1268" s="12">
        <f>(I1268/86400)+DATE(1970,1,1)</f>
        <v>41650.87667824074</v>
      </c>
    </row>
    <row r="1269" spans="1:20" ht="60" x14ac:dyDescent="0.25">
      <c r="A1269" s="1">
        <v>1267</v>
      </c>
      <c r="B1269" s="8" t="s">
        <v>1268</v>
      </c>
      <c r="C1269" s="8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16">
        <f>ROUND((E1269/D1269)*(100),0)</f>
        <v>102</v>
      </c>
      <c r="P1269" s="9">
        <f>IF(L1269 = 0,0,E1269/L1269)</f>
        <v>140.85534591194968</v>
      </c>
      <c r="Q1269" s="1" t="str">
        <f>LEFT(N1269,SEARCH("/",N1269)-1)</f>
        <v>music</v>
      </c>
      <c r="R1269" s="1" t="str">
        <f>RIGHT(N1269,LEN(N1269) - FIND("/",N1269))</f>
        <v>rock</v>
      </c>
      <c r="S1269" s="12">
        <f>(J1269/86400)+DATE(1970,1,1)</f>
        <v>41449.585162037038</v>
      </c>
      <c r="T1269" s="12">
        <f>(I1269/86400)+DATE(1970,1,1)</f>
        <v>41479.585162037038</v>
      </c>
    </row>
    <row r="1270" spans="1:20" ht="45" x14ac:dyDescent="0.25">
      <c r="A1270" s="1">
        <v>1268</v>
      </c>
      <c r="B1270" s="8" t="s">
        <v>1269</v>
      </c>
      <c r="C1270" s="8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16">
        <f>ROUND((E1270/D1270)*(100),0)</f>
        <v>117</v>
      </c>
      <c r="P1270" s="9">
        <f>IF(L1270 = 0,0,E1270/L1270)</f>
        <v>76.92307692307692</v>
      </c>
      <c r="Q1270" s="1" t="str">
        <f>LEFT(N1270,SEARCH("/",N1270)-1)</f>
        <v>music</v>
      </c>
      <c r="R1270" s="1" t="str">
        <f>RIGHT(N1270,LEN(N1270) - FIND("/",N1270))</f>
        <v>rock</v>
      </c>
      <c r="S1270" s="12">
        <f>(J1270/86400)+DATE(1970,1,1)</f>
        <v>41507.845451388886</v>
      </c>
      <c r="T1270" s="12">
        <f>(I1270/86400)+DATE(1970,1,1)</f>
        <v>41537.845451388886</v>
      </c>
    </row>
    <row r="1271" spans="1:20" ht="60" x14ac:dyDescent="0.25">
      <c r="A1271" s="1">
        <v>1269</v>
      </c>
      <c r="B1271" s="8" t="s">
        <v>1270</v>
      </c>
      <c r="C1271" s="8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16">
        <f>ROUND((E1271/D1271)*(100),0)</f>
        <v>109</v>
      </c>
      <c r="P1271" s="9">
        <f>IF(L1271 = 0,0,E1271/L1271)</f>
        <v>99.15533980582525</v>
      </c>
      <c r="Q1271" s="1" t="str">
        <f>LEFT(N1271,SEARCH("/",N1271)-1)</f>
        <v>music</v>
      </c>
      <c r="R1271" s="1" t="str">
        <f>RIGHT(N1271,LEN(N1271) - FIND("/",N1271))</f>
        <v>rock</v>
      </c>
      <c r="S1271" s="12">
        <f>(J1271/86400)+DATE(1970,1,1)</f>
        <v>42445.823055555556</v>
      </c>
      <c r="T1271" s="12">
        <f>(I1271/86400)+DATE(1970,1,1)</f>
        <v>42476</v>
      </c>
    </row>
    <row r="1272" spans="1:20" ht="45" x14ac:dyDescent="0.25">
      <c r="A1272" s="1">
        <v>1270</v>
      </c>
      <c r="B1272" s="8" t="s">
        <v>1271</v>
      </c>
      <c r="C1272" s="8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16">
        <f>ROUND((E1272/D1272)*(100),0)</f>
        <v>115</v>
      </c>
      <c r="P1272" s="9">
        <f>IF(L1272 = 0,0,E1272/L1272)</f>
        <v>67.881656804733723</v>
      </c>
      <c r="Q1272" s="1" t="str">
        <f>LEFT(N1272,SEARCH("/",N1272)-1)</f>
        <v>music</v>
      </c>
      <c r="R1272" s="1" t="str">
        <f>RIGHT(N1272,LEN(N1272) - FIND("/",N1272))</f>
        <v>rock</v>
      </c>
      <c r="S1272" s="12">
        <f>(J1272/86400)+DATE(1970,1,1)</f>
        <v>40933.85696759259</v>
      </c>
      <c r="T1272" s="12">
        <f>(I1272/86400)+DATE(1970,1,1)</f>
        <v>40993.815300925926</v>
      </c>
    </row>
    <row r="1273" spans="1:20" ht="60" x14ac:dyDescent="0.25">
      <c r="A1273" s="1">
        <v>1271</v>
      </c>
      <c r="B1273" s="8" t="s">
        <v>1272</v>
      </c>
      <c r="C1273" s="8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16">
        <f>ROUND((E1273/D1273)*(100),0)</f>
        <v>102</v>
      </c>
      <c r="P1273" s="9">
        <f>IF(L1273 = 0,0,E1273/L1273)</f>
        <v>246.29032258064515</v>
      </c>
      <c r="Q1273" s="1" t="str">
        <f>LEFT(N1273,SEARCH("/",N1273)-1)</f>
        <v>music</v>
      </c>
      <c r="R1273" s="1" t="str">
        <f>RIGHT(N1273,LEN(N1273) - FIND("/",N1273))</f>
        <v>rock</v>
      </c>
      <c r="S1273" s="12">
        <f>(J1273/86400)+DATE(1970,1,1)</f>
        <v>41561.683553240742</v>
      </c>
      <c r="T1273" s="12">
        <f>(I1273/86400)+DATE(1970,1,1)</f>
        <v>41591.725219907406</v>
      </c>
    </row>
    <row r="1274" spans="1:20" ht="60" x14ac:dyDescent="0.25">
      <c r="A1274" s="1">
        <v>1272</v>
      </c>
      <c r="B1274" s="8" t="s">
        <v>1273</v>
      </c>
      <c r="C1274" s="8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16">
        <f>ROUND((E1274/D1274)*(100),0)</f>
        <v>106</v>
      </c>
      <c r="P1274" s="9">
        <f>IF(L1274 = 0,0,E1274/L1274)</f>
        <v>189.28571428571428</v>
      </c>
      <c r="Q1274" s="1" t="str">
        <f>LEFT(N1274,SEARCH("/",N1274)-1)</f>
        <v>music</v>
      </c>
      <c r="R1274" s="1" t="str">
        <f>RIGHT(N1274,LEN(N1274) - FIND("/",N1274))</f>
        <v>rock</v>
      </c>
      <c r="S1274" s="12">
        <f>(J1274/86400)+DATE(1970,1,1)</f>
        <v>40274.745127314818</v>
      </c>
      <c r="T1274" s="12">
        <f>(I1274/86400)+DATE(1970,1,1)</f>
        <v>40344.166666666664</v>
      </c>
    </row>
    <row r="1275" spans="1:20" ht="45" x14ac:dyDescent="0.25">
      <c r="A1275" s="1">
        <v>1273</v>
      </c>
      <c r="B1275" s="8" t="s">
        <v>1274</v>
      </c>
      <c r="C1275" s="8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16">
        <f>ROUND((E1275/D1275)*(100),0)</f>
        <v>104</v>
      </c>
      <c r="P1275" s="9">
        <f>IF(L1275 = 0,0,E1275/L1275)</f>
        <v>76.666666666666671</v>
      </c>
      <c r="Q1275" s="1" t="str">
        <f>LEFT(N1275,SEARCH("/",N1275)-1)</f>
        <v>music</v>
      </c>
      <c r="R1275" s="1" t="str">
        <f>RIGHT(N1275,LEN(N1275) - FIND("/",N1275))</f>
        <v>rock</v>
      </c>
      <c r="S1275" s="12">
        <f>(J1275/86400)+DATE(1970,1,1)</f>
        <v>41852.730219907404</v>
      </c>
      <c r="T1275" s="12">
        <f>(I1275/86400)+DATE(1970,1,1)</f>
        <v>41882.730219907404</v>
      </c>
    </row>
    <row r="1276" spans="1:20" ht="45" x14ac:dyDescent="0.25">
      <c r="A1276" s="1">
        <v>1274</v>
      </c>
      <c r="B1276" s="8" t="s">
        <v>1275</v>
      </c>
      <c r="C1276" s="8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16">
        <f>ROUND((E1276/D1276)*(100),0)</f>
        <v>155</v>
      </c>
      <c r="P1276" s="9">
        <f>IF(L1276 = 0,0,E1276/L1276)</f>
        <v>82.963254817987149</v>
      </c>
      <c r="Q1276" s="1" t="str">
        <f>LEFT(N1276,SEARCH("/",N1276)-1)</f>
        <v>music</v>
      </c>
      <c r="R1276" s="1" t="str">
        <f>RIGHT(N1276,LEN(N1276) - FIND("/",N1276))</f>
        <v>rock</v>
      </c>
      <c r="S1276" s="12">
        <f>(J1276/86400)+DATE(1970,1,1)</f>
        <v>41116.690104166664</v>
      </c>
      <c r="T1276" s="12">
        <f>(I1276/86400)+DATE(1970,1,1)</f>
        <v>41151.690104166664</v>
      </c>
    </row>
    <row r="1277" spans="1:20" ht="45" x14ac:dyDescent="0.25">
      <c r="A1277" s="1">
        <v>1275</v>
      </c>
      <c r="B1277" s="8" t="s">
        <v>1276</v>
      </c>
      <c r="C1277" s="8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16">
        <f>ROUND((E1277/D1277)*(100),0)</f>
        <v>162</v>
      </c>
      <c r="P1277" s="9">
        <f>IF(L1277 = 0,0,E1277/L1277)</f>
        <v>62.522107969151669</v>
      </c>
      <c r="Q1277" s="1" t="str">
        <f>LEFT(N1277,SEARCH("/",N1277)-1)</f>
        <v>music</v>
      </c>
      <c r="R1277" s="1" t="str">
        <f>RIGHT(N1277,LEN(N1277) - FIND("/",N1277))</f>
        <v>rock</v>
      </c>
      <c r="S1277" s="12">
        <f>(J1277/86400)+DATE(1970,1,1)</f>
        <v>41458.867905092593</v>
      </c>
      <c r="T1277" s="12">
        <f>(I1277/86400)+DATE(1970,1,1)</f>
        <v>41493.867905092593</v>
      </c>
    </row>
    <row r="1278" spans="1:20" ht="30" x14ac:dyDescent="0.25">
      <c r="A1278" s="1">
        <v>1276</v>
      </c>
      <c r="B1278" s="8" t="s">
        <v>1277</v>
      </c>
      <c r="C1278" s="8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16">
        <f>ROUND((E1278/D1278)*(100),0)</f>
        <v>104</v>
      </c>
      <c r="P1278" s="9">
        <f>IF(L1278 = 0,0,E1278/L1278)</f>
        <v>46.06808823529412</v>
      </c>
      <c r="Q1278" s="1" t="str">
        <f>LEFT(N1278,SEARCH("/",N1278)-1)</f>
        <v>music</v>
      </c>
      <c r="R1278" s="1" t="str">
        <f>RIGHT(N1278,LEN(N1278) - FIND("/",N1278))</f>
        <v>rock</v>
      </c>
      <c r="S1278" s="12">
        <f>(J1278/86400)+DATE(1970,1,1)</f>
        <v>40007.704247685186</v>
      </c>
      <c r="T1278" s="12">
        <f>(I1278/86400)+DATE(1970,1,1)</f>
        <v>40057.166666666664</v>
      </c>
    </row>
    <row r="1279" spans="1:20" ht="60" x14ac:dyDescent="0.25">
      <c r="A1279" s="1">
        <v>1277</v>
      </c>
      <c r="B1279" s="8" t="s">
        <v>1278</v>
      </c>
      <c r="C1279" s="8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16">
        <f>ROUND((E1279/D1279)*(100),0)</f>
        <v>106</v>
      </c>
      <c r="P1279" s="9">
        <f>IF(L1279 = 0,0,E1279/L1279)</f>
        <v>38.543946731234868</v>
      </c>
      <c r="Q1279" s="1" t="str">
        <f>LEFT(N1279,SEARCH("/",N1279)-1)</f>
        <v>music</v>
      </c>
      <c r="R1279" s="1" t="str">
        <f>RIGHT(N1279,LEN(N1279) - FIND("/",N1279))</f>
        <v>rock</v>
      </c>
      <c r="S1279" s="12">
        <f>(J1279/86400)+DATE(1970,1,1)</f>
        <v>41121.561886574076</v>
      </c>
      <c r="T1279" s="12">
        <f>(I1279/86400)+DATE(1970,1,1)</f>
        <v>41156.561886574076</v>
      </c>
    </row>
    <row r="1280" spans="1:20" ht="60" x14ac:dyDescent="0.25">
      <c r="A1280" s="1">
        <v>1278</v>
      </c>
      <c r="B1280" s="8" t="s">
        <v>1279</v>
      </c>
      <c r="C1280" s="8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16">
        <f>ROUND((E1280/D1280)*(100),0)</f>
        <v>155</v>
      </c>
      <c r="P1280" s="9">
        <f>IF(L1280 = 0,0,E1280/L1280)</f>
        <v>53.005263157894738</v>
      </c>
      <c r="Q1280" s="1" t="str">
        <f>LEFT(N1280,SEARCH("/",N1280)-1)</f>
        <v>music</v>
      </c>
      <c r="R1280" s="1" t="str">
        <f>RIGHT(N1280,LEN(N1280) - FIND("/",N1280))</f>
        <v>rock</v>
      </c>
      <c r="S1280" s="12">
        <f>(J1280/86400)+DATE(1970,1,1)</f>
        <v>41786.555162037039</v>
      </c>
      <c r="T1280" s="12">
        <f>(I1280/86400)+DATE(1970,1,1)</f>
        <v>41815.083333333336</v>
      </c>
    </row>
    <row r="1281" spans="1:20" ht="60" x14ac:dyDescent="0.25">
      <c r="A1281" s="1">
        <v>1279</v>
      </c>
      <c r="B1281" s="8" t="s">
        <v>1280</v>
      </c>
      <c r="C1281" s="8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16">
        <f>ROUND((E1281/D1281)*(100),0)</f>
        <v>111</v>
      </c>
      <c r="P1281" s="9">
        <f>IF(L1281 = 0,0,E1281/L1281)</f>
        <v>73.355396825396824</v>
      </c>
      <c r="Q1281" s="1" t="str">
        <f>LEFT(N1281,SEARCH("/",N1281)-1)</f>
        <v>music</v>
      </c>
      <c r="R1281" s="1" t="str">
        <f>RIGHT(N1281,LEN(N1281) - FIND("/",N1281))</f>
        <v>rock</v>
      </c>
      <c r="S1281" s="12">
        <f>(J1281/86400)+DATE(1970,1,1)</f>
        <v>41682.099189814813</v>
      </c>
      <c r="T1281" s="12">
        <f>(I1281/86400)+DATE(1970,1,1)</f>
        <v>41722.057523148149</v>
      </c>
    </row>
    <row r="1282" spans="1:20" ht="45" x14ac:dyDescent="0.25">
      <c r="A1282" s="1">
        <v>1280</v>
      </c>
      <c r="B1282" s="8" t="s">
        <v>1281</v>
      </c>
      <c r="C1282" s="8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16">
        <f>ROUND((E1282/D1282)*(100),0)</f>
        <v>111</v>
      </c>
      <c r="P1282" s="9">
        <f>IF(L1282 = 0,0,E1282/L1282)</f>
        <v>127.97523076923076</v>
      </c>
      <c r="Q1282" s="1" t="str">
        <f>LEFT(N1282,SEARCH("/",N1282)-1)</f>
        <v>music</v>
      </c>
      <c r="R1282" s="1" t="str">
        <f>RIGHT(N1282,LEN(N1282) - FIND("/",N1282))</f>
        <v>rock</v>
      </c>
      <c r="S1282" s="12">
        <f>(J1282/86400)+DATE(1970,1,1)</f>
        <v>40513.757569444446</v>
      </c>
      <c r="T1282" s="12">
        <f>(I1282/86400)+DATE(1970,1,1)</f>
        <v>40603.757569444446</v>
      </c>
    </row>
    <row r="1283" spans="1:20" ht="60" x14ac:dyDescent="0.25">
      <c r="A1283" s="1">
        <v>1281</v>
      </c>
      <c r="B1283" s="8" t="s">
        <v>1282</v>
      </c>
      <c r="C1283" s="8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16">
        <f>ROUND((E1283/D1283)*(100),0)</f>
        <v>111</v>
      </c>
      <c r="P1283" s="9">
        <f>IF(L1283 = 0,0,E1283/L1283)</f>
        <v>104.72972972972973</v>
      </c>
      <c r="Q1283" s="1" t="str">
        <f>LEFT(N1283,SEARCH("/",N1283)-1)</f>
        <v>music</v>
      </c>
      <c r="R1283" s="1" t="str">
        <f>RIGHT(N1283,LEN(N1283) - FIND("/",N1283))</f>
        <v>rock</v>
      </c>
      <c r="S1283" s="12">
        <f>(J1283/86400)+DATE(1970,1,1)</f>
        <v>41463.743472222224</v>
      </c>
      <c r="T1283" s="12">
        <f>(I1283/86400)+DATE(1970,1,1)</f>
        <v>41483.743472222224</v>
      </c>
    </row>
    <row r="1284" spans="1:20" ht="60" x14ac:dyDescent="0.25">
      <c r="A1284" s="1">
        <v>1282</v>
      </c>
      <c r="B1284" s="8" t="s">
        <v>1283</v>
      </c>
      <c r="C1284" s="8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16">
        <f>ROUND((E1284/D1284)*(100),0)</f>
        <v>124</v>
      </c>
      <c r="P1284" s="9">
        <f>IF(L1284 = 0,0,E1284/L1284)</f>
        <v>67.671532846715323</v>
      </c>
      <c r="Q1284" s="1" t="str">
        <f>LEFT(N1284,SEARCH("/",N1284)-1)</f>
        <v>music</v>
      </c>
      <c r="R1284" s="1" t="str">
        <f>RIGHT(N1284,LEN(N1284) - FIND("/",N1284))</f>
        <v>rock</v>
      </c>
      <c r="S1284" s="12">
        <f>(J1284/86400)+DATE(1970,1,1)</f>
        <v>41586.475173611107</v>
      </c>
      <c r="T1284" s="12">
        <f>(I1284/86400)+DATE(1970,1,1)</f>
        <v>41617.207638888889</v>
      </c>
    </row>
    <row r="1285" spans="1:20" ht="45" x14ac:dyDescent="0.25">
      <c r="A1285" s="1">
        <v>1283</v>
      </c>
      <c r="B1285" s="8" t="s">
        <v>1284</v>
      </c>
      <c r="C1285" s="8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16">
        <f>ROUND((E1285/D1285)*(100),0)</f>
        <v>211</v>
      </c>
      <c r="P1285" s="9">
        <f>IF(L1285 = 0,0,E1285/L1285)</f>
        <v>95.931818181818187</v>
      </c>
      <c r="Q1285" s="1" t="str">
        <f>LEFT(N1285,SEARCH("/",N1285)-1)</f>
        <v>music</v>
      </c>
      <c r="R1285" s="1" t="str">
        <f>RIGHT(N1285,LEN(N1285) - FIND("/",N1285))</f>
        <v>rock</v>
      </c>
      <c r="S1285" s="12">
        <f>(J1285/86400)+DATE(1970,1,1)</f>
        <v>41320.717465277776</v>
      </c>
      <c r="T1285" s="12">
        <f>(I1285/86400)+DATE(1970,1,1)</f>
        <v>41344.166666666664</v>
      </c>
    </row>
    <row r="1286" spans="1:20" ht="60" x14ac:dyDescent="0.25">
      <c r="A1286" s="1">
        <v>1284</v>
      </c>
      <c r="B1286" s="8" t="s">
        <v>1285</v>
      </c>
      <c r="C1286" s="8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16">
        <f>ROUND((E1286/D1286)*(100),0)</f>
        <v>101</v>
      </c>
      <c r="P1286" s="9">
        <f>IF(L1286 = 0,0,E1286/L1286)</f>
        <v>65.161290322580641</v>
      </c>
      <c r="Q1286" s="1" t="str">
        <f>LEFT(N1286,SEARCH("/",N1286)-1)</f>
        <v>theater</v>
      </c>
      <c r="R1286" s="1" t="str">
        <f>RIGHT(N1286,LEN(N1286) - FIND("/",N1286))</f>
        <v>plays</v>
      </c>
      <c r="S1286" s="12">
        <f>(J1286/86400)+DATE(1970,1,1)</f>
        <v>42712.23474537037</v>
      </c>
      <c r="T1286" s="12">
        <f>(I1286/86400)+DATE(1970,1,1)</f>
        <v>42735.707638888889</v>
      </c>
    </row>
    <row r="1287" spans="1:20" ht="60" x14ac:dyDescent="0.25">
      <c r="A1287" s="1">
        <v>1285</v>
      </c>
      <c r="B1287" s="8" t="s">
        <v>1286</v>
      </c>
      <c r="C1287" s="8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16">
        <f>ROUND((E1287/D1287)*(100),0)</f>
        <v>102</v>
      </c>
      <c r="P1287" s="9">
        <f>IF(L1287 = 0,0,E1287/L1287)</f>
        <v>32.269841269841272</v>
      </c>
      <c r="Q1287" s="1" t="str">
        <f>LEFT(N1287,SEARCH("/",N1287)-1)</f>
        <v>theater</v>
      </c>
      <c r="R1287" s="1" t="str">
        <f>RIGHT(N1287,LEN(N1287) - FIND("/",N1287))</f>
        <v>plays</v>
      </c>
      <c r="S1287" s="12">
        <f>(J1287/86400)+DATE(1970,1,1)</f>
        <v>42160.583043981482</v>
      </c>
      <c r="T1287" s="12">
        <f>(I1287/86400)+DATE(1970,1,1)</f>
        <v>42175.583043981482</v>
      </c>
    </row>
    <row r="1288" spans="1:20" ht="45" x14ac:dyDescent="0.25">
      <c r="A1288" s="1">
        <v>1286</v>
      </c>
      <c r="B1288" s="8" t="s">
        <v>1287</v>
      </c>
      <c r="C1288" s="8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16">
        <f>ROUND((E1288/D1288)*(100),0)</f>
        <v>108</v>
      </c>
      <c r="P1288" s="9">
        <f>IF(L1288 = 0,0,E1288/L1288)</f>
        <v>81.25</v>
      </c>
      <c r="Q1288" s="1" t="str">
        <f>LEFT(N1288,SEARCH("/",N1288)-1)</f>
        <v>theater</v>
      </c>
      <c r="R1288" s="1" t="str">
        <f>RIGHT(N1288,LEN(N1288) - FIND("/",N1288))</f>
        <v>plays</v>
      </c>
      <c r="S1288" s="12">
        <f>(J1288/86400)+DATE(1970,1,1)</f>
        <v>42039.384571759263</v>
      </c>
      <c r="T1288" s="12">
        <f>(I1288/86400)+DATE(1970,1,1)</f>
        <v>42052.583333333328</v>
      </c>
    </row>
    <row r="1289" spans="1:20" ht="90" x14ac:dyDescent="0.25">
      <c r="A1289" s="1">
        <v>1287</v>
      </c>
      <c r="B1289" s="8" t="s">
        <v>1288</v>
      </c>
      <c r="C1289" s="8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16">
        <f>ROUND((E1289/D1289)*(100),0)</f>
        <v>242</v>
      </c>
      <c r="P1289" s="9">
        <f>IF(L1289 = 0,0,E1289/L1289)</f>
        <v>24.2</v>
      </c>
      <c r="Q1289" s="1" t="str">
        <f>LEFT(N1289,SEARCH("/",N1289)-1)</f>
        <v>theater</v>
      </c>
      <c r="R1289" s="1" t="str">
        <f>RIGHT(N1289,LEN(N1289) - FIND("/",N1289))</f>
        <v>plays</v>
      </c>
      <c r="S1289" s="12">
        <f>(J1289/86400)+DATE(1970,1,1)</f>
        <v>42107.621018518519</v>
      </c>
      <c r="T1289" s="12">
        <f>(I1289/86400)+DATE(1970,1,1)</f>
        <v>42167.621018518519</v>
      </c>
    </row>
    <row r="1290" spans="1:20" ht="60" x14ac:dyDescent="0.25">
      <c r="A1290" s="1">
        <v>1288</v>
      </c>
      <c r="B1290" s="8" t="s">
        <v>1289</v>
      </c>
      <c r="C1290" s="8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16">
        <f>ROUND((E1290/D1290)*(100),0)</f>
        <v>100</v>
      </c>
      <c r="P1290" s="9">
        <f>IF(L1290 = 0,0,E1290/L1290)</f>
        <v>65.868852459016395</v>
      </c>
      <c r="Q1290" s="1" t="str">
        <f>LEFT(N1290,SEARCH("/",N1290)-1)</f>
        <v>theater</v>
      </c>
      <c r="R1290" s="1" t="str">
        <f>RIGHT(N1290,LEN(N1290) - FIND("/",N1290))</f>
        <v>plays</v>
      </c>
      <c r="S1290" s="12">
        <f>(J1290/86400)+DATE(1970,1,1)</f>
        <v>42561.154664351852</v>
      </c>
      <c r="T1290" s="12">
        <f>(I1290/86400)+DATE(1970,1,1)</f>
        <v>42592.166666666672</v>
      </c>
    </row>
    <row r="1291" spans="1:20" ht="45" x14ac:dyDescent="0.25">
      <c r="A1291" s="1">
        <v>1289</v>
      </c>
      <c r="B1291" s="8" t="s">
        <v>1290</v>
      </c>
      <c r="C1291" s="8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16">
        <f>ROUND((E1291/D1291)*(100),0)</f>
        <v>125</v>
      </c>
      <c r="P1291" s="9">
        <f>IF(L1291 = 0,0,E1291/L1291)</f>
        <v>36.07692307692308</v>
      </c>
      <c r="Q1291" s="1" t="str">
        <f>LEFT(N1291,SEARCH("/",N1291)-1)</f>
        <v>theater</v>
      </c>
      <c r="R1291" s="1" t="str">
        <f>RIGHT(N1291,LEN(N1291) - FIND("/",N1291))</f>
        <v>plays</v>
      </c>
      <c r="S1291" s="12">
        <f>(J1291/86400)+DATE(1970,1,1)</f>
        <v>42709.134780092594</v>
      </c>
      <c r="T1291" s="12">
        <f>(I1291/86400)+DATE(1970,1,1)</f>
        <v>42739.134780092594</v>
      </c>
    </row>
    <row r="1292" spans="1:20" ht="30" x14ac:dyDescent="0.25">
      <c r="A1292" s="1">
        <v>1290</v>
      </c>
      <c r="B1292" s="8" t="s">
        <v>1291</v>
      </c>
      <c r="C1292" s="8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16">
        <f>ROUND((E1292/D1292)*(100),0)</f>
        <v>109</v>
      </c>
      <c r="P1292" s="9">
        <f>IF(L1292 = 0,0,E1292/L1292)</f>
        <v>44.186046511627907</v>
      </c>
      <c r="Q1292" s="1" t="str">
        <f>LEFT(N1292,SEARCH("/",N1292)-1)</f>
        <v>theater</v>
      </c>
      <c r="R1292" s="1" t="str">
        <f>RIGHT(N1292,LEN(N1292) - FIND("/",N1292))</f>
        <v>plays</v>
      </c>
      <c r="S1292" s="12">
        <f>(J1292/86400)+DATE(1970,1,1)</f>
        <v>42086.614942129629</v>
      </c>
      <c r="T1292" s="12">
        <f>(I1292/86400)+DATE(1970,1,1)</f>
        <v>42117.290972222225</v>
      </c>
    </row>
    <row r="1293" spans="1:20" ht="60" x14ac:dyDescent="0.25">
      <c r="A1293" s="1">
        <v>1291</v>
      </c>
      <c r="B1293" s="8" t="s">
        <v>1292</v>
      </c>
      <c r="C1293" s="8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16">
        <f>ROUND((E1293/D1293)*(100),0)</f>
        <v>146</v>
      </c>
      <c r="P1293" s="9">
        <f>IF(L1293 = 0,0,E1293/L1293)</f>
        <v>104.07142857142857</v>
      </c>
      <c r="Q1293" s="1" t="str">
        <f>LEFT(N1293,SEARCH("/",N1293)-1)</f>
        <v>theater</v>
      </c>
      <c r="R1293" s="1" t="str">
        <f>RIGHT(N1293,LEN(N1293) - FIND("/",N1293))</f>
        <v>plays</v>
      </c>
      <c r="S1293" s="12">
        <f>(J1293/86400)+DATE(1970,1,1)</f>
        <v>42064.652673611112</v>
      </c>
      <c r="T1293" s="12">
        <f>(I1293/86400)+DATE(1970,1,1)</f>
        <v>42101.291666666672</v>
      </c>
    </row>
    <row r="1294" spans="1:20" ht="60" x14ac:dyDescent="0.25">
      <c r="A1294" s="1">
        <v>1292</v>
      </c>
      <c r="B1294" s="8" t="s">
        <v>1293</v>
      </c>
      <c r="C1294" s="8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16">
        <f>ROUND((E1294/D1294)*(100),0)</f>
        <v>110</v>
      </c>
      <c r="P1294" s="9">
        <f>IF(L1294 = 0,0,E1294/L1294)</f>
        <v>35.96153846153846</v>
      </c>
      <c r="Q1294" s="1" t="str">
        <f>LEFT(N1294,SEARCH("/",N1294)-1)</f>
        <v>theater</v>
      </c>
      <c r="R1294" s="1" t="str">
        <f>RIGHT(N1294,LEN(N1294) - FIND("/",N1294))</f>
        <v>plays</v>
      </c>
      <c r="S1294" s="12">
        <f>(J1294/86400)+DATE(1970,1,1)</f>
        <v>42256.764212962968</v>
      </c>
      <c r="T1294" s="12">
        <f>(I1294/86400)+DATE(1970,1,1)</f>
        <v>42283.957638888889</v>
      </c>
    </row>
    <row r="1295" spans="1:20" ht="60" x14ac:dyDescent="0.25">
      <c r="A1295" s="1">
        <v>1293</v>
      </c>
      <c r="B1295" s="8" t="s">
        <v>1294</v>
      </c>
      <c r="C1295" s="8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16">
        <f>ROUND((E1295/D1295)*(100),0)</f>
        <v>102</v>
      </c>
      <c r="P1295" s="9">
        <f>IF(L1295 = 0,0,E1295/L1295)</f>
        <v>127.79166666666667</v>
      </c>
      <c r="Q1295" s="1" t="str">
        <f>LEFT(N1295,SEARCH("/",N1295)-1)</f>
        <v>theater</v>
      </c>
      <c r="R1295" s="1" t="str">
        <f>RIGHT(N1295,LEN(N1295) - FIND("/",N1295))</f>
        <v>plays</v>
      </c>
      <c r="S1295" s="12">
        <f>(J1295/86400)+DATE(1970,1,1)</f>
        <v>42292.701053240744</v>
      </c>
      <c r="T1295" s="12">
        <f>(I1295/86400)+DATE(1970,1,1)</f>
        <v>42322.742719907408</v>
      </c>
    </row>
    <row r="1296" spans="1:20" ht="60" x14ac:dyDescent="0.25">
      <c r="A1296" s="1">
        <v>1294</v>
      </c>
      <c r="B1296" s="8" t="s">
        <v>1295</v>
      </c>
      <c r="C1296" s="8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16">
        <f>ROUND((E1296/D1296)*(100),0)</f>
        <v>122</v>
      </c>
      <c r="P1296" s="9">
        <f>IF(L1296 = 0,0,E1296/L1296)</f>
        <v>27.727272727272727</v>
      </c>
      <c r="Q1296" s="1" t="str">
        <f>LEFT(N1296,SEARCH("/",N1296)-1)</f>
        <v>theater</v>
      </c>
      <c r="R1296" s="1" t="str">
        <f>RIGHT(N1296,LEN(N1296) - FIND("/",N1296))</f>
        <v>plays</v>
      </c>
      <c r="S1296" s="12">
        <f>(J1296/86400)+DATE(1970,1,1)</f>
        <v>42278.453668981485</v>
      </c>
      <c r="T1296" s="12">
        <f>(I1296/86400)+DATE(1970,1,1)</f>
        <v>42296.458333333328</v>
      </c>
    </row>
    <row r="1297" spans="1:20" ht="60" x14ac:dyDescent="0.25">
      <c r="A1297" s="1">
        <v>1295</v>
      </c>
      <c r="B1297" s="8" t="s">
        <v>1296</v>
      </c>
      <c r="C1297" s="8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16">
        <f>ROUND((E1297/D1297)*(100),0)</f>
        <v>102</v>
      </c>
      <c r="P1297" s="9">
        <f>IF(L1297 = 0,0,E1297/L1297)</f>
        <v>39.828125</v>
      </c>
      <c r="Q1297" s="1" t="str">
        <f>LEFT(N1297,SEARCH("/",N1297)-1)</f>
        <v>theater</v>
      </c>
      <c r="R1297" s="1" t="str">
        <f>RIGHT(N1297,LEN(N1297) - FIND("/",N1297))</f>
        <v>plays</v>
      </c>
      <c r="S1297" s="12">
        <f>(J1297/86400)+DATE(1970,1,1)</f>
        <v>42184.572881944448</v>
      </c>
      <c r="T1297" s="12">
        <f>(I1297/86400)+DATE(1970,1,1)</f>
        <v>42214.708333333328</v>
      </c>
    </row>
    <row r="1298" spans="1:20" ht="60" x14ac:dyDescent="0.25">
      <c r="A1298" s="1">
        <v>1296</v>
      </c>
      <c r="B1298" s="8" t="s">
        <v>1297</v>
      </c>
      <c r="C1298" s="8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16">
        <f>ROUND((E1298/D1298)*(100),0)</f>
        <v>141</v>
      </c>
      <c r="P1298" s="9">
        <f>IF(L1298 = 0,0,E1298/L1298)</f>
        <v>52.173913043478258</v>
      </c>
      <c r="Q1298" s="1" t="str">
        <f>LEFT(N1298,SEARCH("/",N1298)-1)</f>
        <v>theater</v>
      </c>
      <c r="R1298" s="1" t="str">
        <f>RIGHT(N1298,LEN(N1298) - FIND("/",N1298))</f>
        <v>plays</v>
      </c>
      <c r="S1298" s="12">
        <f>(J1298/86400)+DATE(1970,1,1)</f>
        <v>42423.050613425927</v>
      </c>
      <c r="T1298" s="12">
        <f>(I1298/86400)+DATE(1970,1,1)</f>
        <v>42443.008946759262</v>
      </c>
    </row>
    <row r="1299" spans="1:20" ht="60" x14ac:dyDescent="0.25">
      <c r="A1299" s="1">
        <v>1297</v>
      </c>
      <c r="B1299" s="8" t="s">
        <v>1298</v>
      </c>
      <c r="C1299" s="8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16">
        <f>ROUND((E1299/D1299)*(100),0)</f>
        <v>110</v>
      </c>
      <c r="P1299" s="9">
        <f>IF(L1299 = 0,0,E1299/L1299)</f>
        <v>92.037815126050418</v>
      </c>
      <c r="Q1299" s="1" t="str">
        <f>LEFT(N1299,SEARCH("/",N1299)-1)</f>
        <v>theater</v>
      </c>
      <c r="R1299" s="1" t="str">
        <f>RIGHT(N1299,LEN(N1299) - FIND("/",N1299))</f>
        <v>plays</v>
      </c>
      <c r="S1299" s="12">
        <f>(J1299/86400)+DATE(1970,1,1)</f>
        <v>42461.747199074074</v>
      </c>
      <c r="T1299" s="12">
        <f>(I1299/86400)+DATE(1970,1,1)</f>
        <v>42491.747199074074</v>
      </c>
    </row>
    <row r="1300" spans="1:20" ht="60" x14ac:dyDescent="0.25">
      <c r="A1300" s="1">
        <v>1298</v>
      </c>
      <c r="B1300" s="8" t="s">
        <v>1299</v>
      </c>
      <c r="C1300" s="8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16">
        <f>ROUND((E1300/D1300)*(100),0)</f>
        <v>105</v>
      </c>
      <c r="P1300" s="9">
        <f>IF(L1300 = 0,0,E1300/L1300)</f>
        <v>63.424242424242422</v>
      </c>
      <c r="Q1300" s="1" t="str">
        <f>LEFT(N1300,SEARCH("/",N1300)-1)</f>
        <v>theater</v>
      </c>
      <c r="R1300" s="1" t="str">
        <f>RIGHT(N1300,LEN(N1300) - FIND("/",N1300))</f>
        <v>plays</v>
      </c>
      <c r="S1300" s="12">
        <f>(J1300/86400)+DATE(1970,1,1)</f>
        <v>42458.680925925924</v>
      </c>
      <c r="T1300" s="12">
        <f>(I1300/86400)+DATE(1970,1,1)</f>
        <v>42488.680925925924</v>
      </c>
    </row>
    <row r="1301" spans="1:20" ht="45" x14ac:dyDescent="0.25">
      <c r="A1301" s="1">
        <v>1299</v>
      </c>
      <c r="B1301" s="8" t="s">
        <v>1300</v>
      </c>
      <c r="C1301" s="8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16">
        <f>ROUND((E1301/D1301)*(100),0)</f>
        <v>124</v>
      </c>
      <c r="P1301" s="9">
        <f>IF(L1301 = 0,0,E1301/L1301)</f>
        <v>135.625</v>
      </c>
      <c r="Q1301" s="1" t="str">
        <f>LEFT(N1301,SEARCH("/",N1301)-1)</f>
        <v>theater</v>
      </c>
      <c r="R1301" s="1" t="str">
        <f>RIGHT(N1301,LEN(N1301) - FIND("/",N1301))</f>
        <v>plays</v>
      </c>
      <c r="S1301" s="12">
        <f>(J1301/86400)+DATE(1970,1,1)</f>
        <v>42169.814340277779</v>
      </c>
      <c r="T1301" s="12">
        <f>(I1301/86400)+DATE(1970,1,1)</f>
        <v>42199.814340277779</v>
      </c>
    </row>
    <row r="1302" spans="1:20" ht="60" x14ac:dyDescent="0.25">
      <c r="A1302" s="1">
        <v>1300</v>
      </c>
      <c r="B1302" s="8" t="s">
        <v>1301</v>
      </c>
      <c r="C1302" s="8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16">
        <f>ROUND((E1302/D1302)*(100),0)</f>
        <v>135</v>
      </c>
      <c r="P1302" s="9">
        <f>IF(L1302 = 0,0,E1302/L1302)</f>
        <v>168.75</v>
      </c>
      <c r="Q1302" s="1" t="str">
        <f>LEFT(N1302,SEARCH("/",N1302)-1)</f>
        <v>theater</v>
      </c>
      <c r="R1302" s="1" t="str">
        <f>RIGHT(N1302,LEN(N1302) - FIND("/",N1302))</f>
        <v>plays</v>
      </c>
      <c r="S1302" s="12">
        <f>(J1302/86400)+DATE(1970,1,1)</f>
        <v>42483.675208333334</v>
      </c>
      <c r="T1302" s="12">
        <f>(I1302/86400)+DATE(1970,1,1)</f>
        <v>42522.789583333331</v>
      </c>
    </row>
    <row r="1303" spans="1:20" ht="60" x14ac:dyDescent="0.25">
      <c r="A1303" s="1">
        <v>1301</v>
      </c>
      <c r="B1303" s="8" t="s">
        <v>1302</v>
      </c>
      <c r="C1303" s="8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16">
        <f>ROUND((E1303/D1303)*(100),0)</f>
        <v>103</v>
      </c>
      <c r="P1303" s="9">
        <f>IF(L1303 = 0,0,E1303/L1303)</f>
        <v>70.862068965517238</v>
      </c>
      <c r="Q1303" s="1" t="str">
        <f>LEFT(N1303,SEARCH("/",N1303)-1)</f>
        <v>theater</v>
      </c>
      <c r="R1303" s="1" t="str">
        <f>RIGHT(N1303,LEN(N1303) - FIND("/",N1303))</f>
        <v>plays</v>
      </c>
      <c r="S1303" s="12">
        <f>(J1303/86400)+DATE(1970,1,1)</f>
        <v>42195.749745370369</v>
      </c>
      <c r="T1303" s="12">
        <f>(I1303/86400)+DATE(1970,1,1)</f>
        <v>42206.125</v>
      </c>
    </row>
    <row r="1304" spans="1:20" ht="45" x14ac:dyDescent="0.25">
      <c r="A1304" s="1">
        <v>1302</v>
      </c>
      <c r="B1304" s="8" t="s">
        <v>1303</v>
      </c>
      <c r="C1304" s="8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16">
        <f>ROUND((E1304/D1304)*(100),0)</f>
        <v>100</v>
      </c>
      <c r="P1304" s="9">
        <f>IF(L1304 = 0,0,E1304/L1304)</f>
        <v>50</v>
      </c>
      <c r="Q1304" s="1" t="str">
        <f>LEFT(N1304,SEARCH("/",N1304)-1)</f>
        <v>theater</v>
      </c>
      <c r="R1304" s="1" t="str">
        <f>RIGHT(N1304,LEN(N1304) - FIND("/",N1304))</f>
        <v>plays</v>
      </c>
      <c r="S1304" s="12">
        <f>(J1304/86400)+DATE(1970,1,1)</f>
        <v>42675.057997685188</v>
      </c>
      <c r="T1304" s="12">
        <f>(I1304/86400)+DATE(1970,1,1)</f>
        <v>42705.099664351852</v>
      </c>
    </row>
    <row r="1305" spans="1:20" ht="30" x14ac:dyDescent="0.25">
      <c r="A1305" s="1">
        <v>1303</v>
      </c>
      <c r="B1305" s="8" t="s">
        <v>1304</v>
      </c>
      <c r="C1305" s="8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16">
        <f>ROUND((E1305/D1305)*(100),0)</f>
        <v>130</v>
      </c>
      <c r="P1305" s="9">
        <f>IF(L1305 = 0,0,E1305/L1305)</f>
        <v>42.214166666666671</v>
      </c>
      <c r="Q1305" s="1" t="str">
        <f>LEFT(N1305,SEARCH("/",N1305)-1)</f>
        <v>theater</v>
      </c>
      <c r="R1305" s="1" t="str">
        <f>RIGHT(N1305,LEN(N1305) - FIND("/",N1305))</f>
        <v>plays</v>
      </c>
      <c r="S1305" s="12">
        <f>(J1305/86400)+DATE(1970,1,1)</f>
        <v>42566.441203703704</v>
      </c>
      <c r="T1305" s="12">
        <f>(I1305/86400)+DATE(1970,1,1)</f>
        <v>42582.458333333328</v>
      </c>
    </row>
    <row r="1306" spans="1:20" ht="45" x14ac:dyDescent="0.25">
      <c r="A1306" s="1">
        <v>1304</v>
      </c>
      <c r="B1306" s="8" t="s">
        <v>1305</v>
      </c>
      <c r="C1306" s="8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6">
        <f>ROUND((E1306/D1306)*(100),0)</f>
        <v>40</v>
      </c>
      <c r="P1306" s="9">
        <f>IF(L1306 = 0,0,E1306/L1306)</f>
        <v>152.41346153846155</v>
      </c>
      <c r="Q1306" s="1" t="str">
        <f>LEFT(N1306,SEARCH("/",N1306)-1)</f>
        <v>technology</v>
      </c>
      <c r="R1306" s="1" t="str">
        <f>RIGHT(N1306,LEN(N1306) - FIND("/",N1306))</f>
        <v>wearables</v>
      </c>
      <c r="S1306" s="12">
        <f>(J1306/86400)+DATE(1970,1,1)</f>
        <v>42747.194502314815</v>
      </c>
      <c r="T1306" s="12">
        <f>(I1306/86400)+DATE(1970,1,1)</f>
        <v>42807.152835648143</v>
      </c>
    </row>
    <row r="1307" spans="1:20" ht="60" x14ac:dyDescent="0.25">
      <c r="A1307" s="1">
        <v>1305</v>
      </c>
      <c r="B1307" s="8" t="s">
        <v>1306</v>
      </c>
      <c r="C1307" s="8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6">
        <f>ROUND((E1307/D1307)*(100),0)</f>
        <v>26</v>
      </c>
      <c r="P1307" s="9">
        <f>IF(L1307 = 0,0,E1307/L1307)</f>
        <v>90.616279069767444</v>
      </c>
      <c r="Q1307" s="1" t="str">
        <f>LEFT(N1307,SEARCH("/",N1307)-1)</f>
        <v>technology</v>
      </c>
      <c r="R1307" s="1" t="str">
        <f>RIGHT(N1307,LEN(N1307) - FIND("/",N1307))</f>
        <v>wearables</v>
      </c>
      <c r="S1307" s="12">
        <f>(J1307/86400)+DATE(1970,1,1)</f>
        <v>42543.665601851855</v>
      </c>
      <c r="T1307" s="12">
        <f>(I1307/86400)+DATE(1970,1,1)</f>
        <v>42572.729166666672</v>
      </c>
    </row>
    <row r="1308" spans="1:20" ht="60" x14ac:dyDescent="0.25">
      <c r="A1308" s="1">
        <v>1306</v>
      </c>
      <c r="B1308" s="8" t="s">
        <v>1307</v>
      </c>
      <c r="C1308" s="8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6">
        <f>ROUND((E1308/D1308)*(100),0)</f>
        <v>65</v>
      </c>
      <c r="P1308" s="9">
        <f>IF(L1308 = 0,0,E1308/L1308)</f>
        <v>201.60393258426967</v>
      </c>
      <c r="Q1308" s="1" t="str">
        <f>LEFT(N1308,SEARCH("/",N1308)-1)</f>
        <v>technology</v>
      </c>
      <c r="R1308" s="1" t="str">
        <f>RIGHT(N1308,LEN(N1308) - FIND("/",N1308))</f>
        <v>wearables</v>
      </c>
      <c r="S1308" s="12">
        <f>(J1308/86400)+DATE(1970,1,1)</f>
        <v>41947.457569444443</v>
      </c>
      <c r="T1308" s="12">
        <f>(I1308/86400)+DATE(1970,1,1)</f>
        <v>41977.457569444443</v>
      </c>
    </row>
    <row r="1309" spans="1:20" ht="30" x14ac:dyDescent="0.25">
      <c r="A1309" s="1">
        <v>1307</v>
      </c>
      <c r="B1309" s="8" t="s">
        <v>1308</v>
      </c>
      <c r="C1309" s="8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6">
        <f>ROUND((E1309/D1309)*(100),0)</f>
        <v>12</v>
      </c>
      <c r="P1309" s="9">
        <f>IF(L1309 = 0,0,E1309/L1309)</f>
        <v>127.93333333333334</v>
      </c>
      <c r="Q1309" s="1" t="str">
        <f>LEFT(N1309,SEARCH("/",N1309)-1)</f>
        <v>technology</v>
      </c>
      <c r="R1309" s="1" t="str">
        <f>RIGHT(N1309,LEN(N1309) - FIND("/",N1309))</f>
        <v>wearables</v>
      </c>
      <c r="S1309" s="12">
        <f>(J1309/86400)+DATE(1970,1,1)</f>
        <v>42387.503229166672</v>
      </c>
      <c r="T1309" s="12">
        <f>(I1309/86400)+DATE(1970,1,1)</f>
        <v>42417.503229166672</v>
      </c>
    </row>
    <row r="1310" spans="1:20" ht="30" x14ac:dyDescent="0.25">
      <c r="A1310" s="1">
        <v>1308</v>
      </c>
      <c r="B1310" s="8" t="s">
        <v>1309</v>
      </c>
      <c r="C1310" s="8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6">
        <f>ROUND((E1310/D1310)*(100),0)</f>
        <v>11</v>
      </c>
      <c r="P1310" s="9">
        <f>IF(L1310 = 0,0,E1310/L1310)</f>
        <v>29.894736842105264</v>
      </c>
      <c r="Q1310" s="1" t="str">
        <f>LEFT(N1310,SEARCH("/",N1310)-1)</f>
        <v>technology</v>
      </c>
      <c r="R1310" s="1" t="str">
        <f>RIGHT(N1310,LEN(N1310) - FIND("/",N1310))</f>
        <v>wearables</v>
      </c>
      <c r="S1310" s="12">
        <f>(J1310/86400)+DATE(1970,1,1)</f>
        <v>42611.613564814819</v>
      </c>
      <c r="T1310" s="12">
        <f>(I1310/86400)+DATE(1970,1,1)</f>
        <v>42651.613564814819</v>
      </c>
    </row>
    <row r="1311" spans="1:20" ht="45" x14ac:dyDescent="0.25">
      <c r="A1311" s="1">
        <v>1309</v>
      </c>
      <c r="B1311" s="8" t="s">
        <v>1310</v>
      </c>
      <c r="C1311" s="8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6">
        <f>ROUND((E1311/D1311)*(100),0)</f>
        <v>112</v>
      </c>
      <c r="P1311" s="9">
        <f>IF(L1311 = 0,0,E1311/L1311)</f>
        <v>367.97142857142859</v>
      </c>
      <c r="Q1311" s="1" t="str">
        <f>LEFT(N1311,SEARCH("/",N1311)-1)</f>
        <v>technology</v>
      </c>
      <c r="R1311" s="1" t="str">
        <f>RIGHT(N1311,LEN(N1311) - FIND("/",N1311))</f>
        <v>wearables</v>
      </c>
      <c r="S1311" s="12">
        <f>(J1311/86400)+DATE(1970,1,1)</f>
        <v>42257.882731481484</v>
      </c>
      <c r="T1311" s="12">
        <f>(I1311/86400)+DATE(1970,1,1)</f>
        <v>42292.882731481484</v>
      </c>
    </row>
    <row r="1312" spans="1:20" ht="45" x14ac:dyDescent="0.25">
      <c r="A1312" s="1">
        <v>1310</v>
      </c>
      <c r="B1312" s="8" t="s">
        <v>1311</v>
      </c>
      <c r="C1312" s="8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6">
        <f>ROUND((E1312/D1312)*(100),0)</f>
        <v>16</v>
      </c>
      <c r="P1312" s="9">
        <f>IF(L1312 = 0,0,E1312/L1312)</f>
        <v>129.16666666666666</v>
      </c>
      <c r="Q1312" s="1" t="str">
        <f>LEFT(N1312,SEARCH("/",N1312)-1)</f>
        <v>technology</v>
      </c>
      <c r="R1312" s="1" t="str">
        <f>RIGHT(N1312,LEN(N1312) - FIND("/",N1312))</f>
        <v>wearables</v>
      </c>
      <c r="S1312" s="12">
        <f>(J1312/86400)+DATE(1970,1,1)</f>
        <v>42556.667245370365</v>
      </c>
      <c r="T1312" s="12">
        <f>(I1312/86400)+DATE(1970,1,1)</f>
        <v>42601.667245370365</v>
      </c>
    </row>
    <row r="1313" spans="1:20" ht="60" x14ac:dyDescent="0.25">
      <c r="A1313" s="1">
        <v>1311</v>
      </c>
      <c r="B1313" s="8" t="s">
        <v>1312</v>
      </c>
      <c r="C1313" s="8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6">
        <f>ROUND((E1313/D1313)*(100),0)</f>
        <v>32</v>
      </c>
      <c r="P1313" s="9">
        <f>IF(L1313 = 0,0,E1313/L1313)</f>
        <v>800.7</v>
      </c>
      <c r="Q1313" s="1" t="str">
        <f>LEFT(N1313,SEARCH("/",N1313)-1)</f>
        <v>technology</v>
      </c>
      <c r="R1313" s="1" t="str">
        <f>RIGHT(N1313,LEN(N1313) - FIND("/",N1313))</f>
        <v>wearables</v>
      </c>
      <c r="S1313" s="12">
        <f>(J1313/86400)+DATE(1970,1,1)</f>
        <v>42669.802303240736</v>
      </c>
      <c r="T1313" s="12">
        <f>(I1313/86400)+DATE(1970,1,1)</f>
        <v>42704.843969907408</v>
      </c>
    </row>
    <row r="1314" spans="1:20" ht="45" x14ac:dyDescent="0.25">
      <c r="A1314" s="1">
        <v>1312</v>
      </c>
      <c r="B1314" s="8" t="s">
        <v>1313</v>
      </c>
      <c r="C1314" s="8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6">
        <f>ROUND((E1314/D1314)*(100),0)</f>
        <v>1</v>
      </c>
      <c r="P1314" s="9">
        <f>IF(L1314 = 0,0,E1314/L1314)</f>
        <v>28</v>
      </c>
      <c r="Q1314" s="1" t="str">
        <f>LEFT(N1314,SEARCH("/",N1314)-1)</f>
        <v>technology</v>
      </c>
      <c r="R1314" s="1" t="str">
        <f>RIGHT(N1314,LEN(N1314) - FIND("/",N1314))</f>
        <v>wearables</v>
      </c>
      <c r="S1314" s="12">
        <f>(J1314/86400)+DATE(1970,1,1)</f>
        <v>42082.702800925923</v>
      </c>
      <c r="T1314" s="12">
        <f>(I1314/86400)+DATE(1970,1,1)</f>
        <v>42112.702800925923</v>
      </c>
    </row>
    <row r="1315" spans="1:20" ht="60" x14ac:dyDescent="0.25">
      <c r="A1315" s="1">
        <v>1313</v>
      </c>
      <c r="B1315" s="8" t="s">
        <v>1314</v>
      </c>
      <c r="C1315" s="8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6">
        <f>ROUND((E1315/D1315)*(100),0)</f>
        <v>31</v>
      </c>
      <c r="P1315" s="9">
        <f>IF(L1315 = 0,0,E1315/L1315)</f>
        <v>102.01639344262296</v>
      </c>
      <c r="Q1315" s="1" t="str">
        <f>LEFT(N1315,SEARCH("/",N1315)-1)</f>
        <v>technology</v>
      </c>
      <c r="R1315" s="1" t="str">
        <f>RIGHT(N1315,LEN(N1315) - FIND("/",N1315))</f>
        <v>wearables</v>
      </c>
      <c r="S1315" s="12">
        <f>(J1315/86400)+DATE(1970,1,1)</f>
        <v>42402.709652777776</v>
      </c>
      <c r="T1315" s="12">
        <f>(I1315/86400)+DATE(1970,1,1)</f>
        <v>42432.709652777776</v>
      </c>
    </row>
    <row r="1316" spans="1:20" ht="60" x14ac:dyDescent="0.25">
      <c r="A1316" s="1">
        <v>1314</v>
      </c>
      <c r="B1316" s="8" t="s">
        <v>1315</v>
      </c>
      <c r="C1316" s="8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6">
        <f>ROUND((E1316/D1316)*(100),0)</f>
        <v>1</v>
      </c>
      <c r="P1316" s="9">
        <f>IF(L1316 = 0,0,E1316/L1316)</f>
        <v>184.36363636363637</v>
      </c>
      <c r="Q1316" s="1" t="str">
        <f>LEFT(N1316,SEARCH("/",N1316)-1)</f>
        <v>technology</v>
      </c>
      <c r="R1316" s="1" t="str">
        <f>RIGHT(N1316,LEN(N1316) - FIND("/",N1316))</f>
        <v>wearables</v>
      </c>
      <c r="S1316" s="12">
        <f>(J1316/86400)+DATE(1970,1,1)</f>
        <v>42604.669675925921</v>
      </c>
      <c r="T1316" s="12">
        <f>(I1316/86400)+DATE(1970,1,1)</f>
        <v>42664.669675925921</v>
      </c>
    </row>
    <row r="1317" spans="1:20" ht="30" x14ac:dyDescent="0.25">
      <c r="A1317" s="1">
        <v>1315</v>
      </c>
      <c r="B1317" s="8" t="s">
        <v>1316</v>
      </c>
      <c r="C1317" s="8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6">
        <f>ROUND((E1317/D1317)*(100),0)</f>
        <v>40</v>
      </c>
      <c r="P1317" s="9">
        <f>IF(L1317 = 0,0,E1317/L1317)</f>
        <v>162.91935483870967</v>
      </c>
      <c r="Q1317" s="1" t="str">
        <f>LEFT(N1317,SEARCH("/",N1317)-1)</f>
        <v>technology</v>
      </c>
      <c r="R1317" s="1" t="str">
        <f>RIGHT(N1317,LEN(N1317) - FIND("/",N1317))</f>
        <v>wearables</v>
      </c>
      <c r="S1317" s="12">
        <f>(J1317/86400)+DATE(1970,1,1)</f>
        <v>42278.498240740737</v>
      </c>
      <c r="T1317" s="12">
        <f>(I1317/86400)+DATE(1970,1,1)</f>
        <v>42314.041666666672</v>
      </c>
    </row>
    <row r="1318" spans="1:20" ht="45" x14ac:dyDescent="0.25">
      <c r="A1318" s="1">
        <v>1316</v>
      </c>
      <c r="B1318" s="8" t="s">
        <v>1317</v>
      </c>
      <c r="C1318" s="8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6">
        <f>ROUND((E1318/D1318)*(100),0)</f>
        <v>0</v>
      </c>
      <c r="P1318" s="9">
        <f>IF(L1318 = 0,0,E1318/L1318)</f>
        <v>1</v>
      </c>
      <c r="Q1318" s="1" t="str">
        <f>LEFT(N1318,SEARCH("/",N1318)-1)</f>
        <v>technology</v>
      </c>
      <c r="R1318" s="1" t="str">
        <f>RIGHT(N1318,LEN(N1318) - FIND("/",N1318))</f>
        <v>wearables</v>
      </c>
      <c r="S1318" s="12">
        <f>(J1318/86400)+DATE(1970,1,1)</f>
        <v>42393.961909722224</v>
      </c>
      <c r="T1318" s="12">
        <f>(I1318/86400)+DATE(1970,1,1)</f>
        <v>42428.961909722224</v>
      </c>
    </row>
    <row r="1319" spans="1:20" ht="60" x14ac:dyDescent="0.25">
      <c r="A1319" s="1">
        <v>1317</v>
      </c>
      <c r="B1319" s="8" t="s">
        <v>1318</v>
      </c>
      <c r="C1319" s="8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6">
        <f>ROUND((E1319/D1319)*(100),0)</f>
        <v>6</v>
      </c>
      <c r="P1319" s="9">
        <f>IF(L1319 = 0,0,E1319/L1319)</f>
        <v>603.52631578947364</v>
      </c>
      <c r="Q1319" s="1" t="str">
        <f>LEFT(N1319,SEARCH("/",N1319)-1)</f>
        <v>technology</v>
      </c>
      <c r="R1319" s="1" t="str">
        <f>RIGHT(N1319,LEN(N1319) - FIND("/",N1319))</f>
        <v>wearables</v>
      </c>
      <c r="S1319" s="12">
        <f>(J1319/86400)+DATE(1970,1,1)</f>
        <v>42520.235486111109</v>
      </c>
      <c r="T1319" s="12">
        <f>(I1319/86400)+DATE(1970,1,1)</f>
        <v>42572.583333333328</v>
      </c>
    </row>
    <row r="1320" spans="1:20" ht="45" x14ac:dyDescent="0.25">
      <c r="A1320" s="1">
        <v>1318</v>
      </c>
      <c r="B1320" s="8" t="s">
        <v>1319</v>
      </c>
      <c r="C1320" s="8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6">
        <f>ROUND((E1320/D1320)*(100),0)</f>
        <v>15</v>
      </c>
      <c r="P1320" s="9">
        <f>IF(L1320 = 0,0,E1320/L1320)</f>
        <v>45.407407407407405</v>
      </c>
      <c r="Q1320" s="1" t="str">
        <f>LEFT(N1320,SEARCH("/",N1320)-1)</f>
        <v>technology</v>
      </c>
      <c r="R1320" s="1" t="str">
        <f>RIGHT(N1320,LEN(N1320) - FIND("/",N1320))</f>
        <v>wearables</v>
      </c>
      <c r="S1320" s="12">
        <f>(J1320/86400)+DATE(1970,1,1)</f>
        <v>41985.043657407412</v>
      </c>
      <c r="T1320" s="12">
        <f>(I1320/86400)+DATE(1970,1,1)</f>
        <v>42015.043657407412</v>
      </c>
    </row>
    <row r="1321" spans="1:20" ht="60" x14ac:dyDescent="0.25">
      <c r="A1321" s="1">
        <v>1319</v>
      </c>
      <c r="B1321" s="8" t="s">
        <v>1320</v>
      </c>
      <c r="C1321" s="8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6">
        <f>ROUND((E1321/D1321)*(100),0)</f>
        <v>15</v>
      </c>
      <c r="P1321" s="9">
        <f>IF(L1321 = 0,0,E1321/L1321)</f>
        <v>97.333333333333329</v>
      </c>
      <c r="Q1321" s="1" t="str">
        <f>LEFT(N1321,SEARCH("/",N1321)-1)</f>
        <v>technology</v>
      </c>
      <c r="R1321" s="1" t="str">
        <f>RIGHT(N1321,LEN(N1321) - FIND("/",N1321))</f>
        <v>wearables</v>
      </c>
      <c r="S1321" s="12">
        <f>(J1321/86400)+DATE(1970,1,1)</f>
        <v>41816.812094907407</v>
      </c>
      <c r="T1321" s="12">
        <f>(I1321/86400)+DATE(1970,1,1)</f>
        <v>41831.666666666664</v>
      </c>
    </row>
    <row r="1322" spans="1:20" ht="60" x14ac:dyDescent="0.25">
      <c r="A1322" s="1">
        <v>1320</v>
      </c>
      <c r="B1322" s="8" t="s">
        <v>1321</v>
      </c>
      <c r="C1322" s="8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6">
        <f>ROUND((E1322/D1322)*(100),0)</f>
        <v>1</v>
      </c>
      <c r="P1322" s="9">
        <f>IF(L1322 = 0,0,E1322/L1322)</f>
        <v>167.66666666666666</v>
      </c>
      <c r="Q1322" s="1" t="str">
        <f>LEFT(N1322,SEARCH("/",N1322)-1)</f>
        <v>technology</v>
      </c>
      <c r="R1322" s="1" t="str">
        <f>RIGHT(N1322,LEN(N1322) - FIND("/",N1322))</f>
        <v>wearables</v>
      </c>
      <c r="S1322" s="12">
        <f>(J1322/86400)+DATE(1970,1,1)</f>
        <v>42705.690347222218</v>
      </c>
      <c r="T1322" s="12">
        <f>(I1322/86400)+DATE(1970,1,1)</f>
        <v>42734.958333333328</v>
      </c>
    </row>
    <row r="1323" spans="1:20" ht="60" x14ac:dyDescent="0.25">
      <c r="A1323" s="1">
        <v>1321</v>
      </c>
      <c r="B1323" s="8" t="s">
        <v>1322</v>
      </c>
      <c r="C1323" s="8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6">
        <f>ROUND((E1323/D1323)*(100),0)</f>
        <v>1</v>
      </c>
      <c r="P1323" s="9">
        <f>IF(L1323 = 0,0,E1323/L1323)</f>
        <v>859.85714285714289</v>
      </c>
      <c r="Q1323" s="1" t="str">
        <f>LEFT(N1323,SEARCH("/",N1323)-1)</f>
        <v>technology</v>
      </c>
      <c r="R1323" s="1" t="str">
        <f>RIGHT(N1323,LEN(N1323) - FIND("/",N1323))</f>
        <v>wearables</v>
      </c>
      <c r="S1323" s="12">
        <f>(J1323/86400)+DATE(1970,1,1)</f>
        <v>42697.74927083333</v>
      </c>
      <c r="T1323" s="12">
        <f>(I1323/86400)+DATE(1970,1,1)</f>
        <v>42727.74927083333</v>
      </c>
    </row>
    <row r="1324" spans="1:20" ht="60" x14ac:dyDescent="0.25">
      <c r="A1324" s="1">
        <v>1322</v>
      </c>
      <c r="B1324" s="8" t="s">
        <v>1323</v>
      </c>
      <c r="C1324" s="8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6">
        <f>ROUND((E1324/D1324)*(100),0)</f>
        <v>0</v>
      </c>
      <c r="P1324" s="9">
        <f>IF(L1324 = 0,0,E1324/L1324)</f>
        <v>26.5</v>
      </c>
      <c r="Q1324" s="1" t="str">
        <f>LEFT(N1324,SEARCH("/",N1324)-1)</f>
        <v>technology</v>
      </c>
      <c r="R1324" s="1" t="str">
        <f>RIGHT(N1324,LEN(N1324) - FIND("/",N1324))</f>
        <v>wearables</v>
      </c>
      <c r="S1324" s="12">
        <f>(J1324/86400)+DATE(1970,1,1)</f>
        <v>42115.656539351854</v>
      </c>
      <c r="T1324" s="12">
        <f>(I1324/86400)+DATE(1970,1,1)</f>
        <v>42145.656539351854</v>
      </c>
    </row>
    <row r="1325" spans="1:20" ht="60" x14ac:dyDescent="0.25">
      <c r="A1325" s="1">
        <v>1323</v>
      </c>
      <c r="B1325" s="8" t="s">
        <v>1324</v>
      </c>
      <c r="C1325" s="8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6">
        <f>ROUND((E1325/D1325)*(100),0)</f>
        <v>9</v>
      </c>
      <c r="P1325" s="9">
        <f>IF(L1325 = 0,0,E1325/L1325)</f>
        <v>30.272727272727273</v>
      </c>
      <c r="Q1325" s="1" t="str">
        <f>LEFT(N1325,SEARCH("/",N1325)-1)</f>
        <v>technology</v>
      </c>
      <c r="R1325" s="1" t="str">
        <f>RIGHT(N1325,LEN(N1325) - FIND("/",N1325))</f>
        <v>wearables</v>
      </c>
      <c r="S1325" s="12">
        <f>(J1325/86400)+DATE(1970,1,1)</f>
        <v>42451.698449074072</v>
      </c>
      <c r="T1325" s="12">
        <f>(I1325/86400)+DATE(1970,1,1)</f>
        <v>42486.288194444445</v>
      </c>
    </row>
    <row r="1326" spans="1:20" ht="60" x14ac:dyDescent="0.25">
      <c r="A1326" s="1">
        <v>1324</v>
      </c>
      <c r="B1326" s="8" t="s">
        <v>1325</v>
      </c>
      <c r="C1326" s="8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6">
        <f>ROUND((E1326/D1326)*(100),0)</f>
        <v>10</v>
      </c>
      <c r="P1326" s="9">
        <f>IF(L1326 = 0,0,E1326/L1326)</f>
        <v>54.666666666666664</v>
      </c>
      <c r="Q1326" s="1" t="str">
        <f>LEFT(N1326,SEARCH("/",N1326)-1)</f>
        <v>technology</v>
      </c>
      <c r="R1326" s="1" t="str">
        <f>RIGHT(N1326,LEN(N1326) - FIND("/",N1326))</f>
        <v>wearables</v>
      </c>
      <c r="S1326" s="12">
        <f>(J1326/86400)+DATE(1970,1,1)</f>
        <v>42626.633703703701</v>
      </c>
      <c r="T1326" s="12">
        <f>(I1326/86400)+DATE(1970,1,1)</f>
        <v>42656.633703703701</v>
      </c>
    </row>
    <row r="1327" spans="1:20" ht="60" x14ac:dyDescent="0.25">
      <c r="A1327" s="1">
        <v>1325</v>
      </c>
      <c r="B1327" s="8" t="s">
        <v>1326</v>
      </c>
      <c r="C1327" s="8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6">
        <f>ROUND((E1327/D1327)*(100),0)</f>
        <v>2</v>
      </c>
      <c r="P1327" s="9">
        <f>IF(L1327 = 0,0,E1327/L1327)</f>
        <v>60.75</v>
      </c>
      <c r="Q1327" s="1" t="str">
        <f>LEFT(N1327,SEARCH("/",N1327)-1)</f>
        <v>technology</v>
      </c>
      <c r="R1327" s="1" t="str">
        <f>RIGHT(N1327,LEN(N1327) - FIND("/",N1327))</f>
        <v>wearables</v>
      </c>
      <c r="S1327" s="12">
        <f>(J1327/86400)+DATE(1970,1,1)</f>
        <v>42704.086053240739</v>
      </c>
      <c r="T1327" s="12">
        <f>(I1327/86400)+DATE(1970,1,1)</f>
        <v>42734.086053240739</v>
      </c>
    </row>
    <row r="1328" spans="1:20" ht="60" x14ac:dyDescent="0.25">
      <c r="A1328" s="1">
        <v>1326</v>
      </c>
      <c r="B1328" s="8" t="s">
        <v>1327</v>
      </c>
      <c r="C1328" s="8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6">
        <f>ROUND((E1328/D1328)*(100),0)</f>
        <v>1</v>
      </c>
      <c r="P1328" s="9">
        <f>IF(L1328 = 0,0,E1328/L1328)</f>
        <v>102.72727272727273</v>
      </c>
      <c r="Q1328" s="1" t="str">
        <f>LEFT(N1328,SEARCH("/",N1328)-1)</f>
        <v>technology</v>
      </c>
      <c r="R1328" s="1" t="str">
        <f>RIGHT(N1328,LEN(N1328) - FIND("/",N1328))</f>
        <v>wearables</v>
      </c>
      <c r="S1328" s="12">
        <f>(J1328/86400)+DATE(1970,1,1)</f>
        <v>41974.791990740741</v>
      </c>
      <c r="T1328" s="12">
        <f>(I1328/86400)+DATE(1970,1,1)</f>
        <v>42019.791990740741</v>
      </c>
    </row>
    <row r="1329" spans="1:20" ht="45" x14ac:dyDescent="0.25">
      <c r="A1329" s="1">
        <v>1327</v>
      </c>
      <c r="B1329" s="8" t="s">
        <v>1328</v>
      </c>
      <c r="C1329" s="8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6">
        <f>ROUND((E1329/D1329)*(100),0)</f>
        <v>4</v>
      </c>
      <c r="P1329" s="9">
        <f>IF(L1329 = 0,0,E1329/L1329)</f>
        <v>41.585365853658537</v>
      </c>
      <c r="Q1329" s="1" t="str">
        <f>LEFT(N1329,SEARCH("/",N1329)-1)</f>
        <v>technology</v>
      </c>
      <c r="R1329" s="1" t="str">
        <f>RIGHT(N1329,LEN(N1329) - FIND("/",N1329))</f>
        <v>wearables</v>
      </c>
      <c r="S1329" s="12">
        <f>(J1329/86400)+DATE(1970,1,1)</f>
        <v>42123.678645833337</v>
      </c>
      <c r="T1329" s="12">
        <f>(I1329/86400)+DATE(1970,1,1)</f>
        <v>42153.678645833337</v>
      </c>
    </row>
    <row r="1330" spans="1:20" ht="60" x14ac:dyDescent="0.25">
      <c r="A1330" s="1">
        <v>1328</v>
      </c>
      <c r="B1330" s="8" t="s">
        <v>1329</v>
      </c>
      <c r="C1330" s="8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6">
        <f>ROUND((E1330/D1330)*(100),0)</f>
        <v>2</v>
      </c>
      <c r="P1330" s="9">
        <f>IF(L1330 = 0,0,E1330/L1330)</f>
        <v>116.53333333333333</v>
      </c>
      <c r="Q1330" s="1" t="str">
        <f>LEFT(N1330,SEARCH("/",N1330)-1)</f>
        <v>technology</v>
      </c>
      <c r="R1330" s="1" t="str">
        <f>RIGHT(N1330,LEN(N1330) - FIND("/",N1330))</f>
        <v>wearables</v>
      </c>
      <c r="S1330" s="12">
        <f>(J1330/86400)+DATE(1970,1,1)</f>
        <v>42612.642754629633</v>
      </c>
      <c r="T1330" s="12">
        <f>(I1330/86400)+DATE(1970,1,1)</f>
        <v>42657.642754629633</v>
      </c>
    </row>
    <row r="1331" spans="1:20" ht="45" x14ac:dyDescent="0.25">
      <c r="A1331" s="1">
        <v>1329</v>
      </c>
      <c r="B1331" s="8" t="s">
        <v>1330</v>
      </c>
      <c r="C1331" s="8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6">
        <f>ROUND((E1331/D1331)*(100),0)</f>
        <v>1</v>
      </c>
      <c r="P1331" s="9">
        <f>IF(L1331 = 0,0,E1331/L1331)</f>
        <v>45.333333333333336</v>
      </c>
      <c r="Q1331" s="1" t="str">
        <f>LEFT(N1331,SEARCH("/",N1331)-1)</f>
        <v>technology</v>
      </c>
      <c r="R1331" s="1" t="str">
        <f>RIGHT(N1331,LEN(N1331) - FIND("/",N1331))</f>
        <v>wearables</v>
      </c>
      <c r="S1331" s="12">
        <f>(J1331/86400)+DATE(1970,1,1)</f>
        <v>41935.221585648149</v>
      </c>
      <c r="T1331" s="12">
        <f>(I1331/86400)+DATE(1970,1,1)</f>
        <v>41975.263252314813</v>
      </c>
    </row>
    <row r="1332" spans="1:20" ht="45" x14ac:dyDescent="0.25">
      <c r="A1332" s="1">
        <v>1330</v>
      </c>
      <c r="B1332" s="8" t="s">
        <v>1331</v>
      </c>
      <c r="C1332" s="8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6">
        <f>ROUND((E1332/D1332)*(100),0)</f>
        <v>22</v>
      </c>
      <c r="P1332" s="9">
        <f>IF(L1332 = 0,0,E1332/L1332)</f>
        <v>157.46</v>
      </c>
      <c r="Q1332" s="1" t="str">
        <f>LEFT(N1332,SEARCH("/",N1332)-1)</f>
        <v>technology</v>
      </c>
      <c r="R1332" s="1" t="str">
        <f>RIGHT(N1332,LEN(N1332) - FIND("/",N1332))</f>
        <v>wearables</v>
      </c>
      <c r="S1332" s="12">
        <f>(J1332/86400)+DATE(1970,1,1)</f>
        <v>42522.276724537034</v>
      </c>
      <c r="T1332" s="12">
        <f>(I1332/86400)+DATE(1970,1,1)</f>
        <v>42553.166666666672</v>
      </c>
    </row>
    <row r="1333" spans="1:20" ht="45" x14ac:dyDescent="0.25">
      <c r="A1333" s="1">
        <v>1331</v>
      </c>
      <c r="B1333" s="8" t="s">
        <v>1332</v>
      </c>
      <c r="C1333" s="8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6">
        <f>ROUND((E1333/D1333)*(100),0)</f>
        <v>1</v>
      </c>
      <c r="P1333" s="9">
        <f>IF(L1333 = 0,0,E1333/L1333)</f>
        <v>100.5</v>
      </c>
      <c r="Q1333" s="1" t="str">
        <f>LEFT(N1333,SEARCH("/",N1333)-1)</f>
        <v>technology</v>
      </c>
      <c r="R1333" s="1" t="str">
        <f>RIGHT(N1333,LEN(N1333) - FIND("/",N1333))</f>
        <v>wearables</v>
      </c>
      <c r="S1333" s="12">
        <f>(J1333/86400)+DATE(1970,1,1)</f>
        <v>42569.50409722222</v>
      </c>
      <c r="T1333" s="12">
        <f>(I1333/86400)+DATE(1970,1,1)</f>
        <v>42599.50409722222</v>
      </c>
    </row>
    <row r="1334" spans="1:20" ht="60" x14ac:dyDescent="0.25">
      <c r="A1334" s="1">
        <v>1332</v>
      </c>
      <c r="B1334" s="8" t="s">
        <v>1333</v>
      </c>
      <c r="C1334" s="8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6">
        <f>ROUND((E1334/D1334)*(100),0)</f>
        <v>0</v>
      </c>
      <c r="P1334" s="9">
        <f>IF(L1334 = 0,0,E1334/L1334)</f>
        <v>0</v>
      </c>
      <c r="Q1334" s="1" t="str">
        <f>LEFT(N1334,SEARCH("/",N1334)-1)</f>
        <v>technology</v>
      </c>
      <c r="R1334" s="1" t="str">
        <f>RIGHT(N1334,LEN(N1334) - FIND("/",N1334))</f>
        <v>wearables</v>
      </c>
      <c r="S1334" s="12">
        <f>(J1334/86400)+DATE(1970,1,1)</f>
        <v>42732.060277777782</v>
      </c>
      <c r="T1334" s="12">
        <f>(I1334/86400)+DATE(1970,1,1)</f>
        <v>42762.060277777782</v>
      </c>
    </row>
    <row r="1335" spans="1:20" ht="60" x14ac:dyDescent="0.25">
      <c r="A1335" s="1">
        <v>1333</v>
      </c>
      <c r="B1335" s="8" t="s">
        <v>1334</v>
      </c>
      <c r="C1335" s="8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6">
        <f>ROUND((E1335/D1335)*(100),0)</f>
        <v>0</v>
      </c>
      <c r="P1335" s="9">
        <f>IF(L1335 = 0,0,E1335/L1335)</f>
        <v>0</v>
      </c>
      <c r="Q1335" s="1" t="str">
        <f>LEFT(N1335,SEARCH("/",N1335)-1)</f>
        <v>technology</v>
      </c>
      <c r="R1335" s="1" t="str">
        <f>RIGHT(N1335,LEN(N1335) - FIND("/",N1335))</f>
        <v>wearables</v>
      </c>
      <c r="S1335" s="12">
        <f>(J1335/86400)+DATE(1970,1,1)</f>
        <v>41806.106770833336</v>
      </c>
      <c r="T1335" s="12">
        <f>(I1335/86400)+DATE(1970,1,1)</f>
        <v>41836.106770833336</v>
      </c>
    </row>
    <row r="1336" spans="1:20" ht="45" x14ac:dyDescent="0.25">
      <c r="A1336" s="1">
        <v>1334</v>
      </c>
      <c r="B1336" s="8" t="s">
        <v>1335</v>
      </c>
      <c r="C1336" s="8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6">
        <f>ROUND((E1336/D1336)*(100),0)</f>
        <v>11</v>
      </c>
      <c r="P1336" s="9">
        <f>IF(L1336 = 0,0,E1336/L1336)</f>
        <v>51.822463768115945</v>
      </c>
      <c r="Q1336" s="1" t="str">
        <f>LEFT(N1336,SEARCH("/",N1336)-1)</f>
        <v>technology</v>
      </c>
      <c r="R1336" s="1" t="str">
        <f>RIGHT(N1336,LEN(N1336) - FIND("/",N1336))</f>
        <v>wearables</v>
      </c>
      <c r="S1336" s="12">
        <f>(J1336/86400)+DATE(1970,1,1)</f>
        <v>42410.774155092593</v>
      </c>
      <c r="T1336" s="12">
        <f>(I1336/86400)+DATE(1970,1,1)</f>
        <v>42440.774155092593</v>
      </c>
    </row>
    <row r="1337" spans="1:20" ht="60" x14ac:dyDescent="0.25">
      <c r="A1337" s="1">
        <v>1335</v>
      </c>
      <c r="B1337" s="8" t="s">
        <v>1336</v>
      </c>
      <c r="C1337" s="8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6">
        <f>ROUND((E1337/D1337)*(100),0)</f>
        <v>20</v>
      </c>
      <c r="P1337" s="9">
        <f>IF(L1337 = 0,0,E1337/L1337)</f>
        <v>308.75</v>
      </c>
      <c r="Q1337" s="1" t="str">
        <f>LEFT(N1337,SEARCH("/",N1337)-1)</f>
        <v>technology</v>
      </c>
      <c r="R1337" s="1" t="str">
        <f>RIGHT(N1337,LEN(N1337) - FIND("/",N1337))</f>
        <v>wearables</v>
      </c>
      <c r="S1337" s="12">
        <f>(J1337/86400)+DATE(1970,1,1)</f>
        <v>42313.936365740738</v>
      </c>
      <c r="T1337" s="12">
        <f>(I1337/86400)+DATE(1970,1,1)</f>
        <v>42343.936365740738</v>
      </c>
    </row>
    <row r="1338" spans="1:20" ht="60" x14ac:dyDescent="0.25">
      <c r="A1338" s="1">
        <v>1336</v>
      </c>
      <c r="B1338" s="8" t="s">
        <v>1337</v>
      </c>
      <c r="C1338" s="8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6">
        <f>ROUND((E1338/D1338)*(100),0)</f>
        <v>85</v>
      </c>
      <c r="P1338" s="9">
        <f>IF(L1338 = 0,0,E1338/L1338)</f>
        <v>379.22767857142856</v>
      </c>
      <c r="Q1338" s="1" t="str">
        <f>LEFT(N1338,SEARCH("/",N1338)-1)</f>
        <v>technology</v>
      </c>
      <c r="R1338" s="1" t="str">
        <f>RIGHT(N1338,LEN(N1338) - FIND("/",N1338))</f>
        <v>wearables</v>
      </c>
      <c r="S1338" s="12">
        <f>(J1338/86400)+DATE(1970,1,1)</f>
        <v>41955.863750000004</v>
      </c>
      <c r="T1338" s="12">
        <f>(I1338/86400)+DATE(1970,1,1)</f>
        <v>41990.863750000004</v>
      </c>
    </row>
    <row r="1339" spans="1:20" ht="45" x14ac:dyDescent="0.25">
      <c r="A1339" s="1">
        <v>1337</v>
      </c>
      <c r="B1339" s="8" t="s">
        <v>1338</v>
      </c>
      <c r="C1339" s="8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6">
        <f>ROUND((E1339/D1339)*(100),0)</f>
        <v>49</v>
      </c>
      <c r="P1339" s="9">
        <f>IF(L1339 = 0,0,E1339/L1339)</f>
        <v>176.36428571428573</v>
      </c>
      <c r="Q1339" s="1" t="str">
        <f>LEFT(N1339,SEARCH("/",N1339)-1)</f>
        <v>technology</v>
      </c>
      <c r="R1339" s="1" t="str">
        <f>RIGHT(N1339,LEN(N1339) - FIND("/",N1339))</f>
        <v>wearables</v>
      </c>
      <c r="S1339" s="12">
        <f>(J1339/86400)+DATE(1970,1,1)</f>
        <v>42767.577303240745</v>
      </c>
      <c r="T1339" s="12">
        <f>(I1339/86400)+DATE(1970,1,1)</f>
        <v>42797.577303240745</v>
      </c>
    </row>
    <row r="1340" spans="1:20" ht="60" x14ac:dyDescent="0.25">
      <c r="A1340" s="1">
        <v>1338</v>
      </c>
      <c r="B1340" s="8" t="s">
        <v>1339</v>
      </c>
      <c r="C1340" s="8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6">
        <f>ROUND((E1340/D1340)*(100),0)</f>
        <v>3</v>
      </c>
      <c r="P1340" s="9">
        <f>IF(L1340 = 0,0,E1340/L1340)</f>
        <v>66.066666666666663</v>
      </c>
      <c r="Q1340" s="1" t="str">
        <f>LEFT(N1340,SEARCH("/",N1340)-1)</f>
        <v>technology</v>
      </c>
      <c r="R1340" s="1" t="str">
        <f>RIGHT(N1340,LEN(N1340) - FIND("/",N1340))</f>
        <v>wearables</v>
      </c>
      <c r="S1340" s="12">
        <f>(J1340/86400)+DATE(1970,1,1)</f>
        <v>42188.803622685184</v>
      </c>
      <c r="T1340" s="12">
        <f>(I1340/86400)+DATE(1970,1,1)</f>
        <v>42218.803622685184</v>
      </c>
    </row>
    <row r="1341" spans="1:20" ht="30" x14ac:dyDescent="0.25">
      <c r="A1341" s="1">
        <v>1339</v>
      </c>
      <c r="B1341" s="8" t="s">
        <v>1340</v>
      </c>
      <c r="C1341" s="8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6">
        <f>ROUND((E1341/D1341)*(100),0)</f>
        <v>7</v>
      </c>
      <c r="P1341" s="9">
        <f>IF(L1341 = 0,0,E1341/L1341)</f>
        <v>89.648648648648646</v>
      </c>
      <c r="Q1341" s="1" t="str">
        <f>LEFT(N1341,SEARCH("/",N1341)-1)</f>
        <v>technology</v>
      </c>
      <c r="R1341" s="1" t="str">
        <f>RIGHT(N1341,LEN(N1341) - FIND("/",N1341))</f>
        <v>wearables</v>
      </c>
      <c r="S1341" s="12">
        <f>(J1341/86400)+DATE(1970,1,1)</f>
        <v>41936.647164351853</v>
      </c>
      <c r="T1341" s="12">
        <f>(I1341/86400)+DATE(1970,1,1)</f>
        <v>41981.688831018517</v>
      </c>
    </row>
    <row r="1342" spans="1:20" ht="45" x14ac:dyDescent="0.25">
      <c r="A1342" s="1">
        <v>1340</v>
      </c>
      <c r="B1342" s="8" t="s">
        <v>1341</v>
      </c>
      <c r="C1342" s="8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6">
        <f>ROUND((E1342/D1342)*(100),0)</f>
        <v>0</v>
      </c>
      <c r="P1342" s="9">
        <f>IF(L1342 = 0,0,E1342/L1342)</f>
        <v>0</v>
      </c>
      <c r="Q1342" s="1" t="str">
        <f>LEFT(N1342,SEARCH("/",N1342)-1)</f>
        <v>technology</v>
      </c>
      <c r="R1342" s="1" t="str">
        <f>RIGHT(N1342,LEN(N1342) - FIND("/",N1342))</f>
        <v>wearables</v>
      </c>
      <c r="S1342" s="12">
        <f>(J1342/86400)+DATE(1970,1,1)</f>
        <v>41836.595520833333</v>
      </c>
      <c r="T1342" s="12">
        <f>(I1342/86400)+DATE(1970,1,1)</f>
        <v>41866.595520833333</v>
      </c>
    </row>
    <row r="1343" spans="1:20" ht="60" x14ac:dyDescent="0.25">
      <c r="A1343" s="1">
        <v>1341</v>
      </c>
      <c r="B1343" s="8" t="s">
        <v>1342</v>
      </c>
      <c r="C1343" s="8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6">
        <f>ROUND((E1343/D1343)*(100),0)</f>
        <v>70</v>
      </c>
      <c r="P1343" s="9">
        <f>IF(L1343 = 0,0,E1343/L1343)</f>
        <v>382.39130434782606</v>
      </c>
      <c r="Q1343" s="1" t="str">
        <f>LEFT(N1343,SEARCH("/",N1343)-1)</f>
        <v>technology</v>
      </c>
      <c r="R1343" s="1" t="str">
        <f>RIGHT(N1343,LEN(N1343) - FIND("/",N1343))</f>
        <v>wearables</v>
      </c>
      <c r="S1343" s="12">
        <f>(J1343/86400)+DATE(1970,1,1)</f>
        <v>42612.624039351853</v>
      </c>
      <c r="T1343" s="12">
        <f>(I1343/86400)+DATE(1970,1,1)</f>
        <v>42644.624039351853</v>
      </c>
    </row>
    <row r="1344" spans="1:20" ht="60" x14ac:dyDescent="0.25">
      <c r="A1344" s="1">
        <v>1342</v>
      </c>
      <c r="B1344" s="8" t="s">
        <v>1343</v>
      </c>
      <c r="C1344" s="8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6">
        <f>ROUND((E1344/D1344)*(100),0)</f>
        <v>0</v>
      </c>
      <c r="P1344" s="9">
        <f>IF(L1344 = 0,0,E1344/L1344)</f>
        <v>100</v>
      </c>
      <c r="Q1344" s="1" t="str">
        <f>LEFT(N1344,SEARCH("/",N1344)-1)</f>
        <v>technology</v>
      </c>
      <c r="R1344" s="1" t="str">
        <f>RIGHT(N1344,LEN(N1344) - FIND("/",N1344))</f>
        <v>wearables</v>
      </c>
      <c r="S1344" s="12">
        <f>(J1344/86400)+DATE(1970,1,1)</f>
        <v>42172.816423611112</v>
      </c>
      <c r="T1344" s="12">
        <f>(I1344/86400)+DATE(1970,1,1)</f>
        <v>42202.816423611112</v>
      </c>
    </row>
    <row r="1345" spans="1:20" ht="60" x14ac:dyDescent="0.25">
      <c r="A1345" s="1">
        <v>1343</v>
      </c>
      <c r="B1345" s="8" t="s">
        <v>1344</v>
      </c>
      <c r="C1345" s="8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6">
        <f>ROUND((E1345/D1345)*(100),0)</f>
        <v>102</v>
      </c>
      <c r="P1345" s="9">
        <f>IF(L1345 = 0,0,E1345/L1345)</f>
        <v>158.35603715170279</v>
      </c>
      <c r="Q1345" s="1" t="str">
        <f>LEFT(N1345,SEARCH("/",N1345)-1)</f>
        <v>technology</v>
      </c>
      <c r="R1345" s="1" t="str">
        <f>RIGHT(N1345,LEN(N1345) - FIND("/",N1345))</f>
        <v>wearables</v>
      </c>
      <c r="S1345" s="12">
        <f>(J1345/86400)+DATE(1970,1,1)</f>
        <v>42542.526423611111</v>
      </c>
      <c r="T1345" s="12">
        <f>(I1345/86400)+DATE(1970,1,1)</f>
        <v>42601.165972222225</v>
      </c>
    </row>
    <row r="1346" spans="1:20" ht="60" x14ac:dyDescent="0.25">
      <c r="A1346" s="1">
        <v>1344</v>
      </c>
      <c r="B1346" s="8" t="s">
        <v>1345</v>
      </c>
      <c r="C1346" s="8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16">
        <f>ROUND((E1346/D1346)*(100),0)</f>
        <v>378</v>
      </c>
      <c r="P1346" s="9">
        <f>IF(L1346 = 0,0,E1346/L1346)</f>
        <v>40.762589928057551</v>
      </c>
      <c r="Q1346" s="1" t="str">
        <f>LEFT(N1346,SEARCH("/",N1346)-1)</f>
        <v>publishing</v>
      </c>
      <c r="R1346" s="1" t="str">
        <f>RIGHT(N1346,LEN(N1346) - FIND("/",N1346))</f>
        <v>nonfiction</v>
      </c>
      <c r="S1346" s="12">
        <f>(J1346/86400)+DATE(1970,1,1)</f>
        <v>42522.789803240739</v>
      </c>
      <c r="T1346" s="12">
        <f>(I1346/86400)+DATE(1970,1,1)</f>
        <v>42551.789803240739</v>
      </c>
    </row>
    <row r="1347" spans="1:20" ht="45" x14ac:dyDescent="0.25">
      <c r="A1347" s="1">
        <v>1345</v>
      </c>
      <c r="B1347" s="8" t="s">
        <v>1346</v>
      </c>
      <c r="C1347" s="8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16">
        <f>ROUND((E1347/D1347)*(100),0)</f>
        <v>125</v>
      </c>
      <c r="P1347" s="9">
        <f>IF(L1347 = 0,0,E1347/L1347)</f>
        <v>53.571428571428569</v>
      </c>
      <c r="Q1347" s="1" t="str">
        <f>LEFT(N1347,SEARCH("/",N1347)-1)</f>
        <v>publishing</v>
      </c>
      <c r="R1347" s="1" t="str">
        <f>RIGHT(N1347,LEN(N1347) - FIND("/",N1347))</f>
        <v>nonfiction</v>
      </c>
      <c r="S1347" s="12">
        <f>(J1347/86400)+DATE(1970,1,1)</f>
        <v>41799.814340277779</v>
      </c>
      <c r="T1347" s="12">
        <f>(I1347/86400)+DATE(1970,1,1)</f>
        <v>41834.814340277779</v>
      </c>
    </row>
    <row r="1348" spans="1:20" ht="45" x14ac:dyDescent="0.25">
      <c r="A1348" s="1">
        <v>1346</v>
      </c>
      <c r="B1348" s="8" t="s">
        <v>1347</v>
      </c>
      <c r="C1348" s="8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16">
        <f>ROUND((E1348/D1348)*(100),0)</f>
        <v>147</v>
      </c>
      <c r="P1348" s="9">
        <f>IF(L1348 = 0,0,E1348/L1348)</f>
        <v>48.449664429530202</v>
      </c>
      <c r="Q1348" s="1" t="str">
        <f>LEFT(N1348,SEARCH("/",N1348)-1)</f>
        <v>publishing</v>
      </c>
      <c r="R1348" s="1" t="str">
        <f>RIGHT(N1348,LEN(N1348) - FIND("/",N1348))</f>
        <v>nonfiction</v>
      </c>
      <c r="S1348" s="12">
        <f>(J1348/86400)+DATE(1970,1,1)</f>
        <v>41422.075821759259</v>
      </c>
      <c r="T1348" s="12">
        <f>(I1348/86400)+DATE(1970,1,1)</f>
        <v>41452.075821759259</v>
      </c>
    </row>
    <row r="1349" spans="1:20" ht="60" x14ac:dyDescent="0.25">
      <c r="A1349" s="1">
        <v>1347</v>
      </c>
      <c r="B1349" s="8" t="s">
        <v>1348</v>
      </c>
      <c r="C1349" s="8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16">
        <f>ROUND((E1349/D1349)*(100),0)</f>
        <v>102</v>
      </c>
      <c r="P1349" s="9">
        <f>IF(L1349 = 0,0,E1349/L1349)</f>
        <v>82.41935483870968</v>
      </c>
      <c r="Q1349" s="1" t="str">
        <f>LEFT(N1349,SEARCH("/",N1349)-1)</f>
        <v>publishing</v>
      </c>
      <c r="R1349" s="1" t="str">
        <f>RIGHT(N1349,LEN(N1349) - FIND("/",N1349))</f>
        <v>nonfiction</v>
      </c>
      <c r="S1349" s="12">
        <f>(J1349/86400)+DATE(1970,1,1)</f>
        <v>42040.638020833328</v>
      </c>
      <c r="T1349" s="12">
        <f>(I1349/86400)+DATE(1970,1,1)</f>
        <v>42070.638020833328</v>
      </c>
    </row>
    <row r="1350" spans="1:20" ht="60" x14ac:dyDescent="0.25">
      <c r="A1350" s="1">
        <v>1348</v>
      </c>
      <c r="B1350" s="8" t="s">
        <v>1349</v>
      </c>
      <c r="C1350" s="8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16">
        <f>ROUND((E1350/D1350)*(100),0)</f>
        <v>102</v>
      </c>
      <c r="P1350" s="9">
        <f>IF(L1350 = 0,0,E1350/L1350)</f>
        <v>230.19230769230768</v>
      </c>
      <c r="Q1350" s="1" t="str">
        <f>LEFT(N1350,SEARCH("/",N1350)-1)</f>
        <v>publishing</v>
      </c>
      <c r="R1350" s="1" t="str">
        <f>RIGHT(N1350,LEN(N1350) - FIND("/",N1350))</f>
        <v>nonfiction</v>
      </c>
      <c r="S1350" s="12">
        <f>(J1350/86400)+DATE(1970,1,1)</f>
        <v>41963.506168981483</v>
      </c>
      <c r="T1350" s="12">
        <f>(I1350/86400)+DATE(1970,1,1)</f>
        <v>41991.506168981483</v>
      </c>
    </row>
    <row r="1351" spans="1:20" ht="60" x14ac:dyDescent="0.25">
      <c r="A1351" s="1">
        <v>1349</v>
      </c>
      <c r="B1351" s="8" t="s">
        <v>1350</v>
      </c>
      <c r="C1351" s="8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16">
        <f>ROUND((E1351/D1351)*(100),0)</f>
        <v>204</v>
      </c>
      <c r="P1351" s="9">
        <f>IF(L1351 = 0,0,E1351/L1351)</f>
        <v>59.360465116279073</v>
      </c>
      <c r="Q1351" s="1" t="str">
        <f>LEFT(N1351,SEARCH("/",N1351)-1)</f>
        <v>publishing</v>
      </c>
      <c r="R1351" s="1" t="str">
        <f>RIGHT(N1351,LEN(N1351) - FIND("/",N1351))</f>
        <v>nonfiction</v>
      </c>
      <c r="S1351" s="12">
        <f>(J1351/86400)+DATE(1970,1,1)</f>
        <v>42317.33258101852</v>
      </c>
      <c r="T1351" s="12">
        <f>(I1351/86400)+DATE(1970,1,1)</f>
        <v>42354.290972222225</v>
      </c>
    </row>
    <row r="1352" spans="1:20" ht="60" x14ac:dyDescent="0.25">
      <c r="A1352" s="1">
        <v>1350</v>
      </c>
      <c r="B1352" s="8" t="s">
        <v>1351</v>
      </c>
      <c r="C1352" s="8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16">
        <f>ROUND((E1352/D1352)*(100),0)</f>
        <v>104</v>
      </c>
      <c r="P1352" s="9">
        <f>IF(L1352 = 0,0,E1352/L1352)</f>
        <v>66.698717948717942</v>
      </c>
      <c r="Q1352" s="1" t="str">
        <f>LEFT(N1352,SEARCH("/",N1352)-1)</f>
        <v>publishing</v>
      </c>
      <c r="R1352" s="1" t="str">
        <f>RIGHT(N1352,LEN(N1352) - FIND("/",N1352))</f>
        <v>nonfiction</v>
      </c>
      <c r="S1352" s="12">
        <f>(J1352/86400)+DATE(1970,1,1)</f>
        <v>42334.013124999998</v>
      </c>
      <c r="T1352" s="12">
        <f>(I1352/86400)+DATE(1970,1,1)</f>
        <v>42364.013124999998</v>
      </c>
    </row>
    <row r="1353" spans="1:20" ht="45" x14ac:dyDescent="0.25">
      <c r="A1353" s="1">
        <v>1351</v>
      </c>
      <c r="B1353" s="8" t="s">
        <v>1352</v>
      </c>
      <c r="C1353" s="8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16">
        <f>ROUND((E1353/D1353)*(100),0)</f>
        <v>101</v>
      </c>
      <c r="P1353" s="9">
        <f>IF(L1353 = 0,0,E1353/L1353)</f>
        <v>168.77500000000001</v>
      </c>
      <c r="Q1353" s="1" t="str">
        <f>LEFT(N1353,SEARCH("/",N1353)-1)</f>
        <v>publishing</v>
      </c>
      <c r="R1353" s="1" t="str">
        <f>RIGHT(N1353,LEN(N1353) - FIND("/",N1353))</f>
        <v>nonfiction</v>
      </c>
      <c r="S1353" s="12">
        <f>(J1353/86400)+DATE(1970,1,1)</f>
        <v>42382.74009259259</v>
      </c>
      <c r="T1353" s="12">
        <f>(I1353/86400)+DATE(1970,1,1)</f>
        <v>42412.74009259259</v>
      </c>
    </row>
    <row r="1354" spans="1:20" ht="60" x14ac:dyDescent="0.25">
      <c r="A1354" s="1">
        <v>1352</v>
      </c>
      <c r="B1354" s="8" t="s">
        <v>1353</v>
      </c>
      <c r="C1354" s="8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16">
        <f>ROUND((E1354/D1354)*(100),0)</f>
        <v>136</v>
      </c>
      <c r="P1354" s="9">
        <f>IF(L1354 = 0,0,E1354/L1354)</f>
        <v>59.973568281938327</v>
      </c>
      <c r="Q1354" s="1" t="str">
        <f>LEFT(N1354,SEARCH("/",N1354)-1)</f>
        <v>publishing</v>
      </c>
      <c r="R1354" s="1" t="str">
        <f>RIGHT(N1354,LEN(N1354) - FIND("/",N1354))</f>
        <v>nonfiction</v>
      </c>
      <c r="S1354" s="12">
        <f>(J1354/86400)+DATE(1970,1,1)</f>
        <v>42200.578310185185</v>
      </c>
      <c r="T1354" s="12">
        <f>(I1354/86400)+DATE(1970,1,1)</f>
        <v>42252.165972222225</v>
      </c>
    </row>
    <row r="1355" spans="1:20" ht="45" x14ac:dyDescent="0.25">
      <c r="A1355" s="1">
        <v>1353</v>
      </c>
      <c r="B1355" s="8" t="s">
        <v>1354</v>
      </c>
      <c r="C1355" s="8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16">
        <f>ROUND((E1355/D1355)*(100),0)</f>
        <v>134</v>
      </c>
      <c r="P1355" s="9">
        <f>IF(L1355 = 0,0,E1355/L1355)</f>
        <v>31.80952380952381</v>
      </c>
      <c r="Q1355" s="1" t="str">
        <f>LEFT(N1355,SEARCH("/",N1355)-1)</f>
        <v>publishing</v>
      </c>
      <c r="R1355" s="1" t="str">
        <f>RIGHT(N1355,LEN(N1355) - FIND("/",N1355))</f>
        <v>nonfiction</v>
      </c>
      <c r="S1355" s="12">
        <f>(J1355/86400)+DATE(1970,1,1)</f>
        <v>41309.11791666667</v>
      </c>
      <c r="T1355" s="12">
        <f>(I1355/86400)+DATE(1970,1,1)</f>
        <v>41344</v>
      </c>
    </row>
    <row r="1356" spans="1:20" ht="60" x14ac:dyDescent="0.25">
      <c r="A1356" s="1">
        <v>1354</v>
      </c>
      <c r="B1356" s="8" t="s">
        <v>1355</v>
      </c>
      <c r="C1356" s="8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16">
        <f>ROUND((E1356/D1356)*(100),0)</f>
        <v>130</v>
      </c>
      <c r="P1356" s="9">
        <f>IF(L1356 = 0,0,E1356/L1356)</f>
        <v>24.421875</v>
      </c>
      <c r="Q1356" s="1" t="str">
        <f>LEFT(N1356,SEARCH("/",N1356)-1)</f>
        <v>publishing</v>
      </c>
      <c r="R1356" s="1" t="str">
        <f>RIGHT(N1356,LEN(N1356) - FIND("/",N1356))</f>
        <v>nonfiction</v>
      </c>
      <c r="S1356" s="12">
        <f>(J1356/86400)+DATE(1970,1,1)</f>
        <v>42502.807627314818</v>
      </c>
      <c r="T1356" s="12">
        <f>(I1356/86400)+DATE(1970,1,1)</f>
        <v>42532.807627314818</v>
      </c>
    </row>
    <row r="1357" spans="1:20" ht="60" x14ac:dyDescent="0.25">
      <c r="A1357" s="1">
        <v>1355</v>
      </c>
      <c r="B1357" s="8" t="s">
        <v>1356</v>
      </c>
      <c r="C1357" s="8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16">
        <f>ROUND((E1357/D1357)*(100),0)</f>
        <v>123</v>
      </c>
      <c r="P1357" s="9">
        <f>IF(L1357 = 0,0,E1357/L1357)</f>
        <v>25.347107438016529</v>
      </c>
      <c r="Q1357" s="1" t="str">
        <f>LEFT(N1357,SEARCH("/",N1357)-1)</f>
        <v>publishing</v>
      </c>
      <c r="R1357" s="1" t="str">
        <f>RIGHT(N1357,LEN(N1357) - FIND("/",N1357))</f>
        <v>nonfiction</v>
      </c>
      <c r="S1357" s="12">
        <f>(J1357/86400)+DATE(1970,1,1)</f>
        <v>41213.254687499997</v>
      </c>
      <c r="T1357" s="12">
        <f>(I1357/86400)+DATE(1970,1,1)</f>
        <v>41243.416666666664</v>
      </c>
    </row>
    <row r="1358" spans="1:20" ht="60" x14ac:dyDescent="0.25">
      <c r="A1358" s="1">
        <v>1356</v>
      </c>
      <c r="B1358" s="8" t="s">
        <v>1357</v>
      </c>
      <c r="C1358" s="8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16">
        <f>ROUND((E1358/D1358)*(100),0)</f>
        <v>183</v>
      </c>
      <c r="P1358" s="9">
        <f>IF(L1358 = 0,0,E1358/L1358)</f>
        <v>71.443218390804603</v>
      </c>
      <c r="Q1358" s="1" t="str">
        <f>LEFT(N1358,SEARCH("/",N1358)-1)</f>
        <v>publishing</v>
      </c>
      <c r="R1358" s="1" t="str">
        <f>RIGHT(N1358,LEN(N1358) - FIND("/",N1358))</f>
        <v>nonfiction</v>
      </c>
      <c r="S1358" s="12">
        <f>(J1358/86400)+DATE(1970,1,1)</f>
        <v>41430.038888888885</v>
      </c>
      <c r="T1358" s="12">
        <f>(I1358/86400)+DATE(1970,1,1)</f>
        <v>41460.038888888885</v>
      </c>
    </row>
    <row r="1359" spans="1:20" ht="45" x14ac:dyDescent="0.25">
      <c r="A1359" s="1">
        <v>1357</v>
      </c>
      <c r="B1359" s="8" t="s">
        <v>1358</v>
      </c>
      <c r="C1359" s="8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16">
        <f>ROUND((E1359/D1359)*(100),0)</f>
        <v>125</v>
      </c>
      <c r="P1359" s="9">
        <f>IF(L1359 = 0,0,E1359/L1359)</f>
        <v>38.553846153846152</v>
      </c>
      <c r="Q1359" s="1" t="str">
        <f>LEFT(N1359,SEARCH("/",N1359)-1)</f>
        <v>publishing</v>
      </c>
      <c r="R1359" s="1" t="str">
        <f>RIGHT(N1359,LEN(N1359) - FIND("/",N1359))</f>
        <v>nonfiction</v>
      </c>
      <c r="S1359" s="12">
        <f>(J1359/86400)+DATE(1970,1,1)</f>
        <v>41304.962233796294</v>
      </c>
      <c r="T1359" s="12">
        <f>(I1359/86400)+DATE(1970,1,1)</f>
        <v>41334.249305555553</v>
      </c>
    </row>
    <row r="1360" spans="1:20" ht="45" x14ac:dyDescent="0.25">
      <c r="A1360" s="1">
        <v>1358</v>
      </c>
      <c r="B1360" s="8" t="s">
        <v>1359</v>
      </c>
      <c r="C1360" s="8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16">
        <f>ROUND((E1360/D1360)*(100),0)</f>
        <v>112</v>
      </c>
      <c r="P1360" s="9">
        <f>IF(L1360 = 0,0,E1360/L1360)</f>
        <v>68.367346938775512</v>
      </c>
      <c r="Q1360" s="1" t="str">
        <f>LEFT(N1360,SEARCH("/",N1360)-1)</f>
        <v>publishing</v>
      </c>
      <c r="R1360" s="1" t="str">
        <f>RIGHT(N1360,LEN(N1360) - FIND("/",N1360))</f>
        <v>nonfiction</v>
      </c>
      <c r="S1360" s="12">
        <f>(J1360/86400)+DATE(1970,1,1)</f>
        <v>40689.570868055554</v>
      </c>
      <c r="T1360" s="12">
        <f>(I1360/86400)+DATE(1970,1,1)</f>
        <v>40719.570868055554</v>
      </c>
    </row>
    <row r="1361" spans="1:20" ht="60" x14ac:dyDescent="0.25">
      <c r="A1361" s="1">
        <v>1359</v>
      </c>
      <c r="B1361" s="8" t="s">
        <v>1360</v>
      </c>
      <c r="C1361" s="8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16">
        <f>ROUND((E1361/D1361)*(100),0)</f>
        <v>116</v>
      </c>
      <c r="P1361" s="9">
        <f>IF(L1361 = 0,0,E1361/L1361)</f>
        <v>40.210526315789473</v>
      </c>
      <c r="Q1361" s="1" t="str">
        <f>LEFT(N1361,SEARCH("/",N1361)-1)</f>
        <v>publishing</v>
      </c>
      <c r="R1361" s="1" t="str">
        <f>RIGHT(N1361,LEN(N1361) - FIND("/",N1361))</f>
        <v>nonfiction</v>
      </c>
      <c r="S1361" s="12">
        <f>(J1361/86400)+DATE(1970,1,1)</f>
        <v>40668.814699074072</v>
      </c>
      <c r="T1361" s="12">
        <f>(I1361/86400)+DATE(1970,1,1)</f>
        <v>40730.814699074072</v>
      </c>
    </row>
    <row r="1362" spans="1:20" ht="30" x14ac:dyDescent="0.25">
      <c r="A1362" s="1">
        <v>1360</v>
      </c>
      <c r="B1362" s="8" t="s">
        <v>1361</v>
      </c>
      <c r="C1362" s="8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16">
        <f>ROUND((E1362/D1362)*(100),0)</f>
        <v>173</v>
      </c>
      <c r="P1362" s="9">
        <f>IF(L1362 = 0,0,E1362/L1362)</f>
        <v>32.074074074074076</v>
      </c>
      <c r="Q1362" s="1" t="str">
        <f>LEFT(N1362,SEARCH("/",N1362)-1)</f>
        <v>publishing</v>
      </c>
      <c r="R1362" s="1" t="str">
        <f>RIGHT(N1362,LEN(N1362) - FIND("/",N1362))</f>
        <v>nonfiction</v>
      </c>
      <c r="S1362" s="12">
        <f>(J1362/86400)+DATE(1970,1,1)</f>
        <v>41095.900694444441</v>
      </c>
      <c r="T1362" s="12">
        <f>(I1362/86400)+DATE(1970,1,1)</f>
        <v>41123.900694444441</v>
      </c>
    </row>
    <row r="1363" spans="1:20" ht="45" x14ac:dyDescent="0.25">
      <c r="A1363" s="1">
        <v>1361</v>
      </c>
      <c r="B1363" s="8" t="s">
        <v>1362</v>
      </c>
      <c r="C1363" s="8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16">
        <f>ROUND((E1363/D1363)*(100),0)</f>
        <v>126</v>
      </c>
      <c r="P1363" s="9">
        <f>IF(L1363 = 0,0,E1363/L1363)</f>
        <v>28.632575757575758</v>
      </c>
      <c r="Q1363" s="1" t="str">
        <f>LEFT(N1363,SEARCH("/",N1363)-1)</f>
        <v>publishing</v>
      </c>
      <c r="R1363" s="1" t="str">
        <f>RIGHT(N1363,LEN(N1363) - FIND("/",N1363))</f>
        <v>nonfiction</v>
      </c>
      <c r="S1363" s="12">
        <f>(J1363/86400)+DATE(1970,1,1)</f>
        <v>41781.717268518521</v>
      </c>
      <c r="T1363" s="12">
        <f>(I1363/86400)+DATE(1970,1,1)</f>
        <v>41811.717268518521</v>
      </c>
    </row>
    <row r="1364" spans="1:20" ht="45" x14ac:dyDescent="0.25">
      <c r="A1364" s="1">
        <v>1362</v>
      </c>
      <c r="B1364" s="8" t="s">
        <v>1363</v>
      </c>
      <c r="C1364" s="8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16">
        <f>ROUND((E1364/D1364)*(100),0)</f>
        <v>109</v>
      </c>
      <c r="P1364" s="9">
        <f>IF(L1364 = 0,0,E1364/L1364)</f>
        <v>43.64</v>
      </c>
      <c r="Q1364" s="1" t="str">
        <f>LEFT(N1364,SEARCH("/",N1364)-1)</f>
        <v>publishing</v>
      </c>
      <c r="R1364" s="1" t="str">
        <f>RIGHT(N1364,LEN(N1364) - FIND("/",N1364))</f>
        <v>nonfiction</v>
      </c>
      <c r="S1364" s="12">
        <f>(J1364/86400)+DATE(1970,1,1)</f>
        <v>41464.934386574074</v>
      </c>
      <c r="T1364" s="12">
        <f>(I1364/86400)+DATE(1970,1,1)</f>
        <v>41524.934386574074</v>
      </c>
    </row>
    <row r="1365" spans="1:20" ht="60" x14ac:dyDescent="0.25">
      <c r="A1365" s="1">
        <v>1363</v>
      </c>
      <c r="B1365" s="8" t="s">
        <v>1364</v>
      </c>
      <c r="C1365" s="8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16">
        <f>ROUND((E1365/D1365)*(100),0)</f>
        <v>100</v>
      </c>
      <c r="P1365" s="9">
        <f>IF(L1365 = 0,0,E1365/L1365)</f>
        <v>40</v>
      </c>
      <c r="Q1365" s="1" t="str">
        <f>LEFT(N1365,SEARCH("/",N1365)-1)</f>
        <v>publishing</v>
      </c>
      <c r="R1365" s="1" t="str">
        <f>RIGHT(N1365,LEN(N1365) - FIND("/",N1365))</f>
        <v>nonfiction</v>
      </c>
      <c r="S1365" s="12">
        <f>(J1365/86400)+DATE(1970,1,1)</f>
        <v>42396.8440625</v>
      </c>
      <c r="T1365" s="12">
        <f>(I1365/86400)+DATE(1970,1,1)</f>
        <v>42415.332638888889</v>
      </c>
    </row>
    <row r="1366" spans="1:20" ht="60" x14ac:dyDescent="0.25">
      <c r="A1366" s="1">
        <v>1364</v>
      </c>
      <c r="B1366" s="8" t="s">
        <v>1365</v>
      </c>
      <c r="C1366" s="8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16">
        <f>ROUND((E1366/D1366)*(100),0)</f>
        <v>119</v>
      </c>
      <c r="P1366" s="9">
        <f>IF(L1366 = 0,0,E1366/L1366)</f>
        <v>346.04166666666669</v>
      </c>
      <c r="Q1366" s="1" t="str">
        <f>LEFT(N1366,SEARCH("/",N1366)-1)</f>
        <v>music</v>
      </c>
      <c r="R1366" s="1" t="str">
        <f>RIGHT(N1366,LEN(N1366) - FIND("/",N1366))</f>
        <v>rock</v>
      </c>
      <c r="S1366" s="12">
        <f>(J1366/86400)+DATE(1970,1,1)</f>
        <v>41951.6956712963</v>
      </c>
      <c r="T1366" s="12">
        <f>(I1366/86400)+DATE(1970,1,1)</f>
        <v>42011.6956712963</v>
      </c>
    </row>
    <row r="1367" spans="1:20" ht="60" x14ac:dyDescent="0.25">
      <c r="A1367" s="1">
        <v>1365</v>
      </c>
      <c r="B1367" s="8" t="s">
        <v>1366</v>
      </c>
      <c r="C1367" s="8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16">
        <f>ROUND((E1367/D1367)*(100),0)</f>
        <v>100</v>
      </c>
      <c r="P1367" s="9">
        <f>IF(L1367 = 0,0,E1367/L1367)</f>
        <v>81.739130434782609</v>
      </c>
      <c r="Q1367" s="1" t="str">
        <f>LEFT(N1367,SEARCH("/",N1367)-1)</f>
        <v>music</v>
      </c>
      <c r="R1367" s="1" t="str">
        <f>RIGHT(N1367,LEN(N1367) - FIND("/",N1367))</f>
        <v>rock</v>
      </c>
      <c r="S1367" s="12">
        <f>(J1367/86400)+DATE(1970,1,1)</f>
        <v>42049.733240740738</v>
      </c>
      <c r="T1367" s="12">
        <f>(I1367/86400)+DATE(1970,1,1)</f>
        <v>42079.691574074073</v>
      </c>
    </row>
    <row r="1368" spans="1:20" x14ac:dyDescent="0.25">
      <c r="A1368" s="1">
        <v>1366</v>
      </c>
      <c r="B1368" s="8" t="s">
        <v>1367</v>
      </c>
      <c r="C1368" s="8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16">
        <f>ROUND((E1368/D1368)*(100),0)</f>
        <v>126</v>
      </c>
      <c r="P1368" s="9">
        <f>IF(L1368 = 0,0,E1368/L1368)</f>
        <v>64.535306122448986</v>
      </c>
      <c r="Q1368" s="1" t="str">
        <f>LEFT(N1368,SEARCH("/",N1368)-1)</f>
        <v>music</v>
      </c>
      <c r="R1368" s="1" t="str">
        <f>RIGHT(N1368,LEN(N1368) - FIND("/",N1368))</f>
        <v>rock</v>
      </c>
      <c r="S1368" s="12">
        <f>(J1368/86400)+DATE(1970,1,1)</f>
        <v>41924.996099537035</v>
      </c>
      <c r="T1368" s="12">
        <f>(I1368/86400)+DATE(1970,1,1)</f>
        <v>41970.037766203706</v>
      </c>
    </row>
    <row r="1369" spans="1:20" ht="45" x14ac:dyDescent="0.25">
      <c r="A1369" s="1">
        <v>1367</v>
      </c>
      <c r="B1369" s="8" t="s">
        <v>1368</v>
      </c>
      <c r="C1369" s="8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16">
        <f>ROUND((E1369/D1369)*(100),0)</f>
        <v>114</v>
      </c>
      <c r="P1369" s="9">
        <f>IF(L1369 = 0,0,E1369/L1369)</f>
        <v>63.477777777777774</v>
      </c>
      <c r="Q1369" s="1" t="str">
        <f>LEFT(N1369,SEARCH("/",N1369)-1)</f>
        <v>music</v>
      </c>
      <c r="R1369" s="1" t="str">
        <f>RIGHT(N1369,LEN(N1369) - FIND("/",N1369))</f>
        <v>rock</v>
      </c>
      <c r="S1369" s="12">
        <f>(J1369/86400)+DATE(1970,1,1)</f>
        <v>42292.002893518518</v>
      </c>
      <c r="T1369" s="12">
        <f>(I1369/86400)+DATE(1970,1,1)</f>
        <v>42322.044560185182</v>
      </c>
    </row>
    <row r="1370" spans="1:20" ht="45" x14ac:dyDescent="0.25">
      <c r="A1370" s="1">
        <v>1368</v>
      </c>
      <c r="B1370" s="8" t="s">
        <v>1369</v>
      </c>
      <c r="C1370" s="8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16">
        <f>ROUND((E1370/D1370)*(100),0)</f>
        <v>111</v>
      </c>
      <c r="P1370" s="9">
        <f>IF(L1370 = 0,0,E1370/L1370)</f>
        <v>63.620689655172413</v>
      </c>
      <c r="Q1370" s="1" t="str">
        <f>LEFT(N1370,SEARCH("/",N1370)-1)</f>
        <v>music</v>
      </c>
      <c r="R1370" s="1" t="str">
        <f>RIGHT(N1370,LEN(N1370) - FIND("/",N1370))</f>
        <v>rock</v>
      </c>
      <c r="S1370" s="12">
        <f>(J1370/86400)+DATE(1970,1,1)</f>
        <v>42146.190902777773</v>
      </c>
      <c r="T1370" s="12">
        <f>(I1370/86400)+DATE(1970,1,1)</f>
        <v>42170.190902777773</v>
      </c>
    </row>
    <row r="1371" spans="1:20" ht="60" x14ac:dyDescent="0.25">
      <c r="A1371" s="1">
        <v>1369</v>
      </c>
      <c r="B1371" s="8" t="s">
        <v>1370</v>
      </c>
      <c r="C1371" s="8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16">
        <f>ROUND((E1371/D1371)*(100),0)</f>
        <v>105</v>
      </c>
      <c r="P1371" s="9">
        <f>IF(L1371 = 0,0,E1371/L1371)</f>
        <v>83.967068965517228</v>
      </c>
      <c r="Q1371" s="1" t="str">
        <f>LEFT(N1371,SEARCH("/",N1371)-1)</f>
        <v>music</v>
      </c>
      <c r="R1371" s="1" t="str">
        <f>RIGHT(N1371,LEN(N1371) - FIND("/",N1371))</f>
        <v>rock</v>
      </c>
      <c r="S1371" s="12">
        <f>(J1371/86400)+DATE(1970,1,1)</f>
        <v>41710.594282407408</v>
      </c>
      <c r="T1371" s="12">
        <f>(I1371/86400)+DATE(1970,1,1)</f>
        <v>41740.594282407408</v>
      </c>
    </row>
    <row r="1372" spans="1:20" ht="30" x14ac:dyDescent="0.25">
      <c r="A1372" s="1">
        <v>1370</v>
      </c>
      <c r="B1372" s="8" t="s">
        <v>1371</v>
      </c>
      <c r="C1372" s="8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16">
        <f>ROUND((E1372/D1372)*(100),0)</f>
        <v>104</v>
      </c>
      <c r="P1372" s="9">
        <f>IF(L1372 = 0,0,E1372/L1372)</f>
        <v>77.75</v>
      </c>
      <c r="Q1372" s="1" t="str">
        <f>LEFT(N1372,SEARCH("/",N1372)-1)</f>
        <v>music</v>
      </c>
      <c r="R1372" s="1" t="str">
        <f>RIGHT(N1372,LEN(N1372) - FIND("/",N1372))</f>
        <v>rock</v>
      </c>
      <c r="S1372" s="12">
        <f>(J1372/86400)+DATE(1970,1,1)</f>
        <v>41548.00335648148</v>
      </c>
      <c r="T1372" s="12">
        <f>(I1372/86400)+DATE(1970,1,1)</f>
        <v>41563.00335648148</v>
      </c>
    </row>
    <row r="1373" spans="1:20" ht="60" x14ac:dyDescent="0.25">
      <c r="A1373" s="1">
        <v>1371</v>
      </c>
      <c r="B1373" s="8" t="s">
        <v>1372</v>
      </c>
      <c r="C1373" s="8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16">
        <f>ROUND((E1373/D1373)*(100),0)</f>
        <v>107</v>
      </c>
      <c r="P1373" s="9">
        <f>IF(L1373 = 0,0,E1373/L1373)</f>
        <v>107.07142857142857</v>
      </c>
      <c r="Q1373" s="1" t="str">
        <f>LEFT(N1373,SEARCH("/",N1373)-1)</f>
        <v>music</v>
      </c>
      <c r="R1373" s="1" t="str">
        <f>RIGHT(N1373,LEN(N1373) - FIND("/",N1373))</f>
        <v>rock</v>
      </c>
      <c r="S1373" s="12">
        <f>(J1373/86400)+DATE(1970,1,1)</f>
        <v>42101.758587962962</v>
      </c>
      <c r="T1373" s="12">
        <f>(I1373/86400)+DATE(1970,1,1)</f>
        <v>42131.758587962962</v>
      </c>
    </row>
    <row r="1374" spans="1:20" ht="30" x14ac:dyDescent="0.25">
      <c r="A1374" s="1">
        <v>1372</v>
      </c>
      <c r="B1374" s="8" t="s">
        <v>1373</v>
      </c>
      <c r="C1374" s="8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16">
        <f>ROUND((E1374/D1374)*(100),0)</f>
        <v>124</v>
      </c>
      <c r="P1374" s="9">
        <f>IF(L1374 = 0,0,E1374/L1374)</f>
        <v>38.75</v>
      </c>
      <c r="Q1374" s="1" t="str">
        <f>LEFT(N1374,SEARCH("/",N1374)-1)</f>
        <v>music</v>
      </c>
      <c r="R1374" s="1" t="str">
        <f>RIGHT(N1374,LEN(N1374) - FIND("/",N1374))</f>
        <v>rock</v>
      </c>
      <c r="S1374" s="12">
        <f>(J1374/86400)+DATE(1970,1,1)</f>
        <v>41072.739953703705</v>
      </c>
      <c r="T1374" s="12">
        <f>(I1374/86400)+DATE(1970,1,1)</f>
        <v>41102.739953703705</v>
      </c>
    </row>
    <row r="1375" spans="1:20" ht="45" x14ac:dyDescent="0.25">
      <c r="A1375" s="1">
        <v>1373</v>
      </c>
      <c r="B1375" s="8" t="s">
        <v>1374</v>
      </c>
      <c r="C1375" s="8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16">
        <f>ROUND((E1375/D1375)*(100),0)</f>
        <v>105</v>
      </c>
      <c r="P1375" s="9">
        <f>IF(L1375 = 0,0,E1375/L1375)</f>
        <v>201.94230769230768</v>
      </c>
      <c r="Q1375" s="1" t="str">
        <f>LEFT(N1375,SEARCH("/",N1375)-1)</f>
        <v>music</v>
      </c>
      <c r="R1375" s="1" t="str">
        <f>RIGHT(N1375,LEN(N1375) - FIND("/",N1375))</f>
        <v>rock</v>
      </c>
      <c r="S1375" s="12">
        <f>(J1375/86400)+DATE(1970,1,1)</f>
        <v>42704.95177083333</v>
      </c>
      <c r="T1375" s="12">
        <f>(I1375/86400)+DATE(1970,1,1)</f>
        <v>42734.95177083333</v>
      </c>
    </row>
    <row r="1376" spans="1:20" ht="60" x14ac:dyDescent="0.25">
      <c r="A1376" s="1">
        <v>1374</v>
      </c>
      <c r="B1376" s="8" t="s">
        <v>1375</v>
      </c>
      <c r="C1376" s="8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16">
        <f>ROUND((E1376/D1376)*(100),0)</f>
        <v>189</v>
      </c>
      <c r="P1376" s="9">
        <f>IF(L1376 = 0,0,E1376/L1376)</f>
        <v>43.060606060606062</v>
      </c>
      <c r="Q1376" s="1" t="str">
        <f>LEFT(N1376,SEARCH("/",N1376)-1)</f>
        <v>music</v>
      </c>
      <c r="R1376" s="1" t="str">
        <f>RIGHT(N1376,LEN(N1376) - FIND("/",N1376))</f>
        <v>rock</v>
      </c>
      <c r="S1376" s="12">
        <f>(J1376/86400)+DATE(1970,1,1)</f>
        <v>42424.161898148144</v>
      </c>
      <c r="T1376" s="12">
        <f>(I1376/86400)+DATE(1970,1,1)</f>
        <v>42454.12023148148</v>
      </c>
    </row>
    <row r="1377" spans="1:20" ht="60" x14ac:dyDescent="0.25">
      <c r="A1377" s="1">
        <v>1375</v>
      </c>
      <c r="B1377" s="8" t="s">
        <v>1376</v>
      </c>
      <c r="C1377" s="8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16">
        <f>ROUND((E1377/D1377)*(100),0)</f>
        <v>171</v>
      </c>
      <c r="P1377" s="9">
        <f>IF(L1377 = 0,0,E1377/L1377)</f>
        <v>62.871559633027523</v>
      </c>
      <c r="Q1377" s="1" t="str">
        <f>LEFT(N1377,SEARCH("/",N1377)-1)</f>
        <v>music</v>
      </c>
      <c r="R1377" s="1" t="str">
        <f>RIGHT(N1377,LEN(N1377) - FIND("/",N1377))</f>
        <v>rock</v>
      </c>
      <c r="S1377" s="12">
        <f>(J1377/86400)+DATE(1970,1,1)</f>
        <v>42720.066192129627</v>
      </c>
      <c r="T1377" s="12">
        <f>(I1377/86400)+DATE(1970,1,1)</f>
        <v>42750.066192129627</v>
      </c>
    </row>
    <row r="1378" spans="1:20" ht="30" x14ac:dyDescent="0.25">
      <c r="A1378" s="1">
        <v>1376</v>
      </c>
      <c r="B1378" s="8" t="s">
        <v>1377</v>
      </c>
      <c r="C1378" s="8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16">
        <f>ROUND((E1378/D1378)*(100),0)</f>
        <v>252</v>
      </c>
      <c r="P1378" s="9">
        <f>IF(L1378 = 0,0,E1378/L1378)</f>
        <v>55.607142857142854</v>
      </c>
      <c r="Q1378" s="1" t="str">
        <f>LEFT(N1378,SEARCH("/",N1378)-1)</f>
        <v>music</v>
      </c>
      <c r="R1378" s="1" t="str">
        <f>RIGHT(N1378,LEN(N1378) - FIND("/",N1378))</f>
        <v>rock</v>
      </c>
      <c r="S1378" s="12">
        <f>(J1378/86400)+DATE(1970,1,1)</f>
        <v>42677.669050925921</v>
      </c>
      <c r="T1378" s="12">
        <f>(I1378/86400)+DATE(1970,1,1)</f>
        <v>42707.710717592592</v>
      </c>
    </row>
    <row r="1379" spans="1:20" ht="60" x14ac:dyDescent="0.25">
      <c r="A1379" s="1">
        <v>1377</v>
      </c>
      <c r="B1379" s="8" t="s">
        <v>1378</v>
      </c>
      <c r="C1379" s="8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16">
        <f>ROUND((E1379/D1379)*(100),0)</f>
        <v>116</v>
      </c>
      <c r="P1379" s="9">
        <f>IF(L1379 = 0,0,E1379/L1379)</f>
        <v>48.70967741935484</v>
      </c>
      <c r="Q1379" s="1" t="str">
        <f>LEFT(N1379,SEARCH("/",N1379)-1)</f>
        <v>music</v>
      </c>
      <c r="R1379" s="1" t="str">
        <f>RIGHT(N1379,LEN(N1379) - FIND("/",N1379))</f>
        <v>rock</v>
      </c>
      <c r="S1379" s="12">
        <f>(J1379/86400)+DATE(1970,1,1)</f>
        <v>42747.219560185185</v>
      </c>
      <c r="T1379" s="12">
        <f>(I1379/86400)+DATE(1970,1,1)</f>
        <v>42769.174305555556</v>
      </c>
    </row>
    <row r="1380" spans="1:20" x14ac:dyDescent="0.25">
      <c r="A1380" s="1">
        <v>1378</v>
      </c>
      <c r="B1380" s="8" t="s">
        <v>1379</v>
      </c>
      <c r="C1380" s="8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16">
        <f>ROUND((E1380/D1380)*(100),0)</f>
        <v>203</v>
      </c>
      <c r="P1380" s="9">
        <f>IF(L1380 = 0,0,E1380/L1380)</f>
        <v>30.578947368421051</v>
      </c>
      <c r="Q1380" s="1" t="str">
        <f>LEFT(N1380,SEARCH("/",N1380)-1)</f>
        <v>music</v>
      </c>
      <c r="R1380" s="1" t="str">
        <f>RIGHT(N1380,LEN(N1380) - FIND("/",N1380))</f>
        <v>rock</v>
      </c>
      <c r="S1380" s="12">
        <f>(J1380/86400)+DATE(1970,1,1)</f>
        <v>42568.759375000001</v>
      </c>
      <c r="T1380" s="12">
        <f>(I1380/86400)+DATE(1970,1,1)</f>
        <v>42583.759375000001</v>
      </c>
    </row>
    <row r="1381" spans="1:20" ht="30" x14ac:dyDescent="0.25">
      <c r="A1381" s="1">
        <v>1379</v>
      </c>
      <c r="B1381" s="8" t="s">
        <v>1380</v>
      </c>
      <c r="C1381" s="8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16">
        <f>ROUND((E1381/D1381)*(100),0)</f>
        <v>112</v>
      </c>
      <c r="P1381" s="9">
        <f>IF(L1381 = 0,0,E1381/L1381)</f>
        <v>73.907284768211923</v>
      </c>
      <c r="Q1381" s="1" t="str">
        <f>LEFT(N1381,SEARCH("/",N1381)-1)</f>
        <v>music</v>
      </c>
      <c r="R1381" s="1" t="str">
        <f>RIGHT(N1381,LEN(N1381) - FIND("/",N1381))</f>
        <v>rock</v>
      </c>
      <c r="S1381" s="12">
        <f>(J1381/86400)+DATE(1970,1,1)</f>
        <v>42130.491620370369</v>
      </c>
      <c r="T1381" s="12">
        <f>(I1381/86400)+DATE(1970,1,1)</f>
        <v>42160.491620370369</v>
      </c>
    </row>
    <row r="1382" spans="1:20" ht="45" x14ac:dyDescent="0.25">
      <c r="A1382" s="1">
        <v>1380</v>
      </c>
      <c r="B1382" s="8" t="s">
        <v>1381</v>
      </c>
      <c r="C1382" s="8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16">
        <f>ROUND((E1382/D1382)*(100),0)</f>
        <v>424</v>
      </c>
      <c r="P1382" s="9">
        <f>IF(L1382 = 0,0,E1382/L1382)</f>
        <v>21.2</v>
      </c>
      <c r="Q1382" s="1" t="str">
        <f>LEFT(N1382,SEARCH("/",N1382)-1)</f>
        <v>music</v>
      </c>
      <c r="R1382" s="1" t="str">
        <f>RIGHT(N1382,LEN(N1382) - FIND("/",N1382))</f>
        <v>rock</v>
      </c>
      <c r="S1382" s="12">
        <f>(J1382/86400)+DATE(1970,1,1)</f>
        <v>42141.762800925921</v>
      </c>
      <c r="T1382" s="12">
        <f>(I1382/86400)+DATE(1970,1,1)</f>
        <v>42164.083333333328</v>
      </c>
    </row>
    <row r="1383" spans="1:20" ht="60" x14ac:dyDescent="0.25">
      <c r="A1383" s="1">
        <v>1381</v>
      </c>
      <c r="B1383" s="8" t="s">
        <v>1382</v>
      </c>
      <c r="C1383" s="8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16">
        <f>ROUND((E1383/D1383)*(100),0)</f>
        <v>107</v>
      </c>
      <c r="P1383" s="9">
        <f>IF(L1383 = 0,0,E1383/L1383)</f>
        <v>73.356164383561648</v>
      </c>
      <c r="Q1383" s="1" t="str">
        <f>LEFT(N1383,SEARCH("/",N1383)-1)</f>
        <v>music</v>
      </c>
      <c r="R1383" s="1" t="str">
        <f>RIGHT(N1383,LEN(N1383) - FIND("/",N1383))</f>
        <v>rock</v>
      </c>
      <c r="S1383" s="12">
        <f>(J1383/86400)+DATE(1970,1,1)</f>
        <v>42703.214409722219</v>
      </c>
      <c r="T1383" s="12">
        <f>(I1383/86400)+DATE(1970,1,1)</f>
        <v>42733.214409722219</v>
      </c>
    </row>
    <row r="1384" spans="1:20" ht="45" x14ac:dyDescent="0.25">
      <c r="A1384" s="1">
        <v>1382</v>
      </c>
      <c r="B1384" s="8" t="s">
        <v>1383</v>
      </c>
      <c r="C1384" s="8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16">
        <f>ROUND((E1384/D1384)*(100),0)</f>
        <v>104</v>
      </c>
      <c r="P1384" s="9">
        <f>IF(L1384 = 0,0,E1384/L1384)</f>
        <v>56.412162162162161</v>
      </c>
      <c r="Q1384" s="1" t="str">
        <f>LEFT(N1384,SEARCH("/",N1384)-1)</f>
        <v>music</v>
      </c>
      <c r="R1384" s="1" t="str">
        <f>RIGHT(N1384,LEN(N1384) - FIND("/",N1384))</f>
        <v>rock</v>
      </c>
      <c r="S1384" s="12">
        <f>(J1384/86400)+DATE(1970,1,1)</f>
        <v>41370.800185185188</v>
      </c>
      <c r="T1384" s="12">
        <f>(I1384/86400)+DATE(1970,1,1)</f>
        <v>41400.800185185188</v>
      </c>
    </row>
    <row r="1385" spans="1:20" ht="60" x14ac:dyDescent="0.25">
      <c r="A1385" s="1">
        <v>1383</v>
      </c>
      <c r="B1385" s="8" t="s">
        <v>1384</v>
      </c>
      <c r="C1385" s="8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16">
        <f>ROUND((E1385/D1385)*(100),0)</f>
        <v>212</v>
      </c>
      <c r="P1385" s="9">
        <f>IF(L1385 = 0,0,E1385/L1385)</f>
        <v>50.247311827956992</v>
      </c>
      <c r="Q1385" s="1" t="str">
        <f>LEFT(N1385,SEARCH("/",N1385)-1)</f>
        <v>music</v>
      </c>
      <c r="R1385" s="1" t="str">
        <f>RIGHT(N1385,LEN(N1385) - FIND("/",N1385))</f>
        <v>rock</v>
      </c>
      <c r="S1385" s="12">
        <f>(J1385/86400)+DATE(1970,1,1)</f>
        <v>42707.074976851851</v>
      </c>
      <c r="T1385" s="12">
        <f>(I1385/86400)+DATE(1970,1,1)</f>
        <v>42727.074976851851</v>
      </c>
    </row>
    <row r="1386" spans="1:20" ht="45" x14ac:dyDescent="0.25">
      <c r="A1386" s="1">
        <v>1384</v>
      </c>
      <c r="B1386" s="8" t="s">
        <v>1385</v>
      </c>
      <c r="C1386" s="8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16">
        <f>ROUND((E1386/D1386)*(100),0)</f>
        <v>124</v>
      </c>
      <c r="P1386" s="9">
        <f>IF(L1386 = 0,0,E1386/L1386)</f>
        <v>68.936507936507937</v>
      </c>
      <c r="Q1386" s="1" t="str">
        <f>LEFT(N1386,SEARCH("/",N1386)-1)</f>
        <v>music</v>
      </c>
      <c r="R1386" s="1" t="str">
        <f>RIGHT(N1386,LEN(N1386) - FIND("/",N1386))</f>
        <v>rock</v>
      </c>
      <c r="S1386" s="12">
        <f>(J1386/86400)+DATE(1970,1,1)</f>
        <v>42160.735208333332</v>
      </c>
      <c r="T1386" s="12">
        <f>(I1386/86400)+DATE(1970,1,1)</f>
        <v>42190.735208333332</v>
      </c>
    </row>
    <row r="1387" spans="1:20" ht="45" x14ac:dyDescent="0.25">
      <c r="A1387" s="1">
        <v>1385</v>
      </c>
      <c r="B1387" s="8" t="s">
        <v>1386</v>
      </c>
      <c r="C1387" s="8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16">
        <f>ROUND((E1387/D1387)*(100),0)</f>
        <v>110</v>
      </c>
      <c r="P1387" s="9">
        <f>IF(L1387 = 0,0,E1387/L1387)</f>
        <v>65.914104477611943</v>
      </c>
      <c r="Q1387" s="1" t="str">
        <f>LEFT(N1387,SEARCH("/",N1387)-1)</f>
        <v>music</v>
      </c>
      <c r="R1387" s="1" t="str">
        <f>RIGHT(N1387,LEN(N1387) - FIND("/",N1387))</f>
        <v>rock</v>
      </c>
      <c r="S1387" s="12">
        <f>(J1387/86400)+DATE(1970,1,1)</f>
        <v>42433.688900462963</v>
      </c>
      <c r="T1387" s="12">
        <f>(I1387/86400)+DATE(1970,1,1)</f>
        <v>42489.507638888885</v>
      </c>
    </row>
    <row r="1388" spans="1:20" ht="30" x14ac:dyDescent="0.25">
      <c r="A1388" s="1">
        <v>1386</v>
      </c>
      <c r="B1388" s="8" t="s">
        <v>1387</v>
      </c>
      <c r="C1388" s="8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16">
        <f>ROUND((E1388/D1388)*(100),0)</f>
        <v>219</v>
      </c>
      <c r="P1388" s="9">
        <f>IF(L1388 = 0,0,E1388/L1388)</f>
        <v>62.5</v>
      </c>
      <c r="Q1388" s="1" t="str">
        <f>LEFT(N1388,SEARCH("/",N1388)-1)</f>
        <v>music</v>
      </c>
      <c r="R1388" s="1" t="str">
        <f>RIGHT(N1388,LEN(N1388) - FIND("/",N1388))</f>
        <v>rock</v>
      </c>
      <c r="S1388" s="12">
        <f>(J1388/86400)+DATE(1970,1,1)</f>
        <v>42184.646863425922</v>
      </c>
      <c r="T1388" s="12">
        <f>(I1388/86400)+DATE(1970,1,1)</f>
        <v>42214.646863425922</v>
      </c>
    </row>
    <row r="1389" spans="1:20" ht="60" x14ac:dyDescent="0.25">
      <c r="A1389" s="1">
        <v>1387</v>
      </c>
      <c r="B1389" s="8" t="s">
        <v>1388</v>
      </c>
      <c r="C1389" s="8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16">
        <f>ROUND((E1389/D1389)*(100),0)</f>
        <v>137</v>
      </c>
      <c r="P1389" s="9">
        <f>IF(L1389 = 0,0,E1389/L1389)</f>
        <v>70.064102564102569</v>
      </c>
      <c r="Q1389" s="1" t="str">
        <f>LEFT(N1389,SEARCH("/",N1389)-1)</f>
        <v>music</v>
      </c>
      <c r="R1389" s="1" t="str">
        <f>RIGHT(N1389,LEN(N1389) - FIND("/",N1389))</f>
        <v>rock</v>
      </c>
      <c r="S1389" s="12">
        <f>(J1389/86400)+DATE(1970,1,1)</f>
        <v>42126.92123842593</v>
      </c>
      <c r="T1389" s="12">
        <f>(I1389/86400)+DATE(1970,1,1)</f>
        <v>42158.1875</v>
      </c>
    </row>
    <row r="1390" spans="1:20" ht="60" x14ac:dyDescent="0.25">
      <c r="A1390" s="1">
        <v>1388</v>
      </c>
      <c r="B1390" s="8" t="s">
        <v>1389</v>
      </c>
      <c r="C1390" s="8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16">
        <f>ROUND((E1390/D1390)*(100),0)</f>
        <v>135</v>
      </c>
      <c r="P1390" s="9">
        <f>IF(L1390 = 0,0,E1390/L1390)</f>
        <v>60.181874999999998</v>
      </c>
      <c r="Q1390" s="1" t="str">
        <f>LEFT(N1390,SEARCH("/",N1390)-1)</f>
        <v>music</v>
      </c>
      <c r="R1390" s="1" t="str">
        <f>RIGHT(N1390,LEN(N1390) - FIND("/",N1390))</f>
        <v>rock</v>
      </c>
      <c r="S1390" s="12">
        <f>(J1390/86400)+DATE(1970,1,1)</f>
        <v>42634.614780092597</v>
      </c>
      <c r="T1390" s="12">
        <f>(I1390/86400)+DATE(1970,1,1)</f>
        <v>42660.676388888889</v>
      </c>
    </row>
    <row r="1391" spans="1:20" ht="30" x14ac:dyDescent="0.25">
      <c r="A1391" s="1">
        <v>1389</v>
      </c>
      <c r="B1391" s="8" t="s">
        <v>1390</v>
      </c>
      <c r="C1391" s="8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16">
        <f>ROUND((E1391/D1391)*(100),0)</f>
        <v>145</v>
      </c>
      <c r="P1391" s="9">
        <f>IF(L1391 = 0,0,E1391/L1391)</f>
        <v>21.382352941176471</v>
      </c>
      <c r="Q1391" s="1" t="str">
        <f>LEFT(N1391,SEARCH("/",N1391)-1)</f>
        <v>music</v>
      </c>
      <c r="R1391" s="1" t="str">
        <f>RIGHT(N1391,LEN(N1391) - FIND("/",N1391))</f>
        <v>rock</v>
      </c>
      <c r="S1391" s="12">
        <f>(J1391/86400)+DATE(1970,1,1)</f>
        <v>42565.480983796297</v>
      </c>
      <c r="T1391" s="12">
        <f>(I1391/86400)+DATE(1970,1,1)</f>
        <v>42595.480983796297</v>
      </c>
    </row>
    <row r="1392" spans="1:20" ht="45" x14ac:dyDescent="0.25">
      <c r="A1392" s="1">
        <v>1390</v>
      </c>
      <c r="B1392" s="8" t="s">
        <v>1391</v>
      </c>
      <c r="C1392" s="8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16">
        <f>ROUND((E1392/D1392)*(100),0)</f>
        <v>109</v>
      </c>
      <c r="P1392" s="9">
        <f>IF(L1392 = 0,0,E1392/L1392)</f>
        <v>160.78947368421052</v>
      </c>
      <c r="Q1392" s="1" t="str">
        <f>LEFT(N1392,SEARCH("/",N1392)-1)</f>
        <v>music</v>
      </c>
      <c r="R1392" s="1" t="str">
        <f>RIGHT(N1392,LEN(N1392) - FIND("/",N1392))</f>
        <v>rock</v>
      </c>
      <c r="S1392" s="12">
        <f>(J1392/86400)+DATE(1970,1,1)</f>
        <v>42087.803310185191</v>
      </c>
      <c r="T1392" s="12">
        <f>(I1392/86400)+DATE(1970,1,1)</f>
        <v>42121.716666666667</v>
      </c>
    </row>
    <row r="1393" spans="1:20" ht="45" x14ac:dyDescent="0.25">
      <c r="A1393" s="1">
        <v>1391</v>
      </c>
      <c r="B1393" s="8" t="s">
        <v>1392</v>
      </c>
      <c r="C1393" s="8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16">
        <f>ROUND((E1393/D1393)*(100),0)</f>
        <v>110</v>
      </c>
      <c r="P1393" s="9">
        <f>IF(L1393 = 0,0,E1393/L1393)</f>
        <v>42.384615384615387</v>
      </c>
      <c r="Q1393" s="1" t="str">
        <f>LEFT(N1393,SEARCH("/",N1393)-1)</f>
        <v>music</v>
      </c>
      <c r="R1393" s="1" t="str">
        <f>RIGHT(N1393,LEN(N1393) - FIND("/",N1393))</f>
        <v>rock</v>
      </c>
      <c r="S1393" s="12">
        <f>(J1393/86400)+DATE(1970,1,1)</f>
        <v>42193.650671296295</v>
      </c>
      <c r="T1393" s="12">
        <f>(I1393/86400)+DATE(1970,1,1)</f>
        <v>42238.207638888889</v>
      </c>
    </row>
    <row r="1394" spans="1:20" ht="45" x14ac:dyDescent="0.25">
      <c r="A1394" s="1">
        <v>1392</v>
      </c>
      <c r="B1394" s="8" t="s">
        <v>1393</v>
      </c>
      <c r="C1394" s="8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16">
        <f>ROUND((E1394/D1394)*(100),0)</f>
        <v>114</v>
      </c>
      <c r="P1394" s="9">
        <f>IF(L1394 = 0,0,E1394/L1394)</f>
        <v>27.317307692307693</v>
      </c>
      <c r="Q1394" s="1" t="str">
        <f>LEFT(N1394,SEARCH("/",N1394)-1)</f>
        <v>music</v>
      </c>
      <c r="R1394" s="1" t="str">
        <f>RIGHT(N1394,LEN(N1394) - FIND("/",N1394))</f>
        <v>rock</v>
      </c>
      <c r="S1394" s="12">
        <f>(J1394/86400)+DATE(1970,1,1)</f>
        <v>42401.154930555553</v>
      </c>
      <c r="T1394" s="12">
        <f>(I1394/86400)+DATE(1970,1,1)</f>
        <v>42432.154930555553</v>
      </c>
    </row>
    <row r="1395" spans="1:20" ht="30" x14ac:dyDescent="0.25">
      <c r="A1395" s="1">
        <v>1393</v>
      </c>
      <c r="B1395" s="8" t="s">
        <v>1394</v>
      </c>
      <c r="C1395" s="8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16">
        <f>ROUND((E1395/D1395)*(100),0)</f>
        <v>102</v>
      </c>
      <c r="P1395" s="9">
        <f>IF(L1395 = 0,0,E1395/L1395)</f>
        <v>196.82692307692307</v>
      </c>
      <c r="Q1395" s="1" t="str">
        <f>LEFT(N1395,SEARCH("/",N1395)-1)</f>
        <v>music</v>
      </c>
      <c r="R1395" s="1" t="str">
        <f>RIGHT(N1395,LEN(N1395) - FIND("/",N1395))</f>
        <v>rock</v>
      </c>
      <c r="S1395" s="12">
        <f>(J1395/86400)+DATE(1970,1,1)</f>
        <v>42553.681979166664</v>
      </c>
      <c r="T1395" s="12">
        <f>(I1395/86400)+DATE(1970,1,1)</f>
        <v>42583.681979166664</v>
      </c>
    </row>
    <row r="1396" spans="1:20" ht="45" x14ac:dyDescent="0.25">
      <c r="A1396" s="1">
        <v>1394</v>
      </c>
      <c r="B1396" s="8" t="s">
        <v>1395</v>
      </c>
      <c r="C1396" s="8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16">
        <f>ROUND((E1396/D1396)*(100),0)</f>
        <v>122</v>
      </c>
      <c r="P1396" s="9">
        <f>IF(L1396 = 0,0,E1396/L1396)</f>
        <v>53.882352941176471</v>
      </c>
      <c r="Q1396" s="1" t="str">
        <f>LEFT(N1396,SEARCH("/",N1396)-1)</f>
        <v>music</v>
      </c>
      <c r="R1396" s="1" t="str">
        <f>RIGHT(N1396,LEN(N1396) - FIND("/",N1396))</f>
        <v>rock</v>
      </c>
      <c r="S1396" s="12">
        <f>(J1396/86400)+DATE(1970,1,1)</f>
        <v>42752.144976851851</v>
      </c>
      <c r="T1396" s="12">
        <f>(I1396/86400)+DATE(1970,1,1)</f>
        <v>42795.125</v>
      </c>
    </row>
    <row r="1397" spans="1:20" ht="30" x14ac:dyDescent="0.25">
      <c r="A1397" s="1">
        <v>1395</v>
      </c>
      <c r="B1397" s="8" t="s">
        <v>1396</v>
      </c>
      <c r="C1397" s="8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16">
        <f>ROUND((E1397/D1397)*(100),0)</f>
        <v>112</v>
      </c>
      <c r="P1397" s="9">
        <f>IF(L1397 = 0,0,E1397/L1397)</f>
        <v>47.756097560975611</v>
      </c>
      <c r="Q1397" s="1" t="str">
        <f>LEFT(N1397,SEARCH("/",N1397)-1)</f>
        <v>music</v>
      </c>
      <c r="R1397" s="1" t="str">
        <f>RIGHT(N1397,LEN(N1397) - FIND("/",N1397))</f>
        <v>rock</v>
      </c>
      <c r="S1397" s="12">
        <f>(J1397/86400)+DATE(1970,1,1)</f>
        <v>42719.90834490741</v>
      </c>
      <c r="T1397" s="12">
        <f>(I1397/86400)+DATE(1970,1,1)</f>
        <v>42749.90834490741</v>
      </c>
    </row>
    <row r="1398" spans="1:20" ht="60" x14ac:dyDescent="0.25">
      <c r="A1398" s="1">
        <v>1396</v>
      </c>
      <c r="B1398" s="8" t="s">
        <v>1397</v>
      </c>
      <c r="C1398" s="8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16">
        <f>ROUND((E1398/D1398)*(100),0)</f>
        <v>107</v>
      </c>
      <c r="P1398" s="9">
        <f>IF(L1398 = 0,0,E1398/L1398)</f>
        <v>88.191780821917803</v>
      </c>
      <c r="Q1398" s="1" t="str">
        <f>LEFT(N1398,SEARCH("/",N1398)-1)</f>
        <v>music</v>
      </c>
      <c r="R1398" s="1" t="str">
        <f>RIGHT(N1398,LEN(N1398) - FIND("/",N1398))</f>
        <v>rock</v>
      </c>
      <c r="S1398" s="12">
        <f>(J1398/86400)+DATE(1970,1,1)</f>
        <v>42018.99863425926</v>
      </c>
      <c r="T1398" s="12">
        <f>(I1398/86400)+DATE(1970,1,1)</f>
        <v>42048.99863425926</v>
      </c>
    </row>
    <row r="1399" spans="1:20" ht="45" x14ac:dyDescent="0.25">
      <c r="A1399" s="1">
        <v>1397</v>
      </c>
      <c r="B1399" s="8" t="s">
        <v>1398</v>
      </c>
      <c r="C1399" s="8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16">
        <f>ROUND((E1399/D1399)*(100),0)</f>
        <v>114</v>
      </c>
      <c r="P1399" s="9">
        <f>IF(L1399 = 0,0,E1399/L1399)</f>
        <v>72.056962025316452</v>
      </c>
      <c r="Q1399" s="1" t="str">
        <f>LEFT(N1399,SEARCH("/",N1399)-1)</f>
        <v>music</v>
      </c>
      <c r="R1399" s="1" t="str">
        <f>RIGHT(N1399,LEN(N1399) - FIND("/",N1399))</f>
        <v>rock</v>
      </c>
      <c r="S1399" s="12">
        <f>(J1399/86400)+DATE(1970,1,1)</f>
        <v>42640.917939814812</v>
      </c>
      <c r="T1399" s="12">
        <f>(I1399/86400)+DATE(1970,1,1)</f>
        <v>42670.888194444444</v>
      </c>
    </row>
    <row r="1400" spans="1:20" ht="45" x14ac:dyDescent="0.25">
      <c r="A1400" s="1">
        <v>1398</v>
      </c>
      <c r="B1400" s="8" t="s">
        <v>1399</v>
      </c>
      <c r="C1400" s="8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16">
        <f>ROUND((E1400/D1400)*(100),0)</f>
        <v>110</v>
      </c>
      <c r="P1400" s="9">
        <f>IF(L1400 = 0,0,E1400/L1400)</f>
        <v>74.246153846153845</v>
      </c>
      <c r="Q1400" s="1" t="str">
        <f>LEFT(N1400,SEARCH("/",N1400)-1)</f>
        <v>music</v>
      </c>
      <c r="R1400" s="1" t="str">
        <f>RIGHT(N1400,LEN(N1400) - FIND("/",N1400))</f>
        <v>rock</v>
      </c>
      <c r="S1400" s="12">
        <f>(J1400/86400)+DATE(1970,1,1)</f>
        <v>42526.874236111107</v>
      </c>
      <c r="T1400" s="12">
        <f>(I1400/86400)+DATE(1970,1,1)</f>
        <v>42556.874236111107</v>
      </c>
    </row>
    <row r="1401" spans="1:20" ht="45" x14ac:dyDescent="0.25">
      <c r="A1401" s="1">
        <v>1399</v>
      </c>
      <c r="B1401" s="8" t="s">
        <v>1400</v>
      </c>
      <c r="C1401" s="8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16">
        <f>ROUND((E1401/D1401)*(100),0)</f>
        <v>126</v>
      </c>
      <c r="P1401" s="9">
        <f>IF(L1401 = 0,0,E1401/L1401)</f>
        <v>61.701086956521742</v>
      </c>
      <c r="Q1401" s="1" t="str">
        <f>LEFT(N1401,SEARCH("/",N1401)-1)</f>
        <v>music</v>
      </c>
      <c r="R1401" s="1" t="str">
        <f>RIGHT(N1401,LEN(N1401) - FIND("/",N1401))</f>
        <v>rock</v>
      </c>
      <c r="S1401" s="12">
        <f>(J1401/86400)+DATE(1970,1,1)</f>
        <v>41889.004317129627</v>
      </c>
      <c r="T1401" s="12">
        <f>(I1401/86400)+DATE(1970,1,1)</f>
        <v>41919.004317129627</v>
      </c>
    </row>
    <row r="1402" spans="1:20" ht="45" x14ac:dyDescent="0.25">
      <c r="A1402" s="1">
        <v>1400</v>
      </c>
      <c r="B1402" s="8" t="s">
        <v>1401</v>
      </c>
      <c r="C1402" s="8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16">
        <f>ROUND((E1402/D1402)*(100),0)</f>
        <v>167</v>
      </c>
      <c r="P1402" s="9">
        <f>IF(L1402 = 0,0,E1402/L1402)</f>
        <v>17.235294117647058</v>
      </c>
      <c r="Q1402" s="1" t="str">
        <f>LEFT(N1402,SEARCH("/",N1402)-1)</f>
        <v>music</v>
      </c>
      <c r="R1402" s="1" t="str">
        <f>RIGHT(N1402,LEN(N1402) - FIND("/",N1402))</f>
        <v>rock</v>
      </c>
      <c r="S1402" s="12">
        <f>(J1402/86400)+DATE(1970,1,1)</f>
        <v>42498.341122685189</v>
      </c>
      <c r="T1402" s="12">
        <f>(I1402/86400)+DATE(1970,1,1)</f>
        <v>42533.229166666672</v>
      </c>
    </row>
    <row r="1403" spans="1:20" ht="60" x14ac:dyDescent="0.25">
      <c r="A1403" s="1">
        <v>1401</v>
      </c>
      <c r="B1403" s="8" t="s">
        <v>1402</v>
      </c>
      <c r="C1403" s="8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16">
        <f>ROUND((E1403/D1403)*(100),0)</f>
        <v>497</v>
      </c>
      <c r="P1403" s="9">
        <f>IF(L1403 = 0,0,E1403/L1403)</f>
        <v>51.720833333333331</v>
      </c>
      <c r="Q1403" s="1" t="str">
        <f>LEFT(N1403,SEARCH("/",N1403)-1)</f>
        <v>music</v>
      </c>
      <c r="R1403" s="1" t="str">
        <f>RIGHT(N1403,LEN(N1403) - FIND("/",N1403))</f>
        <v>rock</v>
      </c>
      <c r="S1403" s="12">
        <f>(J1403/86400)+DATE(1970,1,1)</f>
        <v>41399.99622685185</v>
      </c>
      <c r="T1403" s="12">
        <f>(I1403/86400)+DATE(1970,1,1)</f>
        <v>41420.99622685185</v>
      </c>
    </row>
    <row r="1404" spans="1:20" ht="60" x14ac:dyDescent="0.25">
      <c r="A1404" s="1">
        <v>1402</v>
      </c>
      <c r="B1404" s="8" t="s">
        <v>1403</v>
      </c>
      <c r="C1404" s="8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16">
        <f>ROUND((E1404/D1404)*(100),0)</f>
        <v>109</v>
      </c>
      <c r="P1404" s="9">
        <f>IF(L1404 = 0,0,E1404/L1404)</f>
        <v>24.150442477876105</v>
      </c>
      <c r="Q1404" s="1" t="str">
        <f>LEFT(N1404,SEARCH("/",N1404)-1)</f>
        <v>music</v>
      </c>
      <c r="R1404" s="1" t="str">
        <f>RIGHT(N1404,LEN(N1404) - FIND("/",N1404))</f>
        <v>rock</v>
      </c>
      <c r="S1404" s="12">
        <f>(J1404/86400)+DATE(1970,1,1)</f>
        <v>42065.053368055553</v>
      </c>
      <c r="T1404" s="12">
        <f>(I1404/86400)+DATE(1970,1,1)</f>
        <v>42125.011701388888</v>
      </c>
    </row>
    <row r="1405" spans="1:20" ht="60" x14ac:dyDescent="0.25">
      <c r="A1405" s="1">
        <v>1403</v>
      </c>
      <c r="B1405" s="8" t="s">
        <v>1404</v>
      </c>
      <c r="C1405" s="8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16">
        <f>ROUND((E1405/D1405)*(100),0)</f>
        <v>103</v>
      </c>
      <c r="P1405" s="9">
        <f>IF(L1405 = 0,0,E1405/L1405)</f>
        <v>62.166666666666664</v>
      </c>
      <c r="Q1405" s="1" t="str">
        <f>LEFT(N1405,SEARCH("/",N1405)-1)</f>
        <v>music</v>
      </c>
      <c r="R1405" s="1" t="str">
        <f>RIGHT(N1405,LEN(N1405) - FIND("/",N1405))</f>
        <v>rock</v>
      </c>
      <c r="S1405" s="12">
        <f>(J1405/86400)+DATE(1970,1,1)</f>
        <v>41451.062905092593</v>
      </c>
      <c r="T1405" s="12">
        <f>(I1405/86400)+DATE(1970,1,1)</f>
        <v>41481.062905092593</v>
      </c>
    </row>
    <row r="1406" spans="1:20" ht="60" x14ac:dyDescent="0.25">
      <c r="A1406" s="1">
        <v>1404</v>
      </c>
      <c r="B1406" s="8" t="s">
        <v>1405</v>
      </c>
      <c r="C1406" s="8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6">
        <f>ROUND((E1406/D1406)*(100),0)</f>
        <v>2</v>
      </c>
      <c r="P1406" s="9">
        <f>IF(L1406 = 0,0,E1406/L1406)</f>
        <v>48.2</v>
      </c>
      <c r="Q1406" s="1" t="str">
        <f>LEFT(N1406,SEARCH("/",N1406)-1)</f>
        <v>publishing</v>
      </c>
      <c r="R1406" s="1" t="str">
        <f>RIGHT(N1406,LEN(N1406) - FIND("/",N1406))</f>
        <v>translations</v>
      </c>
      <c r="S1406" s="12">
        <f>(J1406/86400)+DATE(1970,1,1)</f>
        <v>42032.510243055556</v>
      </c>
      <c r="T1406" s="12">
        <f>(I1406/86400)+DATE(1970,1,1)</f>
        <v>42057.510243055556</v>
      </c>
    </row>
    <row r="1407" spans="1:20" ht="30" x14ac:dyDescent="0.25">
      <c r="A1407" s="1">
        <v>1405</v>
      </c>
      <c r="B1407" s="8" t="s">
        <v>1406</v>
      </c>
      <c r="C1407" s="8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6">
        <f>ROUND((E1407/D1407)*(100),0)</f>
        <v>0</v>
      </c>
      <c r="P1407" s="9">
        <f>IF(L1407 = 0,0,E1407/L1407)</f>
        <v>6.1764705882352944</v>
      </c>
      <c r="Q1407" s="1" t="str">
        <f>LEFT(N1407,SEARCH("/",N1407)-1)</f>
        <v>publishing</v>
      </c>
      <c r="R1407" s="1" t="str">
        <f>RIGHT(N1407,LEN(N1407) - FIND("/",N1407))</f>
        <v>translations</v>
      </c>
      <c r="S1407" s="12">
        <f>(J1407/86400)+DATE(1970,1,1)</f>
        <v>41941.680567129632</v>
      </c>
      <c r="T1407" s="12">
        <f>(I1407/86400)+DATE(1970,1,1)</f>
        <v>41971.722233796296</v>
      </c>
    </row>
    <row r="1408" spans="1:20" ht="30" x14ac:dyDescent="0.25">
      <c r="A1408" s="1">
        <v>1406</v>
      </c>
      <c r="B1408" s="8" t="s">
        <v>1407</v>
      </c>
      <c r="C1408" s="8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6">
        <f>ROUND((E1408/D1408)*(100),0)</f>
        <v>0</v>
      </c>
      <c r="P1408" s="9">
        <f>IF(L1408 = 0,0,E1408/L1408)</f>
        <v>5</v>
      </c>
      <c r="Q1408" s="1" t="str">
        <f>LEFT(N1408,SEARCH("/",N1408)-1)</f>
        <v>publishing</v>
      </c>
      <c r="R1408" s="1" t="str">
        <f>RIGHT(N1408,LEN(N1408) - FIND("/",N1408))</f>
        <v>translations</v>
      </c>
      <c r="S1408" s="12">
        <f>(J1408/86400)+DATE(1970,1,1)</f>
        <v>42297.432951388888</v>
      </c>
      <c r="T1408" s="12">
        <f>(I1408/86400)+DATE(1970,1,1)</f>
        <v>42350.416666666672</v>
      </c>
    </row>
    <row r="1409" spans="1:20" ht="45" x14ac:dyDescent="0.25">
      <c r="A1409" s="1">
        <v>1407</v>
      </c>
      <c r="B1409" s="8" t="s">
        <v>1408</v>
      </c>
      <c r="C1409" s="8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6">
        <f>ROUND((E1409/D1409)*(100),0)</f>
        <v>1</v>
      </c>
      <c r="P1409" s="9">
        <f>IF(L1409 = 0,0,E1409/L1409)</f>
        <v>7.5</v>
      </c>
      <c r="Q1409" s="1" t="str">
        <f>LEFT(N1409,SEARCH("/",N1409)-1)</f>
        <v>publishing</v>
      </c>
      <c r="R1409" s="1" t="str">
        <f>RIGHT(N1409,LEN(N1409) - FIND("/",N1409))</f>
        <v>translations</v>
      </c>
      <c r="S1409" s="12">
        <f>(J1409/86400)+DATE(1970,1,1)</f>
        <v>41838.536782407406</v>
      </c>
      <c r="T1409" s="12">
        <f>(I1409/86400)+DATE(1970,1,1)</f>
        <v>41863.536782407406</v>
      </c>
    </row>
    <row r="1410" spans="1:20" ht="60" x14ac:dyDescent="0.25">
      <c r="A1410" s="1">
        <v>1408</v>
      </c>
      <c r="B1410" s="8" t="s">
        <v>1409</v>
      </c>
      <c r="C1410" s="8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6">
        <f>ROUND((E1410/D1410)*(100),0)</f>
        <v>7</v>
      </c>
      <c r="P1410" s="9">
        <f>IF(L1410 = 0,0,E1410/L1410)</f>
        <v>12</v>
      </c>
      <c r="Q1410" s="1" t="str">
        <f>LEFT(N1410,SEARCH("/",N1410)-1)</f>
        <v>publishing</v>
      </c>
      <c r="R1410" s="1" t="str">
        <f>RIGHT(N1410,LEN(N1410) - FIND("/",N1410))</f>
        <v>translations</v>
      </c>
      <c r="S1410" s="12">
        <f>(J1410/86400)+DATE(1970,1,1)</f>
        <v>42291.872175925921</v>
      </c>
      <c r="T1410" s="12">
        <f>(I1410/86400)+DATE(1970,1,1)</f>
        <v>42321.913842592592</v>
      </c>
    </row>
    <row r="1411" spans="1:20" ht="45" x14ac:dyDescent="0.25">
      <c r="A1411" s="1">
        <v>1409</v>
      </c>
      <c r="B1411" s="8" t="s">
        <v>1410</v>
      </c>
      <c r="C1411" s="8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6">
        <f>ROUND((E1411/D1411)*(100),0)</f>
        <v>0</v>
      </c>
      <c r="P1411" s="9">
        <f>IF(L1411 = 0,0,E1411/L1411)</f>
        <v>0</v>
      </c>
      <c r="Q1411" s="1" t="str">
        <f>LEFT(N1411,SEARCH("/",N1411)-1)</f>
        <v>publishing</v>
      </c>
      <c r="R1411" s="1" t="str">
        <f>RIGHT(N1411,LEN(N1411) - FIND("/",N1411))</f>
        <v>translations</v>
      </c>
      <c r="S1411" s="12">
        <f>(J1411/86400)+DATE(1970,1,1)</f>
        <v>41945.133506944447</v>
      </c>
      <c r="T1411" s="12">
        <f>(I1411/86400)+DATE(1970,1,1)</f>
        <v>42005.175173611111</v>
      </c>
    </row>
    <row r="1412" spans="1:20" ht="60" x14ac:dyDescent="0.25">
      <c r="A1412" s="1">
        <v>1410</v>
      </c>
      <c r="B1412" s="8" t="s">
        <v>1411</v>
      </c>
      <c r="C1412" s="8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6">
        <f>ROUND((E1412/D1412)*(100),0)</f>
        <v>0</v>
      </c>
      <c r="P1412" s="9">
        <f>IF(L1412 = 0,0,E1412/L1412)</f>
        <v>1</v>
      </c>
      <c r="Q1412" s="1" t="str">
        <f>LEFT(N1412,SEARCH("/",N1412)-1)</f>
        <v>publishing</v>
      </c>
      <c r="R1412" s="1" t="str">
        <f>RIGHT(N1412,LEN(N1412) - FIND("/",N1412))</f>
        <v>translations</v>
      </c>
      <c r="S1412" s="12">
        <f>(J1412/86400)+DATE(1970,1,1)</f>
        <v>42479.318518518514</v>
      </c>
      <c r="T1412" s="12">
        <f>(I1412/86400)+DATE(1970,1,1)</f>
        <v>42524.318518518514</v>
      </c>
    </row>
    <row r="1413" spans="1:20" ht="60" x14ac:dyDescent="0.25">
      <c r="A1413" s="1">
        <v>1411</v>
      </c>
      <c r="B1413" s="8" t="s">
        <v>1412</v>
      </c>
      <c r="C1413" s="8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6">
        <f>ROUND((E1413/D1413)*(100),0)</f>
        <v>0</v>
      </c>
      <c r="P1413" s="9">
        <f>IF(L1413 = 0,0,E1413/L1413)</f>
        <v>2.3333333333333335</v>
      </c>
      <c r="Q1413" s="1" t="str">
        <f>LEFT(N1413,SEARCH("/",N1413)-1)</f>
        <v>publishing</v>
      </c>
      <c r="R1413" s="1" t="str">
        <f>RIGHT(N1413,LEN(N1413) - FIND("/",N1413))</f>
        <v>translations</v>
      </c>
      <c r="S1413" s="12">
        <f>(J1413/86400)+DATE(1970,1,1)</f>
        <v>42013.059027777781</v>
      </c>
      <c r="T1413" s="12">
        <f>(I1413/86400)+DATE(1970,1,1)</f>
        <v>42041.059027777781</v>
      </c>
    </row>
    <row r="1414" spans="1:20" ht="45" x14ac:dyDescent="0.25">
      <c r="A1414" s="1">
        <v>1412</v>
      </c>
      <c r="B1414" s="8" t="s">
        <v>1413</v>
      </c>
      <c r="C1414" s="8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6">
        <f>ROUND((E1414/D1414)*(100),0)</f>
        <v>5</v>
      </c>
      <c r="P1414" s="9">
        <f>IF(L1414 = 0,0,E1414/L1414)</f>
        <v>24.615384615384617</v>
      </c>
      <c r="Q1414" s="1" t="str">
        <f>LEFT(N1414,SEARCH("/",N1414)-1)</f>
        <v>publishing</v>
      </c>
      <c r="R1414" s="1" t="str">
        <f>RIGHT(N1414,LEN(N1414) - FIND("/",N1414))</f>
        <v>translations</v>
      </c>
      <c r="S1414" s="12">
        <f>(J1414/86400)+DATE(1970,1,1)</f>
        <v>41947.063645833332</v>
      </c>
      <c r="T1414" s="12">
        <f>(I1414/86400)+DATE(1970,1,1)</f>
        <v>41977.063645833332</v>
      </c>
    </row>
    <row r="1415" spans="1:20" ht="60" x14ac:dyDescent="0.25">
      <c r="A1415" s="1">
        <v>1413</v>
      </c>
      <c r="B1415" s="8" t="s">
        <v>1414</v>
      </c>
      <c r="C1415" s="8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6">
        <f>ROUND((E1415/D1415)*(100),0)</f>
        <v>5</v>
      </c>
      <c r="P1415" s="9">
        <f>IF(L1415 = 0,0,E1415/L1415)</f>
        <v>100</v>
      </c>
      <c r="Q1415" s="1" t="str">
        <f>LEFT(N1415,SEARCH("/",N1415)-1)</f>
        <v>publishing</v>
      </c>
      <c r="R1415" s="1" t="str">
        <f>RIGHT(N1415,LEN(N1415) - FIND("/",N1415))</f>
        <v>translations</v>
      </c>
      <c r="S1415" s="12">
        <f>(J1415/86400)+DATE(1970,1,1)</f>
        <v>42360.437152777777</v>
      </c>
      <c r="T1415" s="12">
        <f>(I1415/86400)+DATE(1970,1,1)</f>
        <v>42420.437152777777</v>
      </c>
    </row>
    <row r="1416" spans="1:20" ht="60" x14ac:dyDescent="0.25">
      <c r="A1416" s="1">
        <v>1414</v>
      </c>
      <c r="B1416" s="8" t="s">
        <v>1415</v>
      </c>
      <c r="C1416" s="8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6">
        <f>ROUND((E1416/D1416)*(100),0)</f>
        <v>0</v>
      </c>
      <c r="P1416" s="9">
        <f>IF(L1416 = 0,0,E1416/L1416)</f>
        <v>1</v>
      </c>
      <c r="Q1416" s="1" t="str">
        <f>LEFT(N1416,SEARCH("/",N1416)-1)</f>
        <v>publishing</v>
      </c>
      <c r="R1416" s="1" t="str">
        <f>RIGHT(N1416,LEN(N1416) - FIND("/",N1416))</f>
        <v>translations</v>
      </c>
      <c r="S1416" s="12">
        <f>(J1416/86400)+DATE(1970,1,1)</f>
        <v>42708.25309027778</v>
      </c>
      <c r="T1416" s="12">
        <f>(I1416/86400)+DATE(1970,1,1)</f>
        <v>42738.25309027778</v>
      </c>
    </row>
    <row r="1417" spans="1:20" ht="45" x14ac:dyDescent="0.25">
      <c r="A1417" s="1">
        <v>1415</v>
      </c>
      <c r="B1417" s="8" t="s">
        <v>1416</v>
      </c>
      <c r="C1417" s="8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6">
        <f>ROUND((E1417/D1417)*(100),0)</f>
        <v>18</v>
      </c>
      <c r="P1417" s="9">
        <f>IF(L1417 = 0,0,E1417/L1417)</f>
        <v>88.888888888888886</v>
      </c>
      <c r="Q1417" s="1" t="str">
        <f>LEFT(N1417,SEARCH("/",N1417)-1)</f>
        <v>publishing</v>
      </c>
      <c r="R1417" s="1" t="str">
        <f>RIGHT(N1417,LEN(N1417) - FIND("/",N1417))</f>
        <v>translations</v>
      </c>
      <c r="S1417" s="12">
        <f>(J1417/86400)+DATE(1970,1,1)</f>
        <v>42192.675821759258</v>
      </c>
      <c r="T1417" s="12">
        <f>(I1417/86400)+DATE(1970,1,1)</f>
        <v>42232.675821759258</v>
      </c>
    </row>
    <row r="1418" spans="1:20" ht="45" x14ac:dyDescent="0.25">
      <c r="A1418" s="1">
        <v>1416</v>
      </c>
      <c r="B1418" s="8" t="s">
        <v>1417</v>
      </c>
      <c r="C1418" s="8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6">
        <f>ROUND((E1418/D1418)*(100),0)</f>
        <v>0</v>
      </c>
      <c r="P1418" s="9">
        <f>IF(L1418 = 0,0,E1418/L1418)</f>
        <v>0</v>
      </c>
      <c r="Q1418" s="1" t="str">
        <f>LEFT(N1418,SEARCH("/",N1418)-1)</f>
        <v>publishing</v>
      </c>
      <c r="R1418" s="1" t="str">
        <f>RIGHT(N1418,LEN(N1418) - FIND("/",N1418))</f>
        <v>translations</v>
      </c>
      <c r="S1418" s="12">
        <f>(J1418/86400)+DATE(1970,1,1)</f>
        <v>42299.926145833335</v>
      </c>
      <c r="T1418" s="12">
        <f>(I1418/86400)+DATE(1970,1,1)</f>
        <v>42329.967812499999</v>
      </c>
    </row>
    <row r="1419" spans="1:20" ht="45" x14ac:dyDescent="0.25">
      <c r="A1419" s="1">
        <v>1417</v>
      </c>
      <c r="B1419" s="8" t="s">
        <v>1418</v>
      </c>
      <c r="C1419" s="8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6">
        <f>ROUND((E1419/D1419)*(100),0)</f>
        <v>1</v>
      </c>
      <c r="P1419" s="9">
        <f>IF(L1419 = 0,0,E1419/L1419)</f>
        <v>27.5</v>
      </c>
      <c r="Q1419" s="1" t="str">
        <f>LEFT(N1419,SEARCH("/",N1419)-1)</f>
        <v>publishing</v>
      </c>
      <c r="R1419" s="1" t="str">
        <f>RIGHT(N1419,LEN(N1419) - FIND("/",N1419))</f>
        <v>translations</v>
      </c>
      <c r="S1419" s="12">
        <f>(J1419/86400)+DATE(1970,1,1)</f>
        <v>42232.15016203704</v>
      </c>
      <c r="T1419" s="12">
        <f>(I1419/86400)+DATE(1970,1,1)</f>
        <v>42262.46597222222</v>
      </c>
    </row>
    <row r="1420" spans="1:20" ht="60" x14ac:dyDescent="0.25">
      <c r="A1420" s="1">
        <v>1418</v>
      </c>
      <c r="B1420" s="8" t="s">
        <v>1419</v>
      </c>
      <c r="C1420" s="8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6">
        <f>ROUND((E1420/D1420)*(100),0)</f>
        <v>0</v>
      </c>
      <c r="P1420" s="9">
        <f>IF(L1420 = 0,0,E1420/L1420)</f>
        <v>6</v>
      </c>
      <c r="Q1420" s="1" t="str">
        <f>LEFT(N1420,SEARCH("/",N1420)-1)</f>
        <v>publishing</v>
      </c>
      <c r="R1420" s="1" t="str">
        <f>RIGHT(N1420,LEN(N1420) - FIND("/",N1420))</f>
        <v>translations</v>
      </c>
      <c r="S1420" s="12">
        <f>(J1420/86400)+DATE(1970,1,1)</f>
        <v>42395.456412037034</v>
      </c>
      <c r="T1420" s="12">
        <f>(I1420/86400)+DATE(1970,1,1)</f>
        <v>42425.456412037034</v>
      </c>
    </row>
    <row r="1421" spans="1:20" ht="60" x14ac:dyDescent="0.25">
      <c r="A1421" s="1">
        <v>1419</v>
      </c>
      <c r="B1421" s="8" t="s">
        <v>1420</v>
      </c>
      <c r="C1421" s="8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6">
        <f>ROUND((E1421/D1421)*(100),0)</f>
        <v>7</v>
      </c>
      <c r="P1421" s="9">
        <f>IF(L1421 = 0,0,E1421/L1421)</f>
        <v>44.5</v>
      </c>
      <c r="Q1421" s="1" t="str">
        <f>LEFT(N1421,SEARCH("/",N1421)-1)</f>
        <v>publishing</v>
      </c>
      <c r="R1421" s="1" t="str">
        <f>RIGHT(N1421,LEN(N1421) - FIND("/",N1421))</f>
        <v>translations</v>
      </c>
      <c r="S1421" s="12">
        <f>(J1421/86400)+DATE(1970,1,1)</f>
        <v>42622.456238425926</v>
      </c>
      <c r="T1421" s="12">
        <f>(I1421/86400)+DATE(1970,1,1)</f>
        <v>42652.456238425926</v>
      </c>
    </row>
    <row r="1422" spans="1:20" ht="30" x14ac:dyDescent="0.25">
      <c r="A1422" s="1">
        <v>1420</v>
      </c>
      <c r="B1422" s="8" t="s">
        <v>1421</v>
      </c>
      <c r="C1422" s="8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6">
        <f>ROUND((E1422/D1422)*(100),0)</f>
        <v>3</v>
      </c>
      <c r="P1422" s="9">
        <f>IF(L1422 = 0,0,E1422/L1422)</f>
        <v>1</v>
      </c>
      <c r="Q1422" s="1" t="str">
        <f>LEFT(N1422,SEARCH("/",N1422)-1)</f>
        <v>publishing</v>
      </c>
      <c r="R1422" s="1" t="str">
        <f>RIGHT(N1422,LEN(N1422) - FIND("/",N1422))</f>
        <v>translations</v>
      </c>
      <c r="S1422" s="12">
        <f>(J1422/86400)+DATE(1970,1,1)</f>
        <v>42524.667662037042</v>
      </c>
      <c r="T1422" s="12">
        <f>(I1422/86400)+DATE(1970,1,1)</f>
        <v>42549.667662037042</v>
      </c>
    </row>
    <row r="1423" spans="1:20" ht="60" x14ac:dyDescent="0.25">
      <c r="A1423" s="1">
        <v>1421</v>
      </c>
      <c r="B1423" s="8" t="s">
        <v>1422</v>
      </c>
      <c r="C1423" s="8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6">
        <f>ROUND((E1423/D1423)*(100),0)</f>
        <v>0</v>
      </c>
      <c r="P1423" s="9">
        <f>IF(L1423 = 0,0,E1423/L1423)</f>
        <v>100</v>
      </c>
      <c r="Q1423" s="1" t="str">
        <f>LEFT(N1423,SEARCH("/",N1423)-1)</f>
        <v>publishing</v>
      </c>
      <c r="R1423" s="1" t="str">
        <f>RIGHT(N1423,LEN(N1423) - FIND("/",N1423))</f>
        <v>translations</v>
      </c>
      <c r="S1423" s="12">
        <f>(J1423/86400)+DATE(1970,1,1)</f>
        <v>42013.915613425925</v>
      </c>
      <c r="T1423" s="12">
        <f>(I1423/86400)+DATE(1970,1,1)</f>
        <v>42043.915613425925</v>
      </c>
    </row>
    <row r="1424" spans="1:20" ht="60" x14ac:dyDescent="0.25">
      <c r="A1424" s="1">
        <v>1422</v>
      </c>
      <c r="B1424" s="8" t="s">
        <v>1423</v>
      </c>
      <c r="C1424" s="8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6">
        <f>ROUND((E1424/D1424)*(100),0)</f>
        <v>0</v>
      </c>
      <c r="P1424" s="9">
        <f>IF(L1424 = 0,0,E1424/L1424)</f>
        <v>13</v>
      </c>
      <c r="Q1424" s="1" t="str">
        <f>LEFT(N1424,SEARCH("/",N1424)-1)</f>
        <v>publishing</v>
      </c>
      <c r="R1424" s="1" t="str">
        <f>RIGHT(N1424,LEN(N1424) - FIND("/",N1424))</f>
        <v>translations</v>
      </c>
      <c r="S1424" s="12">
        <f>(J1424/86400)+DATE(1970,1,1)</f>
        <v>42604.239629629628</v>
      </c>
      <c r="T1424" s="12">
        <f>(I1424/86400)+DATE(1970,1,1)</f>
        <v>42634.239629629628</v>
      </c>
    </row>
    <row r="1425" spans="1:20" ht="60" x14ac:dyDescent="0.25">
      <c r="A1425" s="1">
        <v>1423</v>
      </c>
      <c r="B1425" s="8" t="s">
        <v>1424</v>
      </c>
      <c r="C1425" s="8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6">
        <f>ROUND((E1425/D1425)*(100),0)</f>
        <v>0</v>
      </c>
      <c r="P1425" s="9">
        <f>IF(L1425 = 0,0,E1425/L1425)</f>
        <v>100</v>
      </c>
      <c r="Q1425" s="1" t="str">
        <f>LEFT(N1425,SEARCH("/",N1425)-1)</f>
        <v>publishing</v>
      </c>
      <c r="R1425" s="1" t="str">
        <f>RIGHT(N1425,LEN(N1425) - FIND("/",N1425))</f>
        <v>translations</v>
      </c>
      <c r="S1425" s="12">
        <f>(J1425/86400)+DATE(1970,1,1)</f>
        <v>42340.360312500001</v>
      </c>
      <c r="T1425" s="12">
        <f>(I1425/86400)+DATE(1970,1,1)</f>
        <v>42370.360312500001</v>
      </c>
    </row>
    <row r="1426" spans="1:20" ht="45" x14ac:dyDescent="0.25">
      <c r="A1426" s="1">
        <v>1424</v>
      </c>
      <c r="B1426" s="8" t="s">
        <v>1425</v>
      </c>
      <c r="C1426" s="8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6">
        <f>ROUND((E1426/D1426)*(100),0)</f>
        <v>20</v>
      </c>
      <c r="P1426" s="9">
        <f>IF(L1426 = 0,0,E1426/L1426)</f>
        <v>109.07142857142857</v>
      </c>
      <c r="Q1426" s="1" t="str">
        <f>LEFT(N1426,SEARCH("/",N1426)-1)</f>
        <v>publishing</v>
      </c>
      <c r="R1426" s="1" t="str">
        <f>RIGHT(N1426,LEN(N1426) - FIND("/",N1426))</f>
        <v>translations</v>
      </c>
      <c r="S1426" s="12">
        <f>(J1426/86400)+DATE(1970,1,1)</f>
        <v>42676.717615740738</v>
      </c>
      <c r="T1426" s="12">
        <f>(I1426/86400)+DATE(1970,1,1)</f>
        <v>42689.759282407409</v>
      </c>
    </row>
    <row r="1427" spans="1:20" ht="60" x14ac:dyDescent="0.25">
      <c r="A1427" s="1">
        <v>1425</v>
      </c>
      <c r="B1427" s="8" t="s">
        <v>1426</v>
      </c>
      <c r="C1427" s="8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6">
        <f>ROUND((E1427/D1427)*(100),0)</f>
        <v>0</v>
      </c>
      <c r="P1427" s="9">
        <f>IF(L1427 = 0,0,E1427/L1427)</f>
        <v>0</v>
      </c>
      <c r="Q1427" s="1" t="str">
        <f>LEFT(N1427,SEARCH("/",N1427)-1)</f>
        <v>publishing</v>
      </c>
      <c r="R1427" s="1" t="str">
        <f>RIGHT(N1427,LEN(N1427) - FIND("/",N1427))</f>
        <v>translations</v>
      </c>
      <c r="S1427" s="12">
        <f>(J1427/86400)+DATE(1970,1,1)</f>
        <v>42093.131469907406</v>
      </c>
      <c r="T1427" s="12">
        <f>(I1427/86400)+DATE(1970,1,1)</f>
        <v>42123.131469907406</v>
      </c>
    </row>
    <row r="1428" spans="1:20" ht="60" x14ac:dyDescent="0.25">
      <c r="A1428" s="1">
        <v>1426</v>
      </c>
      <c r="B1428" s="8" t="s">
        <v>1427</v>
      </c>
      <c r="C1428" s="8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6">
        <f>ROUND((E1428/D1428)*(100),0)</f>
        <v>0</v>
      </c>
      <c r="P1428" s="9">
        <f>IF(L1428 = 0,0,E1428/L1428)</f>
        <v>0</v>
      </c>
      <c r="Q1428" s="1" t="str">
        <f>LEFT(N1428,SEARCH("/",N1428)-1)</f>
        <v>publishing</v>
      </c>
      <c r="R1428" s="1" t="str">
        <f>RIGHT(N1428,LEN(N1428) - FIND("/",N1428))</f>
        <v>translations</v>
      </c>
      <c r="S1428" s="12">
        <f>(J1428/86400)+DATE(1970,1,1)</f>
        <v>42180.390277777777</v>
      </c>
      <c r="T1428" s="12">
        <f>(I1428/86400)+DATE(1970,1,1)</f>
        <v>42240.390277777777</v>
      </c>
    </row>
    <row r="1429" spans="1:20" ht="60" x14ac:dyDescent="0.25">
      <c r="A1429" s="1">
        <v>1427</v>
      </c>
      <c r="B1429" s="8" t="s">
        <v>1428</v>
      </c>
      <c r="C1429" s="8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6">
        <f>ROUND((E1429/D1429)*(100),0)</f>
        <v>8</v>
      </c>
      <c r="P1429" s="9">
        <f>IF(L1429 = 0,0,E1429/L1429)</f>
        <v>104.75</v>
      </c>
      <c r="Q1429" s="1" t="str">
        <f>LEFT(N1429,SEARCH("/",N1429)-1)</f>
        <v>publishing</v>
      </c>
      <c r="R1429" s="1" t="str">
        <f>RIGHT(N1429,LEN(N1429) - FIND("/",N1429))</f>
        <v>translations</v>
      </c>
      <c r="S1429" s="12">
        <f>(J1429/86400)+DATE(1970,1,1)</f>
        <v>42601.851678240739</v>
      </c>
      <c r="T1429" s="12">
        <f>(I1429/86400)+DATE(1970,1,1)</f>
        <v>42631.851678240739</v>
      </c>
    </row>
    <row r="1430" spans="1:20" ht="60" x14ac:dyDescent="0.25">
      <c r="A1430" s="1">
        <v>1428</v>
      </c>
      <c r="B1430" s="8" t="s">
        <v>1429</v>
      </c>
      <c r="C1430" s="8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6">
        <f>ROUND((E1430/D1430)*(100),0)</f>
        <v>5</v>
      </c>
      <c r="P1430" s="9">
        <f>IF(L1430 = 0,0,E1430/L1430)</f>
        <v>15</v>
      </c>
      <c r="Q1430" s="1" t="str">
        <f>LEFT(N1430,SEARCH("/",N1430)-1)</f>
        <v>publishing</v>
      </c>
      <c r="R1430" s="1" t="str">
        <f>RIGHT(N1430,LEN(N1430) - FIND("/",N1430))</f>
        <v>translations</v>
      </c>
      <c r="S1430" s="12">
        <f>(J1430/86400)+DATE(1970,1,1)</f>
        <v>42432.379826388889</v>
      </c>
      <c r="T1430" s="12">
        <f>(I1430/86400)+DATE(1970,1,1)</f>
        <v>42462.338159722218</v>
      </c>
    </row>
    <row r="1431" spans="1:20" ht="45" x14ac:dyDescent="0.25">
      <c r="A1431" s="1">
        <v>1429</v>
      </c>
      <c r="B1431" s="8" t="s">
        <v>1430</v>
      </c>
      <c r="C1431" s="8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6">
        <f>ROUND((E1431/D1431)*(100),0)</f>
        <v>0</v>
      </c>
      <c r="P1431" s="9">
        <f>IF(L1431 = 0,0,E1431/L1431)</f>
        <v>0</v>
      </c>
      <c r="Q1431" s="1" t="str">
        <f>LEFT(N1431,SEARCH("/",N1431)-1)</f>
        <v>publishing</v>
      </c>
      <c r="R1431" s="1" t="str">
        <f>RIGHT(N1431,LEN(N1431) - FIND("/",N1431))</f>
        <v>translations</v>
      </c>
      <c r="S1431" s="12">
        <f>(J1431/86400)+DATE(1970,1,1)</f>
        <v>42074.060671296298</v>
      </c>
      <c r="T1431" s="12">
        <f>(I1431/86400)+DATE(1970,1,1)</f>
        <v>42104.060671296298</v>
      </c>
    </row>
    <row r="1432" spans="1:20" ht="45" x14ac:dyDescent="0.25">
      <c r="A1432" s="1">
        <v>1430</v>
      </c>
      <c r="B1432" s="8" t="s">
        <v>1431</v>
      </c>
      <c r="C1432" s="8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6">
        <f>ROUND((E1432/D1432)*(100),0)</f>
        <v>8</v>
      </c>
      <c r="P1432" s="9">
        <f>IF(L1432 = 0,0,E1432/L1432)</f>
        <v>80.599999999999994</v>
      </c>
      <c r="Q1432" s="1" t="str">
        <f>LEFT(N1432,SEARCH("/",N1432)-1)</f>
        <v>publishing</v>
      </c>
      <c r="R1432" s="1" t="str">
        <f>RIGHT(N1432,LEN(N1432) - FIND("/",N1432))</f>
        <v>translations</v>
      </c>
      <c r="S1432" s="12">
        <f>(J1432/86400)+DATE(1970,1,1)</f>
        <v>41961.813518518524</v>
      </c>
      <c r="T1432" s="12">
        <f>(I1432/86400)+DATE(1970,1,1)</f>
        <v>41992.813518518524</v>
      </c>
    </row>
    <row r="1433" spans="1:20" ht="60" x14ac:dyDescent="0.25">
      <c r="A1433" s="1">
        <v>1431</v>
      </c>
      <c r="B1433" s="8" t="s">
        <v>1432</v>
      </c>
      <c r="C1433" s="8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6">
        <f>ROUND((E1433/D1433)*(100),0)</f>
        <v>32</v>
      </c>
      <c r="P1433" s="9">
        <f>IF(L1433 = 0,0,E1433/L1433)</f>
        <v>115.55319148936171</v>
      </c>
      <c r="Q1433" s="1" t="str">
        <f>LEFT(N1433,SEARCH("/",N1433)-1)</f>
        <v>publishing</v>
      </c>
      <c r="R1433" s="1" t="str">
        <f>RIGHT(N1433,LEN(N1433) - FIND("/",N1433))</f>
        <v>translations</v>
      </c>
      <c r="S1433" s="12">
        <f>(J1433/86400)+DATE(1970,1,1)</f>
        <v>42304.210833333331</v>
      </c>
      <c r="T1433" s="12">
        <f>(I1433/86400)+DATE(1970,1,1)</f>
        <v>42334.252500000002</v>
      </c>
    </row>
    <row r="1434" spans="1:20" ht="60" x14ac:dyDescent="0.25">
      <c r="A1434" s="1">
        <v>1432</v>
      </c>
      <c r="B1434" s="8" t="s">
        <v>1433</v>
      </c>
      <c r="C1434" s="8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6">
        <f>ROUND((E1434/D1434)*(100),0)</f>
        <v>0</v>
      </c>
      <c r="P1434" s="9">
        <f>IF(L1434 = 0,0,E1434/L1434)</f>
        <v>0</v>
      </c>
      <c r="Q1434" s="1" t="str">
        <f>LEFT(N1434,SEARCH("/",N1434)-1)</f>
        <v>publishing</v>
      </c>
      <c r="R1434" s="1" t="str">
        <f>RIGHT(N1434,LEN(N1434) - FIND("/",N1434))</f>
        <v>translations</v>
      </c>
      <c r="S1434" s="12">
        <f>(J1434/86400)+DATE(1970,1,1)</f>
        <v>42175.780416666668</v>
      </c>
      <c r="T1434" s="12">
        <f>(I1434/86400)+DATE(1970,1,1)</f>
        <v>42205.780416666668</v>
      </c>
    </row>
    <row r="1435" spans="1:20" ht="60" x14ac:dyDescent="0.25">
      <c r="A1435" s="1">
        <v>1433</v>
      </c>
      <c r="B1435" s="8" t="s">
        <v>1434</v>
      </c>
      <c r="C1435" s="8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6">
        <f>ROUND((E1435/D1435)*(100),0)</f>
        <v>7</v>
      </c>
      <c r="P1435" s="9">
        <f>IF(L1435 = 0,0,E1435/L1435)</f>
        <v>80.5</v>
      </c>
      <c r="Q1435" s="1" t="str">
        <f>LEFT(N1435,SEARCH("/",N1435)-1)</f>
        <v>publishing</v>
      </c>
      <c r="R1435" s="1" t="str">
        <f>RIGHT(N1435,LEN(N1435) - FIND("/",N1435))</f>
        <v>translations</v>
      </c>
      <c r="S1435" s="12">
        <f>(J1435/86400)+DATE(1970,1,1)</f>
        <v>42673.625868055555</v>
      </c>
      <c r="T1435" s="12">
        <f>(I1435/86400)+DATE(1970,1,1)</f>
        <v>42714.458333333328</v>
      </c>
    </row>
    <row r="1436" spans="1:20" ht="45" x14ac:dyDescent="0.25">
      <c r="A1436" s="1">
        <v>1434</v>
      </c>
      <c r="B1436" s="8" t="s">
        <v>1435</v>
      </c>
      <c r="C1436" s="8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6">
        <f>ROUND((E1436/D1436)*(100),0)</f>
        <v>10</v>
      </c>
      <c r="P1436" s="9">
        <f>IF(L1436 = 0,0,E1436/L1436)</f>
        <v>744.5454545454545</v>
      </c>
      <c r="Q1436" s="1" t="str">
        <f>LEFT(N1436,SEARCH("/",N1436)-1)</f>
        <v>publishing</v>
      </c>
      <c r="R1436" s="1" t="str">
        <f>RIGHT(N1436,LEN(N1436) - FIND("/",N1436))</f>
        <v>translations</v>
      </c>
      <c r="S1436" s="12">
        <f>(J1436/86400)+DATE(1970,1,1)</f>
        <v>42142.767106481479</v>
      </c>
      <c r="T1436" s="12">
        <f>(I1436/86400)+DATE(1970,1,1)</f>
        <v>42163.625</v>
      </c>
    </row>
    <row r="1437" spans="1:20" ht="45" x14ac:dyDescent="0.25">
      <c r="A1437" s="1">
        <v>1435</v>
      </c>
      <c r="B1437" s="8" t="s">
        <v>1436</v>
      </c>
      <c r="C1437" s="8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6">
        <f>ROUND((E1437/D1437)*(100),0)</f>
        <v>0</v>
      </c>
      <c r="P1437" s="9">
        <f>IF(L1437 = 0,0,E1437/L1437)</f>
        <v>7.5</v>
      </c>
      <c r="Q1437" s="1" t="str">
        <f>LEFT(N1437,SEARCH("/",N1437)-1)</f>
        <v>publishing</v>
      </c>
      <c r="R1437" s="1" t="str">
        <f>RIGHT(N1437,LEN(N1437) - FIND("/",N1437))</f>
        <v>translations</v>
      </c>
      <c r="S1437" s="12">
        <f>(J1437/86400)+DATE(1970,1,1)</f>
        <v>42258.780324074076</v>
      </c>
      <c r="T1437" s="12">
        <f>(I1437/86400)+DATE(1970,1,1)</f>
        <v>42288.780324074076</v>
      </c>
    </row>
    <row r="1438" spans="1:20" ht="60" x14ac:dyDescent="0.25">
      <c r="A1438" s="1">
        <v>1436</v>
      </c>
      <c r="B1438" s="8" t="s">
        <v>1437</v>
      </c>
      <c r="C1438" s="8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6">
        <f>ROUND((E1438/D1438)*(100),0)</f>
        <v>1</v>
      </c>
      <c r="P1438" s="9">
        <f>IF(L1438 = 0,0,E1438/L1438)</f>
        <v>38.5</v>
      </c>
      <c r="Q1438" s="1" t="str">
        <f>LEFT(N1438,SEARCH("/",N1438)-1)</f>
        <v>publishing</v>
      </c>
      <c r="R1438" s="1" t="str">
        <f>RIGHT(N1438,LEN(N1438) - FIND("/",N1438))</f>
        <v>translations</v>
      </c>
      <c r="S1438" s="12">
        <f>(J1438/86400)+DATE(1970,1,1)</f>
        <v>42391.35019675926</v>
      </c>
      <c r="T1438" s="12">
        <f>(I1438/86400)+DATE(1970,1,1)</f>
        <v>42421.35019675926</v>
      </c>
    </row>
    <row r="1439" spans="1:20" ht="60" x14ac:dyDescent="0.25">
      <c r="A1439" s="1">
        <v>1437</v>
      </c>
      <c r="B1439" s="8" t="s">
        <v>1438</v>
      </c>
      <c r="C1439" s="8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6">
        <f>ROUND((E1439/D1439)*(100),0)</f>
        <v>27</v>
      </c>
      <c r="P1439" s="9">
        <f>IF(L1439 = 0,0,E1439/L1439)</f>
        <v>36.68181818181818</v>
      </c>
      <c r="Q1439" s="1" t="str">
        <f>LEFT(N1439,SEARCH("/",N1439)-1)</f>
        <v>publishing</v>
      </c>
      <c r="R1439" s="1" t="str">
        <f>RIGHT(N1439,LEN(N1439) - FIND("/",N1439))</f>
        <v>translations</v>
      </c>
      <c r="S1439" s="12">
        <f>(J1439/86400)+DATE(1970,1,1)</f>
        <v>41796.531701388885</v>
      </c>
      <c r="T1439" s="12">
        <f>(I1439/86400)+DATE(1970,1,1)</f>
        <v>41833.207638888889</v>
      </c>
    </row>
    <row r="1440" spans="1:20" ht="60" x14ac:dyDescent="0.25">
      <c r="A1440" s="1">
        <v>1438</v>
      </c>
      <c r="B1440" s="8" t="s">
        <v>1439</v>
      </c>
      <c r="C1440" s="8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6">
        <f>ROUND((E1440/D1440)*(100),0)</f>
        <v>3</v>
      </c>
      <c r="P1440" s="9">
        <f>IF(L1440 = 0,0,E1440/L1440)</f>
        <v>75</v>
      </c>
      <c r="Q1440" s="1" t="str">
        <f>LEFT(N1440,SEARCH("/",N1440)-1)</f>
        <v>publishing</v>
      </c>
      <c r="R1440" s="1" t="str">
        <f>RIGHT(N1440,LEN(N1440) - FIND("/",N1440))</f>
        <v>translations</v>
      </c>
      <c r="S1440" s="12">
        <f>(J1440/86400)+DATE(1970,1,1)</f>
        <v>42457.871516203704</v>
      </c>
      <c r="T1440" s="12">
        <f>(I1440/86400)+DATE(1970,1,1)</f>
        <v>42487.579861111109</v>
      </c>
    </row>
    <row r="1441" spans="1:20" ht="45" x14ac:dyDescent="0.25">
      <c r="A1441" s="1">
        <v>1439</v>
      </c>
      <c r="B1441" s="8" t="s">
        <v>1440</v>
      </c>
      <c r="C1441" s="8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6">
        <f>ROUND((E1441/D1441)*(100),0)</f>
        <v>7</v>
      </c>
      <c r="P1441" s="9">
        <f>IF(L1441 = 0,0,E1441/L1441)</f>
        <v>30</v>
      </c>
      <c r="Q1441" s="1" t="str">
        <f>LEFT(N1441,SEARCH("/",N1441)-1)</f>
        <v>publishing</v>
      </c>
      <c r="R1441" s="1" t="str">
        <f>RIGHT(N1441,LEN(N1441) - FIND("/",N1441))</f>
        <v>translations</v>
      </c>
      <c r="S1441" s="12">
        <f>(J1441/86400)+DATE(1970,1,1)</f>
        <v>42040.829872685186</v>
      </c>
      <c r="T1441" s="12">
        <f>(I1441/86400)+DATE(1970,1,1)</f>
        <v>42070.829872685186</v>
      </c>
    </row>
    <row r="1442" spans="1:20" ht="60" x14ac:dyDescent="0.25">
      <c r="A1442" s="1">
        <v>1440</v>
      </c>
      <c r="B1442" s="8" t="s">
        <v>1441</v>
      </c>
      <c r="C1442" s="8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6">
        <f>ROUND((E1442/D1442)*(100),0)</f>
        <v>0</v>
      </c>
      <c r="P1442" s="9">
        <f>IF(L1442 = 0,0,E1442/L1442)</f>
        <v>1</v>
      </c>
      <c r="Q1442" s="1" t="str">
        <f>LEFT(N1442,SEARCH("/",N1442)-1)</f>
        <v>publishing</v>
      </c>
      <c r="R1442" s="1" t="str">
        <f>RIGHT(N1442,LEN(N1442) - FIND("/",N1442))</f>
        <v>translations</v>
      </c>
      <c r="S1442" s="12">
        <f>(J1442/86400)+DATE(1970,1,1)</f>
        <v>42486.748414351852</v>
      </c>
      <c r="T1442" s="12">
        <f>(I1442/86400)+DATE(1970,1,1)</f>
        <v>42516.748414351852</v>
      </c>
    </row>
    <row r="1443" spans="1:20" ht="60" x14ac:dyDescent="0.25">
      <c r="A1443" s="1">
        <v>1441</v>
      </c>
      <c r="B1443" s="8" t="s">
        <v>1442</v>
      </c>
      <c r="C1443" s="8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6">
        <f>ROUND((E1443/D1443)*(100),0)</f>
        <v>1</v>
      </c>
      <c r="P1443" s="9">
        <f>IF(L1443 = 0,0,E1443/L1443)</f>
        <v>673.33333333333337</v>
      </c>
      <c r="Q1443" s="1" t="str">
        <f>LEFT(N1443,SEARCH("/",N1443)-1)</f>
        <v>publishing</v>
      </c>
      <c r="R1443" s="1" t="str">
        <f>RIGHT(N1443,LEN(N1443) - FIND("/",N1443))</f>
        <v>translations</v>
      </c>
      <c r="S1443" s="12">
        <f>(J1443/86400)+DATE(1970,1,1)</f>
        <v>42198.765844907408</v>
      </c>
      <c r="T1443" s="12">
        <f>(I1443/86400)+DATE(1970,1,1)</f>
        <v>42258.765844907408</v>
      </c>
    </row>
    <row r="1444" spans="1:20" ht="60" x14ac:dyDescent="0.25">
      <c r="A1444" s="1">
        <v>1442</v>
      </c>
      <c r="B1444" s="8" t="s">
        <v>1443</v>
      </c>
      <c r="C1444" s="8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6">
        <f>ROUND((E1444/D1444)*(100),0)</f>
        <v>0</v>
      </c>
      <c r="P1444" s="9">
        <f>IF(L1444 = 0,0,E1444/L1444)</f>
        <v>0</v>
      </c>
      <c r="Q1444" s="1" t="str">
        <f>LEFT(N1444,SEARCH("/",N1444)-1)</f>
        <v>publishing</v>
      </c>
      <c r="R1444" s="1" t="str">
        <f>RIGHT(N1444,LEN(N1444) - FIND("/",N1444))</f>
        <v>translations</v>
      </c>
      <c r="S1444" s="12">
        <f>(J1444/86400)+DATE(1970,1,1)</f>
        <v>42485.64534722222</v>
      </c>
      <c r="T1444" s="12">
        <f>(I1444/86400)+DATE(1970,1,1)</f>
        <v>42515.64534722222</v>
      </c>
    </row>
    <row r="1445" spans="1:20" ht="60" x14ac:dyDescent="0.25">
      <c r="A1445" s="1">
        <v>1443</v>
      </c>
      <c r="B1445" s="8" t="s">
        <v>1444</v>
      </c>
      <c r="C1445" s="8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6">
        <f>ROUND((E1445/D1445)*(100),0)</f>
        <v>0</v>
      </c>
      <c r="P1445" s="9">
        <f>IF(L1445 = 0,0,E1445/L1445)</f>
        <v>0</v>
      </c>
      <c r="Q1445" s="1" t="str">
        <f>LEFT(N1445,SEARCH("/",N1445)-1)</f>
        <v>publishing</v>
      </c>
      <c r="R1445" s="1" t="str">
        <f>RIGHT(N1445,LEN(N1445) - FIND("/",N1445))</f>
        <v>translations</v>
      </c>
      <c r="S1445" s="12">
        <f>(J1445/86400)+DATE(1970,1,1)</f>
        <v>42707.926030092596</v>
      </c>
      <c r="T1445" s="12">
        <f>(I1445/86400)+DATE(1970,1,1)</f>
        <v>42737.926030092596</v>
      </c>
    </row>
    <row r="1446" spans="1:20" ht="45" x14ac:dyDescent="0.25">
      <c r="A1446" s="1">
        <v>1444</v>
      </c>
      <c r="B1446" s="8" t="s">
        <v>1445</v>
      </c>
      <c r="C1446" s="8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6">
        <f>ROUND((E1446/D1446)*(100),0)</f>
        <v>0</v>
      </c>
      <c r="P1446" s="9">
        <f>IF(L1446 = 0,0,E1446/L1446)</f>
        <v>0</v>
      </c>
      <c r="Q1446" s="1" t="str">
        <f>LEFT(N1446,SEARCH("/",N1446)-1)</f>
        <v>publishing</v>
      </c>
      <c r="R1446" s="1" t="str">
        <f>RIGHT(N1446,LEN(N1446) - FIND("/",N1446))</f>
        <v>translations</v>
      </c>
      <c r="S1446" s="12">
        <f>(J1446/86400)+DATE(1970,1,1)</f>
        <v>42199.873402777783</v>
      </c>
      <c r="T1446" s="12">
        <f>(I1446/86400)+DATE(1970,1,1)</f>
        <v>42259.873402777783</v>
      </c>
    </row>
    <row r="1447" spans="1:20" ht="60" x14ac:dyDescent="0.25">
      <c r="A1447" s="1">
        <v>1445</v>
      </c>
      <c r="B1447" s="8" t="s">
        <v>1446</v>
      </c>
      <c r="C1447" s="8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6">
        <f>ROUND((E1447/D1447)*(100),0)</f>
        <v>0</v>
      </c>
      <c r="P1447" s="9">
        <f>IF(L1447 = 0,0,E1447/L1447)</f>
        <v>0</v>
      </c>
      <c r="Q1447" s="1" t="str">
        <f>LEFT(N1447,SEARCH("/",N1447)-1)</f>
        <v>publishing</v>
      </c>
      <c r="R1447" s="1" t="str">
        <f>RIGHT(N1447,LEN(N1447) - FIND("/",N1447))</f>
        <v>translations</v>
      </c>
      <c r="S1447" s="12">
        <f>(J1447/86400)+DATE(1970,1,1)</f>
        <v>42139.542303240742</v>
      </c>
      <c r="T1447" s="12">
        <f>(I1447/86400)+DATE(1970,1,1)</f>
        <v>42169.542303240742</v>
      </c>
    </row>
    <row r="1448" spans="1:20" ht="60" x14ac:dyDescent="0.25">
      <c r="A1448" s="1">
        <v>1446</v>
      </c>
      <c r="B1448" s="8" t="s">
        <v>1447</v>
      </c>
      <c r="C1448" s="8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6">
        <f>ROUND((E1448/D1448)*(100),0)</f>
        <v>0</v>
      </c>
      <c r="P1448" s="9">
        <f>IF(L1448 = 0,0,E1448/L1448)</f>
        <v>0</v>
      </c>
      <c r="Q1448" s="1" t="str">
        <f>LEFT(N1448,SEARCH("/",N1448)-1)</f>
        <v>publishing</v>
      </c>
      <c r="R1448" s="1" t="str">
        <f>RIGHT(N1448,LEN(N1448) - FIND("/",N1448))</f>
        <v>translations</v>
      </c>
      <c r="S1448" s="12">
        <f>(J1448/86400)+DATE(1970,1,1)</f>
        <v>42461.447662037041</v>
      </c>
      <c r="T1448" s="12">
        <f>(I1448/86400)+DATE(1970,1,1)</f>
        <v>42481.447662037041</v>
      </c>
    </row>
    <row r="1449" spans="1:20" ht="30" x14ac:dyDescent="0.25">
      <c r="A1449" s="1">
        <v>1447</v>
      </c>
      <c r="B1449" s="8" t="s">
        <v>1448</v>
      </c>
      <c r="C1449" s="8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6">
        <f>ROUND((E1449/D1449)*(100),0)</f>
        <v>0</v>
      </c>
      <c r="P1449" s="9">
        <f>IF(L1449 = 0,0,E1449/L1449)</f>
        <v>25</v>
      </c>
      <c r="Q1449" s="1" t="str">
        <f>LEFT(N1449,SEARCH("/",N1449)-1)</f>
        <v>publishing</v>
      </c>
      <c r="R1449" s="1" t="str">
        <f>RIGHT(N1449,LEN(N1449) - FIND("/",N1449))</f>
        <v>translations</v>
      </c>
      <c r="S1449" s="12">
        <f>(J1449/86400)+DATE(1970,1,1)</f>
        <v>42529.730717592596</v>
      </c>
      <c r="T1449" s="12">
        <f>(I1449/86400)+DATE(1970,1,1)</f>
        <v>42559.730717592596</v>
      </c>
    </row>
    <row r="1450" spans="1:20" ht="60" x14ac:dyDescent="0.25">
      <c r="A1450" s="1">
        <v>1448</v>
      </c>
      <c r="B1450" s="8" t="s">
        <v>1449</v>
      </c>
      <c r="C1450" s="8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6">
        <f>ROUND((E1450/D1450)*(100),0)</f>
        <v>0</v>
      </c>
      <c r="P1450" s="9">
        <f>IF(L1450 = 0,0,E1450/L1450)</f>
        <v>0</v>
      </c>
      <c r="Q1450" s="1" t="str">
        <f>LEFT(N1450,SEARCH("/",N1450)-1)</f>
        <v>publishing</v>
      </c>
      <c r="R1450" s="1" t="str">
        <f>RIGHT(N1450,LEN(N1450) - FIND("/",N1450))</f>
        <v>translations</v>
      </c>
      <c r="S1450" s="12">
        <f>(J1450/86400)+DATE(1970,1,1)</f>
        <v>42115.936550925922</v>
      </c>
      <c r="T1450" s="12">
        <f>(I1450/86400)+DATE(1970,1,1)</f>
        <v>42146.225694444445</v>
      </c>
    </row>
    <row r="1451" spans="1:20" ht="60" x14ac:dyDescent="0.25">
      <c r="A1451" s="1">
        <v>1449</v>
      </c>
      <c r="B1451" s="8" t="s">
        <v>1450</v>
      </c>
      <c r="C1451" s="8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6">
        <f>ROUND((E1451/D1451)*(100),0)</f>
        <v>0</v>
      </c>
      <c r="P1451" s="9">
        <f>IF(L1451 = 0,0,E1451/L1451)</f>
        <v>0</v>
      </c>
      <c r="Q1451" s="1" t="str">
        <f>LEFT(N1451,SEARCH("/",N1451)-1)</f>
        <v>publishing</v>
      </c>
      <c r="R1451" s="1" t="str">
        <f>RIGHT(N1451,LEN(N1451) - FIND("/",N1451))</f>
        <v>translations</v>
      </c>
      <c r="S1451" s="12">
        <f>(J1451/86400)+DATE(1970,1,1)</f>
        <v>42086.811400462961</v>
      </c>
      <c r="T1451" s="12">
        <f>(I1451/86400)+DATE(1970,1,1)</f>
        <v>42134.811400462961</v>
      </c>
    </row>
    <row r="1452" spans="1:20" ht="60" x14ac:dyDescent="0.25">
      <c r="A1452" s="1">
        <v>1450</v>
      </c>
      <c r="B1452" s="8" t="s">
        <v>1451</v>
      </c>
      <c r="C1452" s="8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6">
        <f>ROUND((E1452/D1452)*(100),0)</f>
        <v>0</v>
      </c>
      <c r="P1452" s="9">
        <f>IF(L1452 = 0,0,E1452/L1452)</f>
        <v>1</v>
      </c>
      <c r="Q1452" s="1" t="str">
        <f>LEFT(N1452,SEARCH("/",N1452)-1)</f>
        <v>publishing</v>
      </c>
      <c r="R1452" s="1" t="str">
        <f>RIGHT(N1452,LEN(N1452) - FIND("/",N1452))</f>
        <v>translations</v>
      </c>
      <c r="S1452" s="12">
        <f>(J1452/86400)+DATE(1970,1,1)</f>
        <v>42390.171261574069</v>
      </c>
      <c r="T1452" s="12">
        <f>(I1452/86400)+DATE(1970,1,1)</f>
        <v>42420.171261574069</v>
      </c>
    </row>
    <row r="1453" spans="1:20" ht="45" x14ac:dyDescent="0.25">
      <c r="A1453" s="1">
        <v>1451</v>
      </c>
      <c r="B1453" s="8" t="s">
        <v>1452</v>
      </c>
      <c r="C1453" s="8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6">
        <f>ROUND((E1453/D1453)*(100),0)</f>
        <v>0</v>
      </c>
      <c r="P1453" s="9">
        <f>IF(L1453 = 0,0,E1453/L1453)</f>
        <v>1</v>
      </c>
      <c r="Q1453" s="1" t="str">
        <f>LEFT(N1453,SEARCH("/",N1453)-1)</f>
        <v>publishing</v>
      </c>
      <c r="R1453" s="1" t="str">
        <f>RIGHT(N1453,LEN(N1453) - FIND("/",N1453))</f>
        <v>translations</v>
      </c>
      <c r="S1453" s="12">
        <f>(J1453/86400)+DATE(1970,1,1)</f>
        <v>41931.959016203706</v>
      </c>
      <c r="T1453" s="12">
        <f>(I1453/86400)+DATE(1970,1,1)</f>
        <v>41962.00068287037</v>
      </c>
    </row>
    <row r="1454" spans="1:20" ht="45" x14ac:dyDescent="0.25">
      <c r="A1454" s="1">
        <v>1452</v>
      </c>
      <c r="B1454" s="8" t="s">
        <v>1453</v>
      </c>
      <c r="C1454" s="8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6">
        <f>ROUND((E1454/D1454)*(100),0)</f>
        <v>0</v>
      </c>
      <c r="P1454" s="9">
        <f>IF(L1454 = 0,0,E1454/L1454)</f>
        <v>0</v>
      </c>
      <c r="Q1454" s="1" t="str">
        <f>LEFT(N1454,SEARCH("/",N1454)-1)</f>
        <v>publishing</v>
      </c>
      <c r="R1454" s="1" t="str">
        <f>RIGHT(N1454,LEN(N1454) - FIND("/",N1454))</f>
        <v>translations</v>
      </c>
      <c r="S1454" s="12">
        <f>(J1454/86400)+DATE(1970,1,1)</f>
        <v>41818.703275462962</v>
      </c>
      <c r="T1454" s="12">
        <f>(I1454/86400)+DATE(1970,1,1)</f>
        <v>41848.703275462962</v>
      </c>
    </row>
    <row r="1455" spans="1:20" ht="60" x14ac:dyDescent="0.25">
      <c r="A1455" s="1">
        <v>1453</v>
      </c>
      <c r="B1455" s="8" t="s">
        <v>1454</v>
      </c>
      <c r="C1455" s="8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6">
        <f>ROUND((E1455/D1455)*(100),0)</f>
        <v>0</v>
      </c>
      <c r="P1455" s="9">
        <f>IF(L1455 = 0,0,E1455/L1455)</f>
        <v>0</v>
      </c>
      <c r="Q1455" s="1" t="str">
        <f>LEFT(N1455,SEARCH("/",N1455)-1)</f>
        <v>publishing</v>
      </c>
      <c r="R1455" s="1" t="str">
        <f>RIGHT(N1455,LEN(N1455) - FIND("/",N1455))</f>
        <v>translations</v>
      </c>
      <c r="S1455" s="12">
        <f>(J1455/86400)+DATE(1970,1,1)</f>
        <v>42795.696145833332</v>
      </c>
      <c r="T1455" s="12">
        <f>(I1455/86400)+DATE(1970,1,1)</f>
        <v>42840.654479166667</v>
      </c>
    </row>
    <row r="1456" spans="1:20" ht="60" x14ac:dyDescent="0.25">
      <c r="A1456" s="1">
        <v>1454</v>
      </c>
      <c r="B1456" s="8" t="s">
        <v>1455</v>
      </c>
      <c r="C1456" s="8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6">
        <f>ROUND((E1456/D1456)*(100),0)</f>
        <v>1</v>
      </c>
      <c r="P1456" s="9">
        <f>IF(L1456 = 0,0,E1456/L1456)</f>
        <v>15</v>
      </c>
      <c r="Q1456" s="1" t="str">
        <f>LEFT(N1456,SEARCH("/",N1456)-1)</f>
        <v>publishing</v>
      </c>
      <c r="R1456" s="1" t="str">
        <f>RIGHT(N1456,LEN(N1456) - FIND("/",N1456))</f>
        <v>translations</v>
      </c>
      <c r="S1456" s="12">
        <f>(J1456/86400)+DATE(1970,1,1)</f>
        <v>42463.866666666669</v>
      </c>
      <c r="T1456" s="12">
        <f>(I1456/86400)+DATE(1970,1,1)</f>
        <v>42484.915972222225</v>
      </c>
    </row>
    <row r="1457" spans="1:20" ht="60" x14ac:dyDescent="0.25">
      <c r="A1457" s="1">
        <v>1455</v>
      </c>
      <c r="B1457" s="8" t="s">
        <v>1456</v>
      </c>
      <c r="C1457" s="8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6">
        <f>ROUND((E1457/D1457)*(100),0)</f>
        <v>11</v>
      </c>
      <c r="P1457" s="9">
        <f>IF(L1457 = 0,0,E1457/L1457)</f>
        <v>225</v>
      </c>
      <c r="Q1457" s="1" t="str">
        <f>LEFT(N1457,SEARCH("/",N1457)-1)</f>
        <v>publishing</v>
      </c>
      <c r="R1457" s="1" t="str">
        <f>RIGHT(N1457,LEN(N1457) - FIND("/",N1457))</f>
        <v>translations</v>
      </c>
      <c r="S1457" s="12">
        <f>(J1457/86400)+DATE(1970,1,1)</f>
        <v>41832.672685185185</v>
      </c>
      <c r="T1457" s="12">
        <f>(I1457/86400)+DATE(1970,1,1)</f>
        <v>41887.568749999999</v>
      </c>
    </row>
    <row r="1458" spans="1:20" ht="30" x14ac:dyDescent="0.25">
      <c r="A1458" s="1">
        <v>1456</v>
      </c>
      <c r="B1458" s="8" t="s">
        <v>1457</v>
      </c>
      <c r="C1458" s="8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6">
        <f>ROUND((E1458/D1458)*(100),0)</f>
        <v>3</v>
      </c>
      <c r="P1458" s="9">
        <f>IF(L1458 = 0,0,E1458/L1458)</f>
        <v>48.333333333333336</v>
      </c>
      <c r="Q1458" s="1" t="str">
        <f>LEFT(N1458,SEARCH("/",N1458)-1)</f>
        <v>publishing</v>
      </c>
      <c r="R1458" s="1" t="str">
        <f>RIGHT(N1458,LEN(N1458) - FIND("/",N1458))</f>
        <v>translations</v>
      </c>
      <c r="S1458" s="12">
        <f>(J1458/86400)+DATE(1970,1,1)</f>
        <v>42708.668576388889</v>
      </c>
      <c r="T1458" s="12">
        <f>(I1458/86400)+DATE(1970,1,1)</f>
        <v>42738.668576388889</v>
      </c>
    </row>
    <row r="1459" spans="1:20" ht="30" x14ac:dyDescent="0.25">
      <c r="A1459" s="1">
        <v>1457</v>
      </c>
      <c r="B1459" s="8" t="s">
        <v>1458</v>
      </c>
      <c r="C1459" s="8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6">
        <f>ROUND((E1459/D1459)*(100),0)</f>
        <v>0</v>
      </c>
      <c r="P1459" s="9">
        <f>IF(L1459 = 0,0,E1459/L1459)</f>
        <v>0</v>
      </c>
      <c r="Q1459" s="1" t="str">
        <f>LEFT(N1459,SEARCH("/",N1459)-1)</f>
        <v>publishing</v>
      </c>
      <c r="R1459" s="1" t="str">
        <f>RIGHT(N1459,LEN(N1459) - FIND("/",N1459))</f>
        <v>translations</v>
      </c>
      <c r="S1459" s="12">
        <f>(J1459/86400)+DATE(1970,1,1)</f>
        <v>42289.89634259259</v>
      </c>
      <c r="T1459" s="12">
        <f>(I1459/86400)+DATE(1970,1,1)</f>
        <v>42319.938009259262</v>
      </c>
    </row>
    <row r="1460" spans="1:20" ht="60" x14ac:dyDescent="0.25">
      <c r="A1460" s="1">
        <v>1458</v>
      </c>
      <c r="B1460" s="8" t="s">
        <v>1459</v>
      </c>
      <c r="C1460" s="8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6">
        <f>ROUND((E1460/D1460)*(100),0)</f>
        <v>0</v>
      </c>
      <c r="P1460" s="9">
        <f>IF(L1460 = 0,0,E1460/L1460)</f>
        <v>0</v>
      </c>
      <c r="Q1460" s="1" t="str">
        <f>LEFT(N1460,SEARCH("/",N1460)-1)</f>
        <v>publishing</v>
      </c>
      <c r="R1460" s="1" t="str">
        <f>RIGHT(N1460,LEN(N1460) - FIND("/",N1460))</f>
        <v>translations</v>
      </c>
      <c r="S1460" s="12">
        <f>(J1460/86400)+DATE(1970,1,1)</f>
        <v>41831.705555555556</v>
      </c>
      <c r="T1460" s="12">
        <f>(I1460/86400)+DATE(1970,1,1)</f>
        <v>41862.166666666664</v>
      </c>
    </row>
    <row r="1461" spans="1:20" ht="45" x14ac:dyDescent="0.25">
      <c r="A1461" s="1">
        <v>1459</v>
      </c>
      <c r="B1461" s="8" t="s">
        <v>1460</v>
      </c>
      <c r="C1461" s="8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6">
        <f>ROUND((E1461/D1461)*(100),0)</f>
        <v>0</v>
      </c>
      <c r="P1461" s="9">
        <f>IF(L1461 = 0,0,E1461/L1461)</f>
        <v>0</v>
      </c>
      <c r="Q1461" s="1" t="str">
        <f>LEFT(N1461,SEARCH("/",N1461)-1)</f>
        <v>publishing</v>
      </c>
      <c r="R1461" s="1" t="str">
        <f>RIGHT(N1461,LEN(N1461) - FIND("/",N1461))</f>
        <v>translations</v>
      </c>
      <c r="S1461" s="12">
        <f>(J1461/86400)+DATE(1970,1,1)</f>
        <v>42312.204814814817</v>
      </c>
      <c r="T1461" s="12">
        <f>(I1461/86400)+DATE(1970,1,1)</f>
        <v>42340.725694444445</v>
      </c>
    </row>
    <row r="1462" spans="1:20" ht="45" x14ac:dyDescent="0.25">
      <c r="A1462" s="1">
        <v>1460</v>
      </c>
      <c r="B1462" s="8" t="s">
        <v>1461</v>
      </c>
      <c r="C1462" s="8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6">
        <f>ROUND((E1462/D1462)*(100),0)</f>
        <v>0</v>
      </c>
      <c r="P1462" s="9">
        <f>IF(L1462 = 0,0,E1462/L1462)</f>
        <v>0</v>
      </c>
      <c r="Q1462" s="1" t="str">
        <f>LEFT(N1462,SEARCH("/",N1462)-1)</f>
        <v>publishing</v>
      </c>
      <c r="R1462" s="1" t="str">
        <f>RIGHT(N1462,LEN(N1462) - FIND("/",N1462))</f>
        <v>translations</v>
      </c>
      <c r="S1462" s="12">
        <f>(J1462/86400)+DATE(1970,1,1)</f>
        <v>41915.896967592591</v>
      </c>
      <c r="T1462" s="12">
        <f>(I1462/86400)+DATE(1970,1,1)</f>
        <v>41973.989583333328</v>
      </c>
    </row>
    <row r="1463" spans="1:20" ht="30" x14ac:dyDescent="0.25">
      <c r="A1463" s="1">
        <v>1461</v>
      </c>
      <c r="B1463" s="8" t="s">
        <v>1462</v>
      </c>
      <c r="C1463" s="8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16">
        <f>ROUND((E1463/D1463)*(100),0)</f>
        <v>101</v>
      </c>
      <c r="P1463" s="9">
        <f>IF(L1463 = 0,0,E1463/L1463)</f>
        <v>44.66673529411765</v>
      </c>
      <c r="Q1463" s="1" t="str">
        <f>LEFT(N1463,SEARCH("/",N1463)-1)</f>
        <v>publishing</v>
      </c>
      <c r="R1463" s="1" t="str">
        <f>RIGHT(N1463,LEN(N1463) - FIND("/",N1463))</f>
        <v>radio &amp; podcasts</v>
      </c>
      <c r="S1463" s="12">
        <f>(J1463/86400)+DATE(1970,1,1)</f>
        <v>41899.645300925928</v>
      </c>
      <c r="T1463" s="12">
        <f>(I1463/86400)+DATE(1970,1,1)</f>
        <v>41933</v>
      </c>
    </row>
    <row r="1464" spans="1:20" ht="30" x14ac:dyDescent="0.25">
      <c r="A1464" s="1">
        <v>1462</v>
      </c>
      <c r="B1464" s="8" t="s">
        <v>1463</v>
      </c>
      <c r="C1464" s="8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16">
        <f>ROUND((E1464/D1464)*(100),0)</f>
        <v>109</v>
      </c>
      <c r="P1464" s="9">
        <f>IF(L1464 = 0,0,E1464/L1464)</f>
        <v>28.937999999999999</v>
      </c>
      <c r="Q1464" s="1" t="str">
        <f>LEFT(N1464,SEARCH("/",N1464)-1)</f>
        <v>publishing</v>
      </c>
      <c r="R1464" s="1" t="str">
        <f>RIGHT(N1464,LEN(N1464) - FIND("/",N1464))</f>
        <v>radio &amp; podcasts</v>
      </c>
      <c r="S1464" s="12">
        <f>(J1464/86400)+DATE(1970,1,1)</f>
        <v>41344.662858796299</v>
      </c>
      <c r="T1464" s="12">
        <f>(I1464/86400)+DATE(1970,1,1)</f>
        <v>41374.662858796299</v>
      </c>
    </row>
    <row r="1465" spans="1:20" ht="60" x14ac:dyDescent="0.25">
      <c r="A1465" s="1">
        <v>1463</v>
      </c>
      <c r="B1465" s="8" t="s">
        <v>1464</v>
      </c>
      <c r="C1465" s="8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16">
        <f>ROUND((E1465/D1465)*(100),0)</f>
        <v>148</v>
      </c>
      <c r="P1465" s="9">
        <f>IF(L1465 = 0,0,E1465/L1465)</f>
        <v>35.44</v>
      </c>
      <c r="Q1465" s="1" t="str">
        <f>LEFT(N1465,SEARCH("/",N1465)-1)</f>
        <v>publishing</v>
      </c>
      <c r="R1465" s="1" t="str">
        <f>RIGHT(N1465,LEN(N1465) - FIND("/",N1465))</f>
        <v>radio &amp; podcasts</v>
      </c>
      <c r="S1465" s="12">
        <f>(J1465/86400)+DATE(1970,1,1)</f>
        <v>41326.911319444444</v>
      </c>
      <c r="T1465" s="12">
        <f>(I1465/86400)+DATE(1970,1,1)</f>
        <v>41371.869652777779</v>
      </c>
    </row>
    <row r="1466" spans="1:20" x14ac:dyDescent="0.25">
      <c r="A1466" s="1">
        <v>1464</v>
      </c>
      <c r="B1466" s="8" t="s">
        <v>1465</v>
      </c>
      <c r="C1466" s="8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16">
        <f>ROUND((E1466/D1466)*(100),0)</f>
        <v>163</v>
      </c>
      <c r="P1466" s="9">
        <f>IF(L1466 = 0,0,E1466/L1466)</f>
        <v>34.871794871794869</v>
      </c>
      <c r="Q1466" s="1" t="str">
        <f>LEFT(N1466,SEARCH("/",N1466)-1)</f>
        <v>publishing</v>
      </c>
      <c r="R1466" s="1" t="str">
        <f>RIGHT(N1466,LEN(N1466) - FIND("/",N1466))</f>
        <v>radio &amp; podcasts</v>
      </c>
      <c r="S1466" s="12">
        <f>(J1466/86400)+DATE(1970,1,1)</f>
        <v>41291.661550925928</v>
      </c>
      <c r="T1466" s="12">
        <f>(I1466/86400)+DATE(1970,1,1)</f>
        <v>41321.661550925928</v>
      </c>
    </row>
    <row r="1467" spans="1:20" ht="60" x14ac:dyDescent="0.25">
      <c r="A1467" s="1">
        <v>1465</v>
      </c>
      <c r="B1467" s="8" t="s">
        <v>1466</v>
      </c>
      <c r="C1467" s="8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16">
        <f>ROUND((E1467/D1467)*(100),0)</f>
        <v>456</v>
      </c>
      <c r="P1467" s="9">
        <f>IF(L1467 = 0,0,E1467/L1467)</f>
        <v>52.622732513451197</v>
      </c>
      <c r="Q1467" s="1" t="str">
        <f>LEFT(N1467,SEARCH("/",N1467)-1)</f>
        <v>publishing</v>
      </c>
      <c r="R1467" s="1" t="str">
        <f>RIGHT(N1467,LEN(N1467) - FIND("/",N1467))</f>
        <v>radio &amp; podcasts</v>
      </c>
      <c r="S1467" s="12">
        <f>(J1467/86400)+DATE(1970,1,1)</f>
        <v>40959.734398148146</v>
      </c>
      <c r="T1467" s="12">
        <f>(I1467/86400)+DATE(1970,1,1)</f>
        <v>40990.125</v>
      </c>
    </row>
    <row r="1468" spans="1:20" ht="60" x14ac:dyDescent="0.25">
      <c r="A1468" s="1">
        <v>1466</v>
      </c>
      <c r="B1468" s="8" t="s">
        <v>1467</v>
      </c>
      <c r="C1468" s="8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16">
        <f>ROUND((E1468/D1468)*(100),0)</f>
        <v>108</v>
      </c>
      <c r="P1468" s="9">
        <f>IF(L1468 = 0,0,E1468/L1468)</f>
        <v>69.598266129032254</v>
      </c>
      <c r="Q1468" s="1" t="str">
        <f>LEFT(N1468,SEARCH("/",N1468)-1)</f>
        <v>publishing</v>
      </c>
      <c r="R1468" s="1" t="str">
        <f>RIGHT(N1468,LEN(N1468) - FIND("/",N1468))</f>
        <v>radio &amp; podcasts</v>
      </c>
      <c r="S1468" s="12">
        <f>(J1468/86400)+DATE(1970,1,1)</f>
        <v>42340.172060185185</v>
      </c>
      <c r="T1468" s="12">
        <f>(I1468/86400)+DATE(1970,1,1)</f>
        <v>42381.208333333328</v>
      </c>
    </row>
    <row r="1469" spans="1:20" ht="30" x14ac:dyDescent="0.25">
      <c r="A1469" s="1">
        <v>1467</v>
      </c>
      <c r="B1469" s="8" t="s">
        <v>1468</v>
      </c>
      <c r="C1469" s="8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16">
        <f>ROUND((E1469/D1469)*(100),0)</f>
        <v>115</v>
      </c>
      <c r="P1469" s="9">
        <f>IF(L1469 = 0,0,E1469/L1469)</f>
        <v>76.72</v>
      </c>
      <c r="Q1469" s="1" t="str">
        <f>LEFT(N1469,SEARCH("/",N1469)-1)</f>
        <v>publishing</v>
      </c>
      <c r="R1469" s="1" t="str">
        <f>RIGHT(N1469,LEN(N1469) - FIND("/",N1469))</f>
        <v>radio &amp; podcasts</v>
      </c>
      <c r="S1469" s="12">
        <f>(J1469/86400)+DATE(1970,1,1)</f>
        <v>40933.80190972222</v>
      </c>
      <c r="T1469" s="12">
        <f>(I1469/86400)+DATE(1970,1,1)</f>
        <v>40993.760243055556</v>
      </c>
    </row>
    <row r="1470" spans="1:20" ht="60" x14ac:dyDescent="0.25">
      <c r="A1470" s="1">
        <v>1468</v>
      </c>
      <c r="B1470" s="8" t="s">
        <v>1469</v>
      </c>
      <c r="C1470" s="8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16">
        <f>ROUND((E1470/D1470)*(100),0)</f>
        <v>102</v>
      </c>
      <c r="P1470" s="9">
        <f>IF(L1470 = 0,0,E1470/L1470)</f>
        <v>33.191126279863482</v>
      </c>
      <c r="Q1470" s="1" t="str">
        <f>LEFT(N1470,SEARCH("/",N1470)-1)</f>
        <v>publishing</v>
      </c>
      <c r="R1470" s="1" t="str">
        <f>RIGHT(N1470,LEN(N1470) - FIND("/",N1470))</f>
        <v>radio &amp; podcasts</v>
      </c>
      <c r="S1470" s="12">
        <f>(J1470/86400)+DATE(1970,1,1)</f>
        <v>40646.014456018514</v>
      </c>
      <c r="T1470" s="12">
        <f>(I1470/86400)+DATE(1970,1,1)</f>
        <v>40706.014456018514</v>
      </c>
    </row>
    <row r="1471" spans="1:20" ht="45" x14ac:dyDescent="0.25">
      <c r="A1471" s="1">
        <v>1469</v>
      </c>
      <c r="B1471" s="8" t="s">
        <v>1470</v>
      </c>
      <c r="C1471" s="8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16">
        <f>ROUND((E1471/D1471)*(100),0)</f>
        <v>108</v>
      </c>
      <c r="P1471" s="9">
        <f>IF(L1471 = 0,0,E1471/L1471)</f>
        <v>149.46417445482865</v>
      </c>
      <c r="Q1471" s="1" t="str">
        <f>LEFT(N1471,SEARCH("/",N1471)-1)</f>
        <v>publishing</v>
      </c>
      <c r="R1471" s="1" t="str">
        <f>RIGHT(N1471,LEN(N1471) - FIND("/",N1471))</f>
        <v>radio &amp; podcasts</v>
      </c>
      <c r="S1471" s="12">
        <f>(J1471/86400)+DATE(1970,1,1)</f>
        <v>41290.598483796297</v>
      </c>
      <c r="T1471" s="12">
        <f>(I1471/86400)+DATE(1970,1,1)</f>
        <v>41320.598483796297</v>
      </c>
    </row>
    <row r="1472" spans="1:20" ht="60" x14ac:dyDescent="0.25">
      <c r="A1472" s="1">
        <v>1470</v>
      </c>
      <c r="B1472" s="8" t="s">
        <v>1471</v>
      </c>
      <c r="C1472" s="8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16">
        <f>ROUND((E1472/D1472)*(100),0)</f>
        <v>125</v>
      </c>
      <c r="P1472" s="9">
        <f>IF(L1472 = 0,0,E1472/L1472)</f>
        <v>23.172839506172838</v>
      </c>
      <c r="Q1472" s="1" t="str">
        <f>LEFT(N1472,SEARCH("/",N1472)-1)</f>
        <v>publishing</v>
      </c>
      <c r="R1472" s="1" t="str">
        <f>RIGHT(N1472,LEN(N1472) - FIND("/",N1472))</f>
        <v>radio &amp; podcasts</v>
      </c>
      <c r="S1472" s="12">
        <f>(J1472/86400)+DATE(1970,1,1)</f>
        <v>41250.827118055553</v>
      </c>
      <c r="T1472" s="12">
        <f>(I1472/86400)+DATE(1970,1,1)</f>
        <v>41271.827118055553</v>
      </c>
    </row>
    <row r="1473" spans="1:20" ht="60" x14ac:dyDescent="0.25">
      <c r="A1473" s="1">
        <v>1471</v>
      </c>
      <c r="B1473" s="8" t="s">
        <v>1472</v>
      </c>
      <c r="C1473" s="8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16">
        <f>ROUND((E1473/D1473)*(100),0)</f>
        <v>104</v>
      </c>
      <c r="P1473" s="9">
        <f>IF(L1473 = 0,0,E1473/L1473)</f>
        <v>96.877551020408163</v>
      </c>
      <c r="Q1473" s="1" t="str">
        <f>LEFT(N1473,SEARCH("/",N1473)-1)</f>
        <v>publishing</v>
      </c>
      <c r="R1473" s="1" t="str">
        <f>RIGHT(N1473,LEN(N1473) - FIND("/",N1473))</f>
        <v>radio &amp; podcasts</v>
      </c>
      <c r="S1473" s="12">
        <f>(J1473/86400)+DATE(1970,1,1)</f>
        <v>42073.957569444443</v>
      </c>
      <c r="T1473" s="12">
        <f>(I1473/86400)+DATE(1970,1,1)</f>
        <v>42103.957569444443</v>
      </c>
    </row>
    <row r="1474" spans="1:20" ht="60" x14ac:dyDescent="0.25">
      <c r="A1474" s="1">
        <v>1472</v>
      </c>
      <c r="B1474" s="8" t="s">
        <v>1473</v>
      </c>
      <c r="C1474" s="8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16">
        <f>ROUND((E1474/D1474)*(100),0)</f>
        <v>139</v>
      </c>
      <c r="P1474" s="9">
        <f>IF(L1474 = 0,0,E1474/L1474)</f>
        <v>103.20238095238095</v>
      </c>
      <c r="Q1474" s="1" t="str">
        <f>LEFT(N1474,SEARCH("/",N1474)-1)</f>
        <v>publishing</v>
      </c>
      <c r="R1474" s="1" t="str">
        <f>RIGHT(N1474,LEN(N1474) - FIND("/",N1474))</f>
        <v>radio &amp; podcasts</v>
      </c>
      <c r="S1474" s="12">
        <f>(J1474/86400)+DATE(1970,1,1)</f>
        <v>41533.542858796296</v>
      </c>
      <c r="T1474" s="12">
        <f>(I1474/86400)+DATE(1970,1,1)</f>
        <v>41563.542858796296</v>
      </c>
    </row>
    <row r="1475" spans="1:20" x14ac:dyDescent="0.25">
      <c r="A1475" s="1">
        <v>1473</v>
      </c>
      <c r="B1475" s="8" t="s">
        <v>1474</v>
      </c>
      <c r="C1475" s="8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16">
        <f>ROUND((E1475/D1475)*(100),0)</f>
        <v>121</v>
      </c>
      <c r="P1475" s="9">
        <f>IF(L1475 = 0,0,E1475/L1475)</f>
        <v>38.462553191489363</v>
      </c>
      <c r="Q1475" s="1" t="str">
        <f>LEFT(N1475,SEARCH("/",N1475)-1)</f>
        <v>publishing</v>
      </c>
      <c r="R1475" s="1" t="str">
        <f>RIGHT(N1475,LEN(N1475) - FIND("/",N1475))</f>
        <v>radio &amp; podcasts</v>
      </c>
      <c r="S1475" s="12">
        <f>(J1475/86400)+DATE(1970,1,1)</f>
        <v>40939.979618055557</v>
      </c>
      <c r="T1475" s="12">
        <f>(I1475/86400)+DATE(1970,1,1)</f>
        <v>40969.979618055557</v>
      </c>
    </row>
    <row r="1476" spans="1:20" ht="60" x14ac:dyDescent="0.25">
      <c r="A1476" s="1">
        <v>1474</v>
      </c>
      <c r="B1476" s="8" t="s">
        <v>1475</v>
      </c>
      <c r="C1476" s="8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16">
        <f>ROUND((E1476/D1476)*(100),0)</f>
        <v>112</v>
      </c>
      <c r="P1476" s="9">
        <f>IF(L1476 = 0,0,E1476/L1476)</f>
        <v>44.315789473684212</v>
      </c>
      <c r="Q1476" s="1" t="str">
        <f>LEFT(N1476,SEARCH("/",N1476)-1)</f>
        <v>publishing</v>
      </c>
      <c r="R1476" s="1" t="str">
        <f>RIGHT(N1476,LEN(N1476) - FIND("/",N1476))</f>
        <v>radio &amp; podcasts</v>
      </c>
      <c r="S1476" s="12">
        <f>(J1476/86400)+DATE(1970,1,1)</f>
        <v>41500.72791666667</v>
      </c>
      <c r="T1476" s="12">
        <f>(I1476/86400)+DATE(1970,1,1)</f>
        <v>41530.72791666667</v>
      </c>
    </row>
    <row r="1477" spans="1:20" ht="45" x14ac:dyDescent="0.25">
      <c r="A1477" s="1">
        <v>1475</v>
      </c>
      <c r="B1477" s="8" t="s">
        <v>1476</v>
      </c>
      <c r="C1477" s="8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16">
        <f>ROUND((E1477/D1477)*(100),0)</f>
        <v>189</v>
      </c>
      <c r="P1477" s="9">
        <f>IF(L1477 = 0,0,E1477/L1477)</f>
        <v>64.173356009070289</v>
      </c>
      <c r="Q1477" s="1" t="str">
        <f>LEFT(N1477,SEARCH("/",N1477)-1)</f>
        <v>publishing</v>
      </c>
      <c r="R1477" s="1" t="str">
        <f>RIGHT(N1477,LEN(N1477) - FIND("/",N1477))</f>
        <v>radio &amp; podcasts</v>
      </c>
      <c r="S1477" s="12">
        <f>(J1477/86400)+DATE(1970,1,1)</f>
        <v>41960.722951388889</v>
      </c>
      <c r="T1477" s="12">
        <f>(I1477/86400)+DATE(1970,1,1)</f>
        <v>41993.207638888889</v>
      </c>
    </row>
    <row r="1478" spans="1:20" ht="45" x14ac:dyDescent="0.25">
      <c r="A1478" s="1">
        <v>1476</v>
      </c>
      <c r="B1478" s="8" t="s">
        <v>1477</v>
      </c>
      <c r="C1478" s="8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16">
        <f>ROUND((E1478/D1478)*(100),0)</f>
        <v>662</v>
      </c>
      <c r="P1478" s="9">
        <f>IF(L1478 = 0,0,E1478/L1478)</f>
        <v>43.333275109170302</v>
      </c>
      <c r="Q1478" s="1" t="str">
        <f>LEFT(N1478,SEARCH("/",N1478)-1)</f>
        <v>publishing</v>
      </c>
      <c r="R1478" s="1" t="str">
        <f>RIGHT(N1478,LEN(N1478) - FIND("/",N1478))</f>
        <v>radio &amp; podcasts</v>
      </c>
      <c r="S1478" s="12">
        <f>(J1478/86400)+DATE(1970,1,1)</f>
        <v>40766.041921296295</v>
      </c>
      <c r="T1478" s="12">
        <f>(I1478/86400)+DATE(1970,1,1)</f>
        <v>40796.041921296295</v>
      </c>
    </row>
    <row r="1479" spans="1:20" ht="60" x14ac:dyDescent="0.25">
      <c r="A1479" s="1">
        <v>1477</v>
      </c>
      <c r="B1479" s="8" t="s">
        <v>1478</v>
      </c>
      <c r="C1479" s="8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16">
        <f>ROUND((E1479/D1479)*(100),0)</f>
        <v>111</v>
      </c>
      <c r="P1479" s="9">
        <f>IF(L1479 = 0,0,E1479/L1479)</f>
        <v>90.495934959349597</v>
      </c>
      <c r="Q1479" s="1" t="str">
        <f>LEFT(N1479,SEARCH("/",N1479)-1)</f>
        <v>publishing</v>
      </c>
      <c r="R1479" s="1" t="str">
        <f>RIGHT(N1479,LEN(N1479) - FIND("/",N1479))</f>
        <v>radio &amp; podcasts</v>
      </c>
      <c r="S1479" s="12">
        <f>(J1479/86400)+DATE(1970,1,1)</f>
        <v>40840.615787037037</v>
      </c>
      <c r="T1479" s="12">
        <f>(I1479/86400)+DATE(1970,1,1)</f>
        <v>40900.125</v>
      </c>
    </row>
    <row r="1480" spans="1:20" ht="60" x14ac:dyDescent="0.25">
      <c r="A1480" s="1">
        <v>1478</v>
      </c>
      <c r="B1480" s="8" t="s">
        <v>1479</v>
      </c>
      <c r="C1480" s="8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16">
        <f>ROUND((E1480/D1480)*(100),0)</f>
        <v>1182</v>
      </c>
      <c r="P1480" s="9">
        <f>IF(L1480 = 0,0,E1480/L1480)</f>
        <v>29.187190495010373</v>
      </c>
      <c r="Q1480" s="1" t="str">
        <f>LEFT(N1480,SEARCH("/",N1480)-1)</f>
        <v>publishing</v>
      </c>
      <c r="R1480" s="1" t="str">
        <f>RIGHT(N1480,LEN(N1480) - FIND("/",N1480))</f>
        <v>radio &amp; podcasts</v>
      </c>
      <c r="S1480" s="12">
        <f>(J1480/86400)+DATE(1970,1,1)</f>
        <v>41394.871678240743</v>
      </c>
      <c r="T1480" s="12">
        <f>(I1480/86400)+DATE(1970,1,1)</f>
        <v>41408.871678240743</v>
      </c>
    </row>
    <row r="1481" spans="1:20" ht="60" x14ac:dyDescent="0.25">
      <c r="A1481" s="1">
        <v>1479</v>
      </c>
      <c r="B1481" s="8" t="s">
        <v>1480</v>
      </c>
      <c r="C1481" s="8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16">
        <f>ROUND((E1481/D1481)*(100),0)</f>
        <v>137</v>
      </c>
      <c r="P1481" s="9">
        <f>IF(L1481 = 0,0,E1481/L1481)</f>
        <v>30.95774647887324</v>
      </c>
      <c r="Q1481" s="1" t="str">
        <f>LEFT(N1481,SEARCH("/",N1481)-1)</f>
        <v>publishing</v>
      </c>
      <c r="R1481" s="1" t="str">
        <f>RIGHT(N1481,LEN(N1481) - FIND("/",N1481))</f>
        <v>radio &amp; podcasts</v>
      </c>
      <c r="S1481" s="12">
        <f>(J1481/86400)+DATE(1970,1,1)</f>
        <v>41754.745243055557</v>
      </c>
      <c r="T1481" s="12">
        <f>(I1481/86400)+DATE(1970,1,1)</f>
        <v>41769.165972222225</v>
      </c>
    </row>
    <row r="1482" spans="1:20" ht="60" x14ac:dyDescent="0.25">
      <c r="A1482" s="1">
        <v>1480</v>
      </c>
      <c r="B1482" s="8" t="s">
        <v>1481</v>
      </c>
      <c r="C1482" s="8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16">
        <f>ROUND((E1482/D1482)*(100),0)</f>
        <v>117</v>
      </c>
      <c r="P1482" s="9">
        <f>IF(L1482 = 0,0,E1482/L1482)</f>
        <v>92.157795275590544</v>
      </c>
      <c r="Q1482" s="1" t="str">
        <f>LEFT(N1482,SEARCH("/",N1482)-1)</f>
        <v>publishing</v>
      </c>
      <c r="R1482" s="1" t="str">
        <f>RIGHT(N1482,LEN(N1482) - FIND("/",N1482))</f>
        <v>radio &amp; podcasts</v>
      </c>
      <c r="S1482" s="12">
        <f>(J1482/86400)+DATE(1970,1,1)</f>
        <v>41464.934016203704</v>
      </c>
      <c r="T1482" s="12">
        <f>(I1482/86400)+DATE(1970,1,1)</f>
        <v>41481.708333333336</v>
      </c>
    </row>
    <row r="1483" spans="1:20" ht="60" x14ac:dyDescent="0.25">
      <c r="A1483" s="1">
        <v>1481</v>
      </c>
      <c r="B1483" s="8" t="s">
        <v>1482</v>
      </c>
      <c r="C1483" s="8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6">
        <f>ROUND((E1483/D1483)*(100),0)</f>
        <v>2</v>
      </c>
      <c r="P1483" s="9">
        <f>IF(L1483 = 0,0,E1483/L1483)</f>
        <v>17.5</v>
      </c>
      <c r="Q1483" s="1" t="str">
        <f>LEFT(N1483,SEARCH("/",N1483)-1)</f>
        <v>publishing</v>
      </c>
      <c r="R1483" s="1" t="str">
        <f>RIGHT(N1483,LEN(N1483) - FIND("/",N1483))</f>
        <v>fiction</v>
      </c>
      <c r="S1483" s="12">
        <f>(J1483/86400)+DATE(1970,1,1)</f>
        <v>41550.922974537039</v>
      </c>
      <c r="T1483" s="12">
        <f>(I1483/86400)+DATE(1970,1,1)</f>
        <v>41580.922974537039</v>
      </c>
    </row>
    <row r="1484" spans="1:20" ht="45" x14ac:dyDescent="0.25">
      <c r="A1484" s="1">
        <v>1482</v>
      </c>
      <c r="B1484" s="8" t="s">
        <v>1483</v>
      </c>
      <c r="C1484" s="8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6">
        <f>ROUND((E1484/D1484)*(100),0)</f>
        <v>0</v>
      </c>
      <c r="P1484" s="9">
        <f>IF(L1484 = 0,0,E1484/L1484)</f>
        <v>5</v>
      </c>
      <c r="Q1484" s="1" t="str">
        <f>LEFT(N1484,SEARCH("/",N1484)-1)</f>
        <v>publishing</v>
      </c>
      <c r="R1484" s="1" t="str">
        <f>RIGHT(N1484,LEN(N1484) - FIND("/",N1484))</f>
        <v>fiction</v>
      </c>
      <c r="S1484" s="12">
        <f>(J1484/86400)+DATE(1970,1,1)</f>
        <v>41136.858055555553</v>
      </c>
      <c r="T1484" s="12">
        <f>(I1484/86400)+DATE(1970,1,1)</f>
        <v>41159.327083333337</v>
      </c>
    </row>
    <row r="1485" spans="1:20" ht="60" x14ac:dyDescent="0.25">
      <c r="A1485" s="1">
        <v>1483</v>
      </c>
      <c r="B1485" s="8" t="s">
        <v>1484</v>
      </c>
      <c r="C1485" s="8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6">
        <f>ROUND((E1485/D1485)*(100),0)</f>
        <v>1</v>
      </c>
      <c r="P1485" s="9">
        <f>IF(L1485 = 0,0,E1485/L1485)</f>
        <v>25</v>
      </c>
      <c r="Q1485" s="1" t="str">
        <f>LEFT(N1485,SEARCH("/",N1485)-1)</f>
        <v>publishing</v>
      </c>
      <c r="R1485" s="1" t="str">
        <f>RIGHT(N1485,LEN(N1485) - FIND("/",N1485))</f>
        <v>fiction</v>
      </c>
      <c r="S1485" s="12">
        <f>(J1485/86400)+DATE(1970,1,1)</f>
        <v>42548.192997685182</v>
      </c>
      <c r="T1485" s="12">
        <f>(I1485/86400)+DATE(1970,1,1)</f>
        <v>42573.192997685182</v>
      </c>
    </row>
    <row r="1486" spans="1:20" x14ac:dyDescent="0.25">
      <c r="A1486" s="1">
        <v>1484</v>
      </c>
      <c r="B1486" s="8" t="s">
        <v>1485</v>
      </c>
      <c r="C1486" s="8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6">
        <f>ROUND((E1486/D1486)*(100),0)</f>
        <v>0</v>
      </c>
      <c r="P1486" s="9">
        <f>IF(L1486 = 0,0,E1486/L1486)</f>
        <v>0</v>
      </c>
      <c r="Q1486" s="1" t="str">
        <f>LEFT(N1486,SEARCH("/",N1486)-1)</f>
        <v>publishing</v>
      </c>
      <c r="R1486" s="1" t="str">
        <f>RIGHT(N1486,LEN(N1486) - FIND("/",N1486))</f>
        <v>fiction</v>
      </c>
      <c r="S1486" s="12">
        <f>(J1486/86400)+DATE(1970,1,1)</f>
        <v>41053.200960648144</v>
      </c>
      <c r="T1486" s="12">
        <f>(I1486/86400)+DATE(1970,1,1)</f>
        <v>41111.618750000001</v>
      </c>
    </row>
    <row r="1487" spans="1:20" ht="60" x14ac:dyDescent="0.25">
      <c r="A1487" s="1">
        <v>1485</v>
      </c>
      <c r="B1487" s="8" t="s">
        <v>1486</v>
      </c>
      <c r="C1487" s="8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6">
        <f>ROUND((E1487/D1487)*(100),0)</f>
        <v>2</v>
      </c>
      <c r="P1487" s="9">
        <f>IF(L1487 = 0,0,E1487/L1487)</f>
        <v>50</v>
      </c>
      <c r="Q1487" s="1" t="str">
        <f>LEFT(N1487,SEARCH("/",N1487)-1)</f>
        <v>publishing</v>
      </c>
      <c r="R1487" s="1" t="str">
        <f>RIGHT(N1487,LEN(N1487) - FIND("/",N1487))</f>
        <v>fiction</v>
      </c>
      <c r="S1487" s="12">
        <f>(J1487/86400)+DATE(1970,1,1)</f>
        <v>42130.795983796299</v>
      </c>
      <c r="T1487" s="12">
        <f>(I1487/86400)+DATE(1970,1,1)</f>
        <v>42175.795983796299</v>
      </c>
    </row>
    <row r="1488" spans="1:20" ht="60" x14ac:dyDescent="0.25">
      <c r="A1488" s="1">
        <v>1486</v>
      </c>
      <c r="B1488" s="8" t="s">
        <v>1487</v>
      </c>
      <c r="C1488" s="8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6">
        <f>ROUND((E1488/D1488)*(100),0)</f>
        <v>0</v>
      </c>
      <c r="P1488" s="9">
        <f>IF(L1488 = 0,0,E1488/L1488)</f>
        <v>16</v>
      </c>
      <c r="Q1488" s="1" t="str">
        <f>LEFT(N1488,SEARCH("/",N1488)-1)</f>
        <v>publishing</v>
      </c>
      <c r="R1488" s="1" t="str">
        <f>RIGHT(N1488,LEN(N1488) - FIND("/",N1488))</f>
        <v>fiction</v>
      </c>
      <c r="S1488" s="12">
        <f>(J1488/86400)+DATE(1970,1,1)</f>
        <v>42032.168530092589</v>
      </c>
      <c r="T1488" s="12">
        <f>(I1488/86400)+DATE(1970,1,1)</f>
        <v>42062.168530092589</v>
      </c>
    </row>
    <row r="1489" spans="1:20" ht="45" x14ac:dyDescent="0.25">
      <c r="A1489" s="1">
        <v>1487</v>
      </c>
      <c r="B1489" s="8" t="s">
        <v>1488</v>
      </c>
      <c r="C1489" s="8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6">
        <f>ROUND((E1489/D1489)*(100),0)</f>
        <v>0</v>
      </c>
      <c r="P1489" s="9">
        <f>IF(L1489 = 0,0,E1489/L1489)</f>
        <v>0</v>
      </c>
      <c r="Q1489" s="1" t="str">
        <f>LEFT(N1489,SEARCH("/",N1489)-1)</f>
        <v>publishing</v>
      </c>
      <c r="R1489" s="1" t="str">
        <f>RIGHT(N1489,LEN(N1489) - FIND("/",N1489))</f>
        <v>fiction</v>
      </c>
      <c r="S1489" s="12">
        <f>(J1489/86400)+DATE(1970,1,1)</f>
        <v>42554.917488425926</v>
      </c>
      <c r="T1489" s="12">
        <f>(I1489/86400)+DATE(1970,1,1)</f>
        <v>42584.917488425926</v>
      </c>
    </row>
    <row r="1490" spans="1:20" ht="45" x14ac:dyDescent="0.25">
      <c r="A1490" s="1">
        <v>1488</v>
      </c>
      <c r="B1490" s="8" t="s">
        <v>1489</v>
      </c>
      <c r="C1490" s="8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6">
        <f>ROUND((E1490/D1490)*(100),0)</f>
        <v>2</v>
      </c>
      <c r="P1490" s="9">
        <f>IF(L1490 = 0,0,E1490/L1490)</f>
        <v>60</v>
      </c>
      <c r="Q1490" s="1" t="str">
        <f>LEFT(N1490,SEARCH("/",N1490)-1)</f>
        <v>publishing</v>
      </c>
      <c r="R1490" s="1" t="str">
        <f>RIGHT(N1490,LEN(N1490) - FIND("/",N1490))</f>
        <v>fiction</v>
      </c>
      <c r="S1490" s="12">
        <f>(J1490/86400)+DATE(1970,1,1)</f>
        <v>41614.563194444447</v>
      </c>
      <c r="T1490" s="12">
        <f>(I1490/86400)+DATE(1970,1,1)</f>
        <v>41644.563194444447</v>
      </c>
    </row>
    <row r="1491" spans="1:20" ht="45" x14ac:dyDescent="0.25">
      <c r="A1491" s="1">
        <v>1489</v>
      </c>
      <c r="B1491" s="8" t="s">
        <v>1490</v>
      </c>
      <c r="C1491" s="8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6">
        <f>ROUND((E1491/D1491)*(100),0)</f>
        <v>0</v>
      </c>
      <c r="P1491" s="9">
        <f>IF(L1491 = 0,0,E1491/L1491)</f>
        <v>0</v>
      </c>
      <c r="Q1491" s="1" t="str">
        <f>LEFT(N1491,SEARCH("/",N1491)-1)</f>
        <v>publishing</v>
      </c>
      <c r="R1491" s="1" t="str">
        <f>RIGHT(N1491,LEN(N1491) - FIND("/",N1491))</f>
        <v>fiction</v>
      </c>
      <c r="S1491" s="12">
        <f>(J1491/86400)+DATE(1970,1,1)</f>
        <v>41198.611712962964</v>
      </c>
      <c r="T1491" s="12">
        <f>(I1491/86400)+DATE(1970,1,1)</f>
        <v>41228.653379629628</v>
      </c>
    </row>
    <row r="1492" spans="1:20" ht="45" x14ac:dyDescent="0.25">
      <c r="A1492" s="1">
        <v>1490</v>
      </c>
      <c r="B1492" s="8" t="s">
        <v>1491</v>
      </c>
      <c r="C1492" s="8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6">
        <f>ROUND((E1492/D1492)*(100),0)</f>
        <v>31</v>
      </c>
      <c r="P1492" s="9">
        <f>IF(L1492 = 0,0,E1492/L1492)</f>
        <v>47.10526315789474</v>
      </c>
      <c r="Q1492" s="1" t="str">
        <f>LEFT(N1492,SEARCH("/",N1492)-1)</f>
        <v>publishing</v>
      </c>
      <c r="R1492" s="1" t="str">
        <f>RIGHT(N1492,LEN(N1492) - FIND("/",N1492))</f>
        <v>fiction</v>
      </c>
      <c r="S1492" s="12">
        <f>(J1492/86400)+DATE(1970,1,1)</f>
        <v>41520.561041666668</v>
      </c>
      <c r="T1492" s="12">
        <f>(I1492/86400)+DATE(1970,1,1)</f>
        <v>41549.561041666668</v>
      </c>
    </row>
    <row r="1493" spans="1:20" ht="45" x14ac:dyDescent="0.25">
      <c r="A1493" s="1">
        <v>1491</v>
      </c>
      <c r="B1493" s="8" t="s">
        <v>1492</v>
      </c>
      <c r="C1493" s="8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6">
        <f>ROUND((E1493/D1493)*(100),0)</f>
        <v>8</v>
      </c>
      <c r="P1493" s="9">
        <f>IF(L1493 = 0,0,E1493/L1493)</f>
        <v>100</v>
      </c>
      <c r="Q1493" s="1" t="str">
        <f>LEFT(N1493,SEARCH("/",N1493)-1)</f>
        <v>publishing</v>
      </c>
      <c r="R1493" s="1" t="str">
        <f>RIGHT(N1493,LEN(N1493) - FIND("/",N1493))</f>
        <v>fiction</v>
      </c>
      <c r="S1493" s="12">
        <f>(J1493/86400)+DATE(1970,1,1)</f>
        <v>41991.713460648149</v>
      </c>
      <c r="T1493" s="12">
        <f>(I1493/86400)+DATE(1970,1,1)</f>
        <v>42050.651388888888</v>
      </c>
    </row>
    <row r="1494" spans="1:20" ht="60" x14ac:dyDescent="0.25">
      <c r="A1494" s="1">
        <v>1492</v>
      </c>
      <c r="B1494" s="8" t="s">
        <v>1493</v>
      </c>
      <c r="C1494" s="8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6">
        <f>ROUND((E1494/D1494)*(100),0)</f>
        <v>1</v>
      </c>
      <c r="P1494" s="9">
        <f>IF(L1494 = 0,0,E1494/L1494)</f>
        <v>15</v>
      </c>
      <c r="Q1494" s="1" t="str">
        <f>LEFT(N1494,SEARCH("/",N1494)-1)</f>
        <v>publishing</v>
      </c>
      <c r="R1494" s="1" t="str">
        <f>RIGHT(N1494,LEN(N1494) - FIND("/",N1494))</f>
        <v>fiction</v>
      </c>
      <c r="S1494" s="12">
        <f>(J1494/86400)+DATE(1970,1,1)</f>
        <v>40682.884791666671</v>
      </c>
      <c r="T1494" s="12">
        <f>(I1494/86400)+DATE(1970,1,1)</f>
        <v>40712.884791666671</v>
      </c>
    </row>
    <row r="1495" spans="1:20" ht="45" x14ac:dyDescent="0.25">
      <c r="A1495" s="1">
        <v>1493</v>
      </c>
      <c r="B1495" s="8" t="s">
        <v>1494</v>
      </c>
      <c r="C1495" s="8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6">
        <f>ROUND((E1495/D1495)*(100),0)</f>
        <v>0</v>
      </c>
      <c r="P1495" s="9">
        <f>IF(L1495 = 0,0,E1495/L1495)</f>
        <v>0</v>
      </c>
      <c r="Q1495" s="1" t="str">
        <f>LEFT(N1495,SEARCH("/",N1495)-1)</f>
        <v>publishing</v>
      </c>
      <c r="R1495" s="1" t="str">
        <f>RIGHT(N1495,LEN(N1495) - FIND("/",N1495))</f>
        <v>fiction</v>
      </c>
      <c r="S1495" s="12">
        <f>(J1495/86400)+DATE(1970,1,1)</f>
        <v>41411.866608796292</v>
      </c>
      <c r="T1495" s="12">
        <f>(I1495/86400)+DATE(1970,1,1)</f>
        <v>41441.866608796292</v>
      </c>
    </row>
    <row r="1496" spans="1:20" ht="60" x14ac:dyDescent="0.25">
      <c r="A1496" s="1">
        <v>1494</v>
      </c>
      <c r="B1496" s="8" t="s">
        <v>1495</v>
      </c>
      <c r="C1496" s="8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6">
        <f>ROUND((E1496/D1496)*(100),0)</f>
        <v>9</v>
      </c>
      <c r="P1496" s="9">
        <f>IF(L1496 = 0,0,E1496/L1496)</f>
        <v>40.454545454545453</v>
      </c>
      <c r="Q1496" s="1" t="str">
        <f>LEFT(N1496,SEARCH("/",N1496)-1)</f>
        <v>publishing</v>
      </c>
      <c r="R1496" s="1" t="str">
        <f>RIGHT(N1496,LEN(N1496) - FIND("/",N1496))</f>
        <v>fiction</v>
      </c>
      <c r="S1496" s="12">
        <f>(J1496/86400)+DATE(1970,1,1)</f>
        <v>42067.722372685181</v>
      </c>
      <c r="T1496" s="12">
        <f>(I1496/86400)+DATE(1970,1,1)</f>
        <v>42097.651388888888</v>
      </c>
    </row>
    <row r="1497" spans="1:20" ht="30" x14ac:dyDescent="0.25">
      <c r="A1497" s="1">
        <v>1495</v>
      </c>
      <c r="B1497" s="8" t="s">
        <v>1496</v>
      </c>
      <c r="C1497" s="8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6">
        <f>ROUND((E1497/D1497)*(100),0)</f>
        <v>0</v>
      </c>
      <c r="P1497" s="9">
        <f>IF(L1497 = 0,0,E1497/L1497)</f>
        <v>0</v>
      </c>
      <c r="Q1497" s="1" t="str">
        <f>LEFT(N1497,SEARCH("/",N1497)-1)</f>
        <v>publishing</v>
      </c>
      <c r="R1497" s="1" t="str">
        <f>RIGHT(N1497,LEN(N1497) - FIND("/",N1497))</f>
        <v>fiction</v>
      </c>
      <c r="S1497" s="12">
        <f>(J1497/86400)+DATE(1970,1,1)</f>
        <v>40752.789710648147</v>
      </c>
      <c r="T1497" s="12">
        <f>(I1497/86400)+DATE(1970,1,1)</f>
        <v>40782.789710648147</v>
      </c>
    </row>
    <row r="1498" spans="1:20" ht="45" x14ac:dyDescent="0.25">
      <c r="A1498" s="1">
        <v>1496</v>
      </c>
      <c r="B1498" s="8" t="s">
        <v>1497</v>
      </c>
      <c r="C1498" s="8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6">
        <f>ROUND((E1498/D1498)*(100),0)</f>
        <v>0</v>
      </c>
      <c r="P1498" s="9">
        <f>IF(L1498 = 0,0,E1498/L1498)</f>
        <v>0</v>
      </c>
      <c r="Q1498" s="1" t="str">
        <f>LEFT(N1498,SEARCH("/",N1498)-1)</f>
        <v>publishing</v>
      </c>
      <c r="R1498" s="1" t="str">
        <f>RIGHT(N1498,LEN(N1498) - FIND("/",N1498))</f>
        <v>fiction</v>
      </c>
      <c r="S1498" s="12">
        <f>(J1498/86400)+DATE(1970,1,1)</f>
        <v>41838.475219907406</v>
      </c>
      <c r="T1498" s="12">
        <f>(I1498/86400)+DATE(1970,1,1)</f>
        <v>41898.475219907406</v>
      </c>
    </row>
    <row r="1499" spans="1:20" ht="60" x14ac:dyDescent="0.25">
      <c r="A1499" s="1">
        <v>1497</v>
      </c>
      <c r="B1499" s="8" t="s">
        <v>1498</v>
      </c>
      <c r="C1499" s="8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6">
        <f>ROUND((E1499/D1499)*(100),0)</f>
        <v>0</v>
      </c>
      <c r="P1499" s="9">
        <f>IF(L1499 = 0,0,E1499/L1499)</f>
        <v>1</v>
      </c>
      <c r="Q1499" s="1" t="str">
        <f>LEFT(N1499,SEARCH("/",N1499)-1)</f>
        <v>publishing</v>
      </c>
      <c r="R1499" s="1" t="str">
        <f>RIGHT(N1499,LEN(N1499) - FIND("/",N1499))</f>
        <v>fiction</v>
      </c>
      <c r="S1499" s="12">
        <f>(J1499/86400)+DATE(1970,1,1)</f>
        <v>41444.64261574074</v>
      </c>
      <c r="T1499" s="12">
        <f>(I1499/86400)+DATE(1970,1,1)</f>
        <v>41486.821527777778</v>
      </c>
    </row>
    <row r="1500" spans="1:20" ht="60" x14ac:dyDescent="0.25">
      <c r="A1500" s="1">
        <v>1498</v>
      </c>
      <c r="B1500" s="8" t="s">
        <v>1499</v>
      </c>
      <c r="C1500" s="8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6">
        <f>ROUND((E1500/D1500)*(100),0)</f>
        <v>2</v>
      </c>
      <c r="P1500" s="9">
        <f>IF(L1500 = 0,0,E1500/L1500)</f>
        <v>19</v>
      </c>
      <c r="Q1500" s="1" t="str">
        <f>LEFT(N1500,SEARCH("/",N1500)-1)</f>
        <v>publishing</v>
      </c>
      <c r="R1500" s="1" t="str">
        <f>RIGHT(N1500,LEN(N1500) - FIND("/",N1500))</f>
        <v>fiction</v>
      </c>
      <c r="S1500" s="12">
        <f>(J1500/86400)+DATE(1970,1,1)</f>
        <v>41840.983541666668</v>
      </c>
      <c r="T1500" s="12">
        <f>(I1500/86400)+DATE(1970,1,1)</f>
        <v>41885.983541666668</v>
      </c>
    </row>
    <row r="1501" spans="1:20" ht="60" x14ac:dyDescent="0.25">
      <c r="A1501" s="1">
        <v>1499</v>
      </c>
      <c r="B1501" s="8" t="s">
        <v>1500</v>
      </c>
      <c r="C1501" s="8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6">
        <f>ROUND((E1501/D1501)*(100),0)</f>
        <v>0</v>
      </c>
      <c r="P1501" s="9">
        <f>IF(L1501 = 0,0,E1501/L1501)</f>
        <v>5</v>
      </c>
      <c r="Q1501" s="1" t="str">
        <f>LEFT(N1501,SEARCH("/",N1501)-1)</f>
        <v>publishing</v>
      </c>
      <c r="R1501" s="1" t="str">
        <f>RIGHT(N1501,LEN(N1501) - FIND("/",N1501))</f>
        <v>fiction</v>
      </c>
      <c r="S1501" s="12">
        <f>(J1501/86400)+DATE(1970,1,1)</f>
        <v>42527.007326388892</v>
      </c>
      <c r="T1501" s="12">
        <f>(I1501/86400)+DATE(1970,1,1)</f>
        <v>42587.007326388892</v>
      </c>
    </row>
    <row r="1502" spans="1:20" ht="60" x14ac:dyDescent="0.25">
      <c r="A1502" s="1">
        <v>1500</v>
      </c>
      <c r="B1502" s="8" t="s">
        <v>1501</v>
      </c>
      <c r="C1502" s="8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6">
        <f>ROUND((E1502/D1502)*(100),0)</f>
        <v>25</v>
      </c>
      <c r="P1502" s="9">
        <f>IF(L1502 = 0,0,E1502/L1502)</f>
        <v>46.733333333333334</v>
      </c>
      <c r="Q1502" s="1" t="str">
        <f>LEFT(N1502,SEARCH("/",N1502)-1)</f>
        <v>publishing</v>
      </c>
      <c r="R1502" s="1" t="str">
        <f>RIGHT(N1502,LEN(N1502) - FIND("/",N1502))</f>
        <v>fiction</v>
      </c>
      <c r="S1502" s="12">
        <f>(J1502/86400)+DATE(1970,1,1)</f>
        <v>41365.904594907406</v>
      </c>
      <c r="T1502" s="12">
        <f>(I1502/86400)+DATE(1970,1,1)</f>
        <v>41395.904594907406</v>
      </c>
    </row>
    <row r="1503" spans="1:20" ht="45" x14ac:dyDescent="0.25">
      <c r="A1503" s="1">
        <v>1501</v>
      </c>
      <c r="B1503" s="8" t="s">
        <v>1502</v>
      </c>
      <c r="C1503" s="8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16">
        <f>ROUND((E1503/D1503)*(100),0)</f>
        <v>166</v>
      </c>
      <c r="P1503" s="9">
        <f>IF(L1503 = 0,0,E1503/L1503)</f>
        <v>97.731073446327684</v>
      </c>
      <c r="Q1503" s="1" t="str">
        <f>LEFT(N1503,SEARCH("/",N1503)-1)</f>
        <v>photography</v>
      </c>
      <c r="R1503" s="1" t="str">
        <f>RIGHT(N1503,LEN(N1503) - FIND("/",N1503))</f>
        <v>photobooks</v>
      </c>
      <c r="S1503" s="12">
        <f>(J1503/86400)+DATE(1970,1,1)</f>
        <v>42163.583599537036</v>
      </c>
      <c r="T1503" s="12">
        <f>(I1503/86400)+DATE(1970,1,1)</f>
        <v>42193.583599537036</v>
      </c>
    </row>
    <row r="1504" spans="1:20" ht="60" x14ac:dyDescent="0.25">
      <c r="A1504" s="1">
        <v>1502</v>
      </c>
      <c r="B1504" s="8" t="s">
        <v>1503</v>
      </c>
      <c r="C1504" s="8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16">
        <f>ROUND((E1504/D1504)*(100),0)</f>
        <v>101</v>
      </c>
      <c r="P1504" s="9">
        <f>IF(L1504 = 0,0,E1504/L1504)</f>
        <v>67.835866261398181</v>
      </c>
      <c r="Q1504" s="1" t="str">
        <f>LEFT(N1504,SEARCH("/",N1504)-1)</f>
        <v>photography</v>
      </c>
      <c r="R1504" s="1" t="str">
        <f>RIGHT(N1504,LEN(N1504) - FIND("/",N1504))</f>
        <v>photobooks</v>
      </c>
      <c r="S1504" s="12">
        <f>(J1504/86400)+DATE(1970,1,1)</f>
        <v>42426.542592592596</v>
      </c>
      <c r="T1504" s="12">
        <f>(I1504/86400)+DATE(1970,1,1)</f>
        <v>42454.916666666672</v>
      </c>
    </row>
    <row r="1505" spans="1:20" ht="60" x14ac:dyDescent="0.25">
      <c r="A1505" s="1">
        <v>1503</v>
      </c>
      <c r="B1505" s="8" t="s">
        <v>1504</v>
      </c>
      <c r="C1505" s="8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16">
        <f>ROUND((E1505/D1505)*(100),0)</f>
        <v>108</v>
      </c>
      <c r="P1505" s="9">
        <f>IF(L1505 = 0,0,E1505/L1505)</f>
        <v>56.98492957746479</v>
      </c>
      <c r="Q1505" s="1" t="str">
        <f>LEFT(N1505,SEARCH("/",N1505)-1)</f>
        <v>photography</v>
      </c>
      <c r="R1505" s="1" t="str">
        <f>RIGHT(N1505,LEN(N1505) - FIND("/",N1505))</f>
        <v>photobooks</v>
      </c>
      <c r="S1505" s="12">
        <f>(J1505/86400)+DATE(1970,1,1)</f>
        <v>42606.347233796296</v>
      </c>
      <c r="T1505" s="12">
        <f>(I1505/86400)+DATE(1970,1,1)</f>
        <v>42666.347233796296</v>
      </c>
    </row>
    <row r="1506" spans="1:20" ht="45" x14ac:dyDescent="0.25">
      <c r="A1506" s="1">
        <v>1504</v>
      </c>
      <c r="B1506" s="8" t="s">
        <v>1505</v>
      </c>
      <c r="C1506" s="8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16">
        <f>ROUND((E1506/D1506)*(100),0)</f>
        <v>278</v>
      </c>
      <c r="P1506" s="9">
        <f>IF(L1506 = 0,0,E1506/L1506)</f>
        <v>67.159851301115239</v>
      </c>
      <c r="Q1506" s="1" t="str">
        <f>LEFT(N1506,SEARCH("/",N1506)-1)</f>
        <v>photography</v>
      </c>
      <c r="R1506" s="1" t="str">
        <f>RIGHT(N1506,LEN(N1506) - FIND("/",N1506))</f>
        <v>photobooks</v>
      </c>
      <c r="S1506" s="12">
        <f>(J1506/86400)+DATE(1970,1,1)</f>
        <v>41772.657685185186</v>
      </c>
      <c r="T1506" s="12">
        <f>(I1506/86400)+DATE(1970,1,1)</f>
        <v>41800.356249999997</v>
      </c>
    </row>
    <row r="1507" spans="1:20" ht="60" x14ac:dyDescent="0.25">
      <c r="A1507" s="1">
        <v>1505</v>
      </c>
      <c r="B1507" s="8" t="s">
        <v>1506</v>
      </c>
      <c r="C1507" s="8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16">
        <f>ROUND((E1507/D1507)*(100),0)</f>
        <v>104</v>
      </c>
      <c r="P1507" s="9">
        <f>IF(L1507 = 0,0,E1507/L1507)</f>
        <v>48.037681159420288</v>
      </c>
      <c r="Q1507" s="1" t="str">
        <f>LEFT(N1507,SEARCH("/",N1507)-1)</f>
        <v>photography</v>
      </c>
      <c r="R1507" s="1" t="str">
        <f>RIGHT(N1507,LEN(N1507) - FIND("/",N1507))</f>
        <v>photobooks</v>
      </c>
      <c r="S1507" s="12">
        <f>(J1507/86400)+DATE(1970,1,1)</f>
        <v>42414.44332175926</v>
      </c>
      <c r="T1507" s="12">
        <f>(I1507/86400)+DATE(1970,1,1)</f>
        <v>42451.834027777775</v>
      </c>
    </row>
    <row r="1508" spans="1:20" ht="45" x14ac:dyDescent="0.25">
      <c r="A1508" s="1">
        <v>1506</v>
      </c>
      <c r="B1508" s="8" t="s">
        <v>1507</v>
      </c>
      <c r="C1508" s="8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16">
        <f>ROUND((E1508/D1508)*(100),0)</f>
        <v>111</v>
      </c>
      <c r="P1508" s="9">
        <f>IF(L1508 = 0,0,E1508/L1508)</f>
        <v>38.860465116279073</v>
      </c>
      <c r="Q1508" s="1" t="str">
        <f>LEFT(N1508,SEARCH("/",N1508)-1)</f>
        <v>photography</v>
      </c>
      <c r="R1508" s="1" t="str">
        <f>RIGHT(N1508,LEN(N1508) - FIND("/",N1508))</f>
        <v>photobooks</v>
      </c>
      <c r="S1508" s="12">
        <f>(J1508/86400)+DATE(1970,1,1)</f>
        <v>41814.785925925928</v>
      </c>
      <c r="T1508" s="12">
        <f>(I1508/86400)+DATE(1970,1,1)</f>
        <v>41844.785925925928</v>
      </c>
    </row>
    <row r="1509" spans="1:20" ht="60" x14ac:dyDescent="0.25">
      <c r="A1509" s="1">
        <v>1507</v>
      </c>
      <c r="B1509" s="8" t="s">
        <v>1508</v>
      </c>
      <c r="C1509" s="8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16">
        <f>ROUND((E1509/D1509)*(100),0)</f>
        <v>215</v>
      </c>
      <c r="P1509" s="9">
        <f>IF(L1509 = 0,0,E1509/L1509)</f>
        <v>78.181818181818187</v>
      </c>
      <c r="Q1509" s="1" t="str">
        <f>LEFT(N1509,SEARCH("/",N1509)-1)</f>
        <v>photography</v>
      </c>
      <c r="R1509" s="1" t="str">
        <f>RIGHT(N1509,LEN(N1509) - FIND("/",N1509))</f>
        <v>photobooks</v>
      </c>
      <c r="S1509" s="12">
        <f>(J1509/86400)+DATE(1970,1,1)</f>
        <v>40254.450335648144</v>
      </c>
      <c r="T1509" s="12">
        <f>(I1509/86400)+DATE(1970,1,1)</f>
        <v>40313.340277777781</v>
      </c>
    </row>
    <row r="1510" spans="1:20" ht="45" x14ac:dyDescent="0.25">
      <c r="A1510" s="1">
        <v>1508</v>
      </c>
      <c r="B1510" s="8" t="s">
        <v>1509</v>
      </c>
      <c r="C1510" s="8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16">
        <f>ROUND((E1510/D1510)*(100),0)</f>
        <v>111</v>
      </c>
      <c r="P1510" s="9">
        <f>IF(L1510 = 0,0,E1510/L1510)</f>
        <v>97.113744075829388</v>
      </c>
      <c r="Q1510" s="1" t="str">
        <f>LEFT(N1510,SEARCH("/",N1510)-1)</f>
        <v>photography</v>
      </c>
      <c r="R1510" s="1" t="str">
        <f>RIGHT(N1510,LEN(N1510) - FIND("/",N1510))</f>
        <v>photobooks</v>
      </c>
      <c r="S1510" s="12">
        <f>(J1510/86400)+DATE(1970,1,1)</f>
        <v>41786.614363425928</v>
      </c>
      <c r="T1510" s="12">
        <f>(I1510/86400)+DATE(1970,1,1)</f>
        <v>41817.614363425928</v>
      </c>
    </row>
    <row r="1511" spans="1:20" ht="60" x14ac:dyDescent="0.25">
      <c r="A1511" s="1">
        <v>1509</v>
      </c>
      <c r="B1511" s="8" t="s">
        <v>1510</v>
      </c>
      <c r="C1511" s="8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16">
        <f>ROUND((E1511/D1511)*(100),0)</f>
        <v>124</v>
      </c>
      <c r="P1511" s="9">
        <f>IF(L1511 = 0,0,E1511/L1511)</f>
        <v>110.39397959183674</v>
      </c>
      <c r="Q1511" s="1" t="str">
        <f>LEFT(N1511,SEARCH("/",N1511)-1)</f>
        <v>photography</v>
      </c>
      <c r="R1511" s="1" t="str">
        <f>RIGHT(N1511,LEN(N1511) - FIND("/",N1511))</f>
        <v>photobooks</v>
      </c>
      <c r="S1511" s="12">
        <f>(J1511/86400)+DATE(1970,1,1)</f>
        <v>42751.533391203702</v>
      </c>
      <c r="T1511" s="12">
        <f>(I1511/86400)+DATE(1970,1,1)</f>
        <v>42780.957638888889</v>
      </c>
    </row>
    <row r="1512" spans="1:20" ht="60" x14ac:dyDescent="0.25">
      <c r="A1512" s="1">
        <v>1510</v>
      </c>
      <c r="B1512" s="8" t="s">
        <v>1511</v>
      </c>
      <c r="C1512" s="8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16">
        <f>ROUND((E1512/D1512)*(100),0)</f>
        <v>101</v>
      </c>
      <c r="P1512" s="9">
        <f>IF(L1512 = 0,0,E1512/L1512)</f>
        <v>39.91506172839506</v>
      </c>
      <c r="Q1512" s="1" t="str">
        <f>LEFT(N1512,SEARCH("/",N1512)-1)</f>
        <v>photography</v>
      </c>
      <c r="R1512" s="1" t="str">
        <f>RIGHT(N1512,LEN(N1512) - FIND("/",N1512))</f>
        <v>photobooks</v>
      </c>
      <c r="S1512" s="12">
        <f>(J1512/86400)+DATE(1970,1,1)</f>
        <v>41809.385162037041</v>
      </c>
      <c r="T1512" s="12">
        <f>(I1512/86400)+DATE(1970,1,1)</f>
        <v>41839.385162037041</v>
      </c>
    </row>
    <row r="1513" spans="1:20" ht="60" x14ac:dyDescent="0.25">
      <c r="A1513" s="1">
        <v>1511</v>
      </c>
      <c r="B1513" s="8" t="s">
        <v>1512</v>
      </c>
      <c r="C1513" s="8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16">
        <f>ROUND((E1513/D1513)*(100),0)</f>
        <v>112</v>
      </c>
      <c r="P1513" s="9">
        <f>IF(L1513 = 0,0,E1513/L1513)</f>
        <v>75.975728155339809</v>
      </c>
      <c r="Q1513" s="1" t="str">
        <f>LEFT(N1513,SEARCH("/",N1513)-1)</f>
        <v>photography</v>
      </c>
      <c r="R1513" s="1" t="str">
        <f>RIGHT(N1513,LEN(N1513) - FIND("/",N1513))</f>
        <v>photobooks</v>
      </c>
      <c r="S1513" s="12">
        <f>(J1513/86400)+DATE(1970,1,1)</f>
        <v>42296.583379629628</v>
      </c>
      <c r="T1513" s="12">
        <f>(I1513/86400)+DATE(1970,1,1)</f>
        <v>42326.625046296293</v>
      </c>
    </row>
    <row r="1514" spans="1:20" ht="60" x14ac:dyDescent="0.25">
      <c r="A1514" s="1">
        <v>1512</v>
      </c>
      <c r="B1514" s="8" t="s">
        <v>1513</v>
      </c>
      <c r="C1514" s="8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16">
        <f>ROUND((E1514/D1514)*(100),0)</f>
        <v>559</v>
      </c>
      <c r="P1514" s="9">
        <f>IF(L1514 = 0,0,E1514/L1514)</f>
        <v>58.379104477611939</v>
      </c>
      <c r="Q1514" s="1" t="str">
        <f>LEFT(N1514,SEARCH("/",N1514)-1)</f>
        <v>photography</v>
      </c>
      <c r="R1514" s="1" t="str">
        <f>RIGHT(N1514,LEN(N1514) - FIND("/",N1514))</f>
        <v>photobooks</v>
      </c>
      <c r="S1514" s="12">
        <f>(J1514/86400)+DATE(1970,1,1)</f>
        <v>42741.684479166666</v>
      </c>
      <c r="T1514" s="12">
        <f>(I1514/86400)+DATE(1970,1,1)</f>
        <v>42771.684479166666</v>
      </c>
    </row>
    <row r="1515" spans="1:20" ht="45" x14ac:dyDescent="0.25">
      <c r="A1515" s="1">
        <v>1513</v>
      </c>
      <c r="B1515" s="8" t="s">
        <v>1514</v>
      </c>
      <c r="C1515" s="8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16">
        <f>ROUND((E1515/D1515)*(100),0)</f>
        <v>150</v>
      </c>
      <c r="P1515" s="9">
        <f>IF(L1515 = 0,0,E1515/L1515)</f>
        <v>55.82093023255814</v>
      </c>
      <c r="Q1515" s="1" t="str">
        <f>LEFT(N1515,SEARCH("/",N1515)-1)</f>
        <v>photography</v>
      </c>
      <c r="R1515" s="1" t="str">
        <f>RIGHT(N1515,LEN(N1515) - FIND("/",N1515))</f>
        <v>photobooks</v>
      </c>
      <c r="S1515" s="12">
        <f>(J1515/86400)+DATE(1970,1,1)</f>
        <v>41806.637337962966</v>
      </c>
      <c r="T1515" s="12">
        <f>(I1515/86400)+DATE(1970,1,1)</f>
        <v>41836.637337962966</v>
      </c>
    </row>
    <row r="1516" spans="1:20" ht="45" x14ac:dyDescent="0.25">
      <c r="A1516" s="1">
        <v>1514</v>
      </c>
      <c r="B1516" s="8" t="s">
        <v>1515</v>
      </c>
      <c r="C1516" s="8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16">
        <f>ROUND((E1516/D1516)*(100),0)</f>
        <v>106</v>
      </c>
      <c r="P1516" s="9">
        <f>IF(L1516 = 0,0,E1516/L1516)</f>
        <v>151.24431818181819</v>
      </c>
      <c r="Q1516" s="1" t="str">
        <f>LEFT(N1516,SEARCH("/",N1516)-1)</f>
        <v>photography</v>
      </c>
      <c r="R1516" s="1" t="str">
        <f>RIGHT(N1516,LEN(N1516) - FIND("/",N1516))</f>
        <v>photobooks</v>
      </c>
      <c r="S1516" s="12">
        <f>(J1516/86400)+DATE(1970,1,1)</f>
        <v>42234.597685185188</v>
      </c>
      <c r="T1516" s="12">
        <f>(I1516/86400)+DATE(1970,1,1)</f>
        <v>42274.597685185188</v>
      </c>
    </row>
    <row r="1517" spans="1:20" ht="60" x14ac:dyDescent="0.25">
      <c r="A1517" s="1">
        <v>1515</v>
      </c>
      <c r="B1517" s="8" t="s">
        <v>1516</v>
      </c>
      <c r="C1517" s="8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16">
        <f>ROUND((E1517/D1517)*(100),0)</f>
        <v>157</v>
      </c>
      <c r="P1517" s="9">
        <f>IF(L1517 = 0,0,E1517/L1517)</f>
        <v>849.67027027027029</v>
      </c>
      <c r="Q1517" s="1" t="str">
        <f>LEFT(N1517,SEARCH("/",N1517)-1)</f>
        <v>photography</v>
      </c>
      <c r="R1517" s="1" t="str">
        <f>RIGHT(N1517,LEN(N1517) - FIND("/",N1517))</f>
        <v>photobooks</v>
      </c>
      <c r="S1517" s="12">
        <f>(J1517/86400)+DATE(1970,1,1)</f>
        <v>42415.253437499996</v>
      </c>
      <c r="T1517" s="12">
        <f>(I1517/86400)+DATE(1970,1,1)</f>
        <v>42445.211770833332</v>
      </c>
    </row>
    <row r="1518" spans="1:20" ht="45" x14ac:dyDescent="0.25">
      <c r="A1518" s="1">
        <v>1516</v>
      </c>
      <c r="B1518" s="8" t="s">
        <v>1517</v>
      </c>
      <c r="C1518" s="8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16">
        <f>ROUND((E1518/D1518)*(100),0)</f>
        <v>109</v>
      </c>
      <c r="P1518" s="9">
        <f>IF(L1518 = 0,0,E1518/L1518)</f>
        <v>159.24137931034483</v>
      </c>
      <c r="Q1518" s="1" t="str">
        <f>LEFT(N1518,SEARCH("/",N1518)-1)</f>
        <v>photography</v>
      </c>
      <c r="R1518" s="1" t="str">
        <f>RIGHT(N1518,LEN(N1518) - FIND("/",N1518))</f>
        <v>photobooks</v>
      </c>
      <c r="S1518" s="12">
        <f>(J1518/86400)+DATE(1970,1,1)</f>
        <v>42619.466342592597</v>
      </c>
      <c r="T1518" s="12">
        <f>(I1518/86400)+DATE(1970,1,1)</f>
        <v>42649.583333333328</v>
      </c>
    </row>
    <row r="1519" spans="1:20" ht="60" x14ac:dyDescent="0.25">
      <c r="A1519" s="1">
        <v>1517</v>
      </c>
      <c r="B1519" s="8" t="s">
        <v>1518</v>
      </c>
      <c r="C1519" s="8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16">
        <f>ROUND((E1519/D1519)*(100),0)</f>
        <v>162</v>
      </c>
      <c r="P1519" s="9">
        <f>IF(L1519 = 0,0,E1519/L1519)</f>
        <v>39.507317073170732</v>
      </c>
      <c r="Q1519" s="1" t="str">
        <f>LEFT(N1519,SEARCH("/",N1519)-1)</f>
        <v>photography</v>
      </c>
      <c r="R1519" s="1" t="str">
        <f>RIGHT(N1519,LEN(N1519) - FIND("/",N1519))</f>
        <v>photobooks</v>
      </c>
      <c r="S1519" s="12">
        <f>(J1519/86400)+DATE(1970,1,1)</f>
        <v>41948.56658564815</v>
      </c>
      <c r="T1519" s="12">
        <f>(I1519/86400)+DATE(1970,1,1)</f>
        <v>41979.25</v>
      </c>
    </row>
    <row r="1520" spans="1:20" ht="30" x14ac:dyDescent="0.25">
      <c r="A1520" s="1">
        <v>1518</v>
      </c>
      <c r="B1520" s="8" t="s">
        <v>1519</v>
      </c>
      <c r="C1520" s="8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16">
        <f>ROUND((E1520/D1520)*(100),0)</f>
        <v>205</v>
      </c>
      <c r="P1520" s="9">
        <f>IF(L1520 = 0,0,E1520/L1520)</f>
        <v>130.52966101694915</v>
      </c>
      <c r="Q1520" s="1" t="str">
        <f>LEFT(N1520,SEARCH("/",N1520)-1)</f>
        <v>photography</v>
      </c>
      <c r="R1520" s="1" t="str">
        <f>RIGHT(N1520,LEN(N1520) - FIND("/",N1520))</f>
        <v>photobooks</v>
      </c>
      <c r="S1520" s="12">
        <f>(J1520/86400)+DATE(1970,1,1)</f>
        <v>41760.8200462963</v>
      </c>
      <c r="T1520" s="12">
        <f>(I1520/86400)+DATE(1970,1,1)</f>
        <v>41790.8200462963</v>
      </c>
    </row>
    <row r="1521" spans="1:20" ht="60" x14ac:dyDescent="0.25">
      <c r="A1521" s="1">
        <v>1519</v>
      </c>
      <c r="B1521" s="8" t="s">
        <v>1520</v>
      </c>
      <c r="C1521" s="8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16">
        <f>ROUND((E1521/D1521)*(100),0)</f>
        <v>103</v>
      </c>
      <c r="P1521" s="9">
        <f>IF(L1521 = 0,0,E1521/L1521)</f>
        <v>64.156896551724131</v>
      </c>
      <c r="Q1521" s="1" t="str">
        <f>LEFT(N1521,SEARCH("/",N1521)-1)</f>
        <v>photography</v>
      </c>
      <c r="R1521" s="1" t="str">
        <f>RIGHT(N1521,LEN(N1521) - FIND("/",N1521))</f>
        <v>photobooks</v>
      </c>
      <c r="S1521" s="12">
        <f>(J1521/86400)+DATE(1970,1,1)</f>
        <v>41782.741701388892</v>
      </c>
      <c r="T1521" s="12">
        <f>(I1521/86400)+DATE(1970,1,1)</f>
        <v>41810.915972222225</v>
      </c>
    </row>
    <row r="1522" spans="1:20" ht="45" x14ac:dyDescent="0.25">
      <c r="A1522" s="1">
        <v>1520</v>
      </c>
      <c r="B1522" s="8" t="s">
        <v>1521</v>
      </c>
      <c r="C1522" s="8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16">
        <f>ROUND((E1522/D1522)*(100),0)</f>
        <v>103</v>
      </c>
      <c r="P1522" s="9">
        <f>IF(L1522 = 0,0,E1522/L1522)</f>
        <v>111.52694610778443</v>
      </c>
      <c r="Q1522" s="1" t="str">
        <f>LEFT(N1522,SEARCH("/",N1522)-1)</f>
        <v>photography</v>
      </c>
      <c r="R1522" s="1" t="str">
        <f>RIGHT(N1522,LEN(N1522) - FIND("/",N1522))</f>
        <v>photobooks</v>
      </c>
      <c r="S1522" s="12">
        <f>(J1522/86400)+DATE(1970,1,1)</f>
        <v>41955.857789351852</v>
      </c>
      <c r="T1522" s="12">
        <f>(I1522/86400)+DATE(1970,1,1)</f>
        <v>41992.166666666672</v>
      </c>
    </row>
    <row r="1523" spans="1:20" ht="45" x14ac:dyDescent="0.25">
      <c r="A1523" s="1">
        <v>1521</v>
      </c>
      <c r="B1523" s="8" t="s">
        <v>1522</v>
      </c>
      <c r="C1523" s="8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16">
        <f>ROUND((E1523/D1523)*(100),0)</f>
        <v>107</v>
      </c>
      <c r="P1523" s="9">
        <f>IF(L1523 = 0,0,E1523/L1523)</f>
        <v>170.44680851063831</v>
      </c>
      <c r="Q1523" s="1" t="str">
        <f>LEFT(N1523,SEARCH("/",N1523)-1)</f>
        <v>photography</v>
      </c>
      <c r="R1523" s="1" t="str">
        <f>RIGHT(N1523,LEN(N1523) - FIND("/",N1523))</f>
        <v>photobooks</v>
      </c>
      <c r="S1523" s="12">
        <f>(J1523/86400)+DATE(1970,1,1)</f>
        <v>42493.167719907404</v>
      </c>
      <c r="T1523" s="12">
        <f>(I1523/86400)+DATE(1970,1,1)</f>
        <v>42528.167719907404</v>
      </c>
    </row>
    <row r="1524" spans="1:20" ht="60" x14ac:dyDescent="0.25">
      <c r="A1524" s="1">
        <v>1522</v>
      </c>
      <c r="B1524" s="8" t="s">
        <v>1523</v>
      </c>
      <c r="C1524" s="8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16">
        <f>ROUND((E1524/D1524)*(100),0)</f>
        <v>139</v>
      </c>
      <c r="P1524" s="9">
        <f>IF(L1524 = 0,0,E1524/L1524)</f>
        <v>133.7391592920354</v>
      </c>
      <c r="Q1524" s="1" t="str">
        <f>LEFT(N1524,SEARCH("/",N1524)-1)</f>
        <v>photography</v>
      </c>
      <c r="R1524" s="1" t="str">
        <f>RIGHT(N1524,LEN(N1524) - FIND("/",N1524))</f>
        <v>photobooks</v>
      </c>
      <c r="S1524" s="12">
        <f>(J1524/86400)+DATE(1970,1,1)</f>
        <v>41899.830312500002</v>
      </c>
      <c r="T1524" s="12">
        <f>(I1524/86400)+DATE(1970,1,1)</f>
        <v>41929.830312500002</v>
      </c>
    </row>
    <row r="1525" spans="1:20" ht="60" x14ac:dyDescent="0.25">
      <c r="A1525" s="1">
        <v>1523</v>
      </c>
      <c r="B1525" s="8" t="s">
        <v>1524</v>
      </c>
      <c r="C1525" s="8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16">
        <f>ROUND((E1525/D1525)*(100),0)</f>
        <v>125</v>
      </c>
      <c r="P1525" s="9">
        <f>IF(L1525 = 0,0,E1525/L1525)</f>
        <v>95.834024896265561</v>
      </c>
      <c r="Q1525" s="1" t="str">
        <f>LEFT(N1525,SEARCH("/",N1525)-1)</f>
        <v>photography</v>
      </c>
      <c r="R1525" s="1" t="str">
        <f>RIGHT(N1525,LEN(N1525) - FIND("/",N1525))</f>
        <v>photobooks</v>
      </c>
      <c r="S1525" s="12">
        <f>(J1525/86400)+DATE(1970,1,1)</f>
        <v>41964.751342592594</v>
      </c>
      <c r="T1525" s="12">
        <f>(I1525/86400)+DATE(1970,1,1)</f>
        <v>41996</v>
      </c>
    </row>
    <row r="1526" spans="1:20" ht="45" x14ac:dyDescent="0.25">
      <c r="A1526" s="1">
        <v>1524</v>
      </c>
      <c r="B1526" s="8" t="s">
        <v>1525</v>
      </c>
      <c r="C1526" s="8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16">
        <f>ROUND((E1526/D1526)*(100),0)</f>
        <v>207</v>
      </c>
      <c r="P1526" s="9">
        <f>IF(L1526 = 0,0,E1526/L1526)</f>
        <v>221.78571428571428</v>
      </c>
      <c r="Q1526" s="1" t="str">
        <f>LEFT(N1526,SEARCH("/",N1526)-1)</f>
        <v>photography</v>
      </c>
      <c r="R1526" s="1" t="str">
        <f>RIGHT(N1526,LEN(N1526) - FIND("/",N1526))</f>
        <v>photobooks</v>
      </c>
      <c r="S1526" s="12">
        <f>(J1526/86400)+DATE(1970,1,1)</f>
        <v>42756.501041666663</v>
      </c>
      <c r="T1526" s="12">
        <f>(I1526/86400)+DATE(1970,1,1)</f>
        <v>42786.501041666663</v>
      </c>
    </row>
    <row r="1527" spans="1:20" ht="60" x14ac:dyDescent="0.25">
      <c r="A1527" s="1">
        <v>1525</v>
      </c>
      <c r="B1527" s="8" t="s">
        <v>1526</v>
      </c>
      <c r="C1527" s="8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16">
        <f>ROUND((E1527/D1527)*(100),0)</f>
        <v>174</v>
      </c>
      <c r="P1527" s="9">
        <f>IF(L1527 = 0,0,E1527/L1527)</f>
        <v>32.315357142857138</v>
      </c>
      <c r="Q1527" s="1" t="str">
        <f>LEFT(N1527,SEARCH("/",N1527)-1)</f>
        <v>photography</v>
      </c>
      <c r="R1527" s="1" t="str">
        <f>RIGHT(N1527,LEN(N1527) - FIND("/",N1527))</f>
        <v>photobooks</v>
      </c>
      <c r="S1527" s="12">
        <f>(J1527/86400)+DATE(1970,1,1)</f>
        <v>42570.702986111108</v>
      </c>
      <c r="T1527" s="12">
        <f>(I1527/86400)+DATE(1970,1,1)</f>
        <v>42600.702986111108</v>
      </c>
    </row>
    <row r="1528" spans="1:20" ht="60" x14ac:dyDescent="0.25">
      <c r="A1528" s="1">
        <v>1526</v>
      </c>
      <c r="B1528" s="8" t="s">
        <v>1527</v>
      </c>
      <c r="C1528" s="8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16">
        <f>ROUND((E1528/D1528)*(100),0)</f>
        <v>120</v>
      </c>
      <c r="P1528" s="9">
        <f>IF(L1528 = 0,0,E1528/L1528)</f>
        <v>98.839285714285708</v>
      </c>
      <c r="Q1528" s="1" t="str">
        <f>LEFT(N1528,SEARCH("/",N1528)-1)</f>
        <v>photography</v>
      </c>
      <c r="R1528" s="1" t="str">
        <f>RIGHT(N1528,LEN(N1528) - FIND("/",N1528))</f>
        <v>photobooks</v>
      </c>
      <c r="S1528" s="12">
        <f>(J1528/86400)+DATE(1970,1,1)</f>
        <v>42339.276006944448</v>
      </c>
      <c r="T1528" s="12">
        <f>(I1528/86400)+DATE(1970,1,1)</f>
        <v>42388.276006944448</v>
      </c>
    </row>
    <row r="1529" spans="1:20" ht="45" x14ac:dyDescent="0.25">
      <c r="A1529" s="1">
        <v>1527</v>
      </c>
      <c r="B1529" s="8" t="s">
        <v>1528</v>
      </c>
      <c r="C1529" s="8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16">
        <f>ROUND((E1529/D1529)*(100),0)</f>
        <v>110</v>
      </c>
      <c r="P1529" s="9">
        <f>IF(L1529 = 0,0,E1529/L1529)</f>
        <v>55.222142857142863</v>
      </c>
      <c r="Q1529" s="1" t="str">
        <f>LEFT(N1529,SEARCH("/",N1529)-1)</f>
        <v>photography</v>
      </c>
      <c r="R1529" s="1" t="str">
        <f>RIGHT(N1529,LEN(N1529) - FIND("/",N1529))</f>
        <v>photobooks</v>
      </c>
      <c r="S1529" s="12">
        <f>(J1529/86400)+DATE(1970,1,1)</f>
        <v>42780.600532407407</v>
      </c>
      <c r="T1529" s="12">
        <f>(I1529/86400)+DATE(1970,1,1)</f>
        <v>42808.558865740742</v>
      </c>
    </row>
    <row r="1530" spans="1:20" ht="30" x14ac:dyDescent="0.25">
      <c r="A1530" s="1">
        <v>1528</v>
      </c>
      <c r="B1530" s="8" t="s">
        <v>1529</v>
      </c>
      <c r="C1530" s="8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16">
        <f>ROUND((E1530/D1530)*(100),0)</f>
        <v>282</v>
      </c>
      <c r="P1530" s="9">
        <f>IF(L1530 = 0,0,E1530/L1530)</f>
        <v>52.793750000000003</v>
      </c>
      <c r="Q1530" s="1" t="str">
        <f>LEFT(N1530,SEARCH("/",N1530)-1)</f>
        <v>photography</v>
      </c>
      <c r="R1530" s="1" t="str">
        <f>RIGHT(N1530,LEN(N1530) - FIND("/",N1530))</f>
        <v>photobooks</v>
      </c>
      <c r="S1530" s="12">
        <f>(J1530/86400)+DATE(1970,1,1)</f>
        <v>42736.732893518521</v>
      </c>
      <c r="T1530" s="12">
        <f>(I1530/86400)+DATE(1970,1,1)</f>
        <v>42767</v>
      </c>
    </row>
    <row r="1531" spans="1:20" ht="45" x14ac:dyDescent="0.25">
      <c r="A1531" s="1">
        <v>1529</v>
      </c>
      <c r="B1531" s="8" t="s">
        <v>1530</v>
      </c>
      <c r="C1531" s="8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16">
        <f>ROUND((E1531/D1531)*(100),0)</f>
        <v>101</v>
      </c>
      <c r="P1531" s="9">
        <f>IF(L1531 = 0,0,E1531/L1531)</f>
        <v>135.66666666666666</v>
      </c>
      <c r="Q1531" s="1" t="str">
        <f>LEFT(N1531,SEARCH("/",N1531)-1)</f>
        <v>photography</v>
      </c>
      <c r="R1531" s="1" t="str">
        <f>RIGHT(N1531,LEN(N1531) - FIND("/",N1531))</f>
        <v>photobooks</v>
      </c>
      <c r="S1531" s="12">
        <f>(J1531/86400)+DATE(1970,1,1)</f>
        <v>42052.628703703704</v>
      </c>
      <c r="T1531" s="12">
        <f>(I1531/86400)+DATE(1970,1,1)</f>
        <v>42082.587037037039</v>
      </c>
    </row>
    <row r="1532" spans="1:20" ht="60" x14ac:dyDescent="0.25">
      <c r="A1532" s="1">
        <v>1530</v>
      </c>
      <c r="B1532" s="8" t="s">
        <v>1531</v>
      </c>
      <c r="C1532" s="8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16">
        <f>ROUND((E1532/D1532)*(100),0)</f>
        <v>135</v>
      </c>
      <c r="P1532" s="9">
        <f>IF(L1532 = 0,0,E1532/L1532)</f>
        <v>53.991990846681922</v>
      </c>
      <c r="Q1532" s="1" t="str">
        <f>LEFT(N1532,SEARCH("/",N1532)-1)</f>
        <v>photography</v>
      </c>
      <c r="R1532" s="1" t="str">
        <f>RIGHT(N1532,LEN(N1532) - FIND("/",N1532))</f>
        <v>photobooks</v>
      </c>
      <c r="S1532" s="12">
        <f>(J1532/86400)+DATE(1970,1,1)</f>
        <v>42275.76730324074</v>
      </c>
      <c r="T1532" s="12">
        <f>(I1532/86400)+DATE(1970,1,1)</f>
        <v>42300.76730324074</v>
      </c>
    </row>
    <row r="1533" spans="1:20" ht="60" x14ac:dyDescent="0.25">
      <c r="A1533" s="1">
        <v>1531</v>
      </c>
      <c r="B1533" s="8" t="s">
        <v>1532</v>
      </c>
      <c r="C1533" s="8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16">
        <f>ROUND((E1533/D1533)*(100),0)</f>
        <v>176</v>
      </c>
      <c r="P1533" s="9">
        <f>IF(L1533 = 0,0,E1533/L1533)</f>
        <v>56.643835616438359</v>
      </c>
      <c r="Q1533" s="1" t="str">
        <f>LEFT(N1533,SEARCH("/",N1533)-1)</f>
        <v>photography</v>
      </c>
      <c r="R1533" s="1" t="str">
        <f>RIGHT(N1533,LEN(N1533) - FIND("/",N1533))</f>
        <v>photobooks</v>
      </c>
      <c r="S1533" s="12">
        <f>(J1533/86400)+DATE(1970,1,1)</f>
        <v>41941.802384259259</v>
      </c>
      <c r="T1533" s="12">
        <f>(I1533/86400)+DATE(1970,1,1)</f>
        <v>41974.125</v>
      </c>
    </row>
    <row r="1534" spans="1:20" ht="60" x14ac:dyDescent="0.25">
      <c r="A1534" s="1">
        <v>1532</v>
      </c>
      <c r="B1534" s="8" t="s">
        <v>1533</v>
      </c>
      <c r="C1534" s="8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16">
        <f>ROUND((E1534/D1534)*(100),0)</f>
        <v>484</v>
      </c>
      <c r="P1534" s="9">
        <f>IF(L1534 = 0,0,E1534/L1534)</f>
        <v>82.316326530612244</v>
      </c>
      <c r="Q1534" s="1" t="str">
        <f>LEFT(N1534,SEARCH("/",N1534)-1)</f>
        <v>photography</v>
      </c>
      <c r="R1534" s="1" t="str">
        <f>RIGHT(N1534,LEN(N1534) - FIND("/",N1534))</f>
        <v>photobooks</v>
      </c>
      <c r="S1534" s="12">
        <f>(J1534/86400)+DATE(1970,1,1)</f>
        <v>42391.475289351853</v>
      </c>
      <c r="T1534" s="12">
        <f>(I1534/86400)+DATE(1970,1,1)</f>
        <v>42415.625</v>
      </c>
    </row>
    <row r="1535" spans="1:20" ht="45" x14ac:dyDescent="0.25">
      <c r="A1535" s="1">
        <v>1533</v>
      </c>
      <c r="B1535" s="8" t="s">
        <v>1534</v>
      </c>
      <c r="C1535" s="8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16">
        <f>ROUND((E1535/D1535)*(100),0)</f>
        <v>145</v>
      </c>
      <c r="P1535" s="9">
        <f>IF(L1535 = 0,0,E1535/L1535)</f>
        <v>88.26081081081081</v>
      </c>
      <c r="Q1535" s="1" t="str">
        <f>LEFT(N1535,SEARCH("/",N1535)-1)</f>
        <v>photography</v>
      </c>
      <c r="R1535" s="1" t="str">
        <f>RIGHT(N1535,LEN(N1535) - FIND("/",N1535))</f>
        <v>photobooks</v>
      </c>
      <c r="S1535" s="12">
        <f>(J1535/86400)+DATE(1970,1,1)</f>
        <v>42443.00204861111</v>
      </c>
      <c r="T1535" s="12">
        <f>(I1535/86400)+DATE(1970,1,1)</f>
        <v>42492.165972222225</v>
      </c>
    </row>
    <row r="1536" spans="1:20" ht="60" x14ac:dyDescent="0.25">
      <c r="A1536" s="1">
        <v>1534</v>
      </c>
      <c r="B1536" s="8" t="s">
        <v>1535</v>
      </c>
      <c r="C1536" s="8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16">
        <f>ROUND((E1536/D1536)*(100),0)</f>
        <v>418</v>
      </c>
      <c r="P1536" s="9">
        <f>IF(L1536 = 0,0,E1536/L1536)</f>
        <v>84.905149051490511</v>
      </c>
      <c r="Q1536" s="1" t="str">
        <f>LEFT(N1536,SEARCH("/",N1536)-1)</f>
        <v>photography</v>
      </c>
      <c r="R1536" s="1" t="str">
        <f>RIGHT(N1536,LEN(N1536) - FIND("/",N1536))</f>
        <v>photobooks</v>
      </c>
      <c r="S1536" s="12">
        <f>(J1536/86400)+DATE(1970,1,1)</f>
        <v>42221.674328703702</v>
      </c>
      <c r="T1536" s="12">
        <f>(I1536/86400)+DATE(1970,1,1)</f>
        <v>42251.674328703702</v>
      </c>
    </row>
    <row r="1537" spans="1:20" ht="60" x14ac:dyDescent="0.25">
      <c r="A1537" s="1">
        <v>1535</v>
      </c>
      <c r="B1537" s="8" t="s">
        <v>1536</v>
      </c>
      <c r="C1537" s="8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16">
        <f>ROUND((E1537/D1537)*(100),0)</f>
        <v>132</v>
      </c>
      <c r="P1537" s="9">
        <f>IF(L1537 = 0,0,E1537/L1537)</f>
        <v>48.154545454545456</v>
      </c>
      <c r="Q1537" s="1" t="str">
        <f>LEFT(N1537,SEARCH("/",N1537)-1)</f>
        <v>photography</v>
      </c>
      <c r="R1537" s="1" t="str">
        <f>RIGHT(N1537,LEN(N1537) - FIND("/",N1537))</f>
        <v>photobooks</v>
      </c>
      <c r="S1537" s="12">
        <f>(J1537/86400)+DATE(1970,1,1)</f>
        <v>42484.829062500001</v>
      </c>
      <c r="T1537" s="12">
        <f>(I1537/86400)+DATE(1970,1,1)</f>
        <v>42513.916666666672</v>
      </c>
    </row>
    <row r="1538" spans="1:20" ht="60" x14ac:dyDescent="0.25">
      <c r="A1538" s="1">
        <v>1536</v>
      </c>
      <c r="B1538" s="8" t="s">
        <v>1537</v>
      </c>
      <c r="C1538" s="8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16">
        <f>ROUND((E1538/D1538)*(100),0)</f>
        <v>250</v>
      </c>
      <c r="P1538" s="9">
        <f>IF(L1538 = 0,0,E1538/L1538)</f>
        <v>66.015406593406595</v>
      </c>
      <c r="Q1538" s="1" t="str">
        <f>LEFT(N1538,SEARCH("/",N1538)-1)</f>
        <v>photography</v>
      </c>
      <c r="R1538" s="1" t="str">
        <f>RIGHT(N1538,LEN(N1538) - FIND("/",N1538))</f>
        <v>photobooks</v>
      </c>
      <c r="S1538" s="12">
        <f>(J1538/86400)+DATE(1970,1,1)</f>
        <v>42213.802199074074</v>
      </c>
      <c r="T1538" s="12">
        <f>(I1538/86400)+DATE(1970,1,1)</f>
        <v>42243.802199074074</v>
      </c>
    </row>
    <row r="1539" spans="1:20" ht="45" x14ac:dyDescent="0.25">
      <c r="A1539" s="1">
        <v>1537</v>
      </c>
      <c r="B1539" s="8" t="s">
        <v>1538</v>
      </c>
      <c r="C1539" s="8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16">
        <f>ROUND((E1539/D1539)*(100),0)</f>
        <v>180</v>
      </c>
      <c r="P1539" s="9">
        <f>IF(L1539 = 0,0,E1539/L1539)</f>
        <v>96.375</v>
      </c>
      <c r="Q1539" s="1" t="str">
        <f>LEFT(N1539,SEARCH("/",N1539)-1)</f>
        <v>photography</v>
      </c>
      <c r="R1539" s="1" t="str">
        <f>RIGHT(N1539,LEN(N1539) - FIND("/",N1539))</f>
        <v>photobooks</v>
      </c>
      <c r="S1539" s="12">
        <f>(J1539/86400)+DATE(1970,1,1)</f>
        <v>42552.315127314811</v>
      </c>
      <c r="T1539" s="12">
        <f>(I1539/86400)+DATE(1970,1,1)</f>
        <v>42588.75</v>
      </c>
    </row>
    <row r="1540" spans="1:20" ht="45" x14ac:dyDescent="0.25">
      <c r="A1540" s="1">
        <v>1538</v>
      </c>
      <c r="B1540" s="8" t="s">
        <v>1539</v>
      </c>
      <c r="C1540" s="8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16">
        <f>ROUND((E1540/D1540)*(100),0)</f>
        <v>103</v>
      </c>
      <c r="P1540" s="9">
        <f>IF(L1540 = 0,0,E1540/L1540)</f>
        <v>156.17391304347825</v>
      </c>
      <c r="Q1540" s="1" t="str">
        <f>LEFT(N1540,SEARCH("/",N1540)-1)</f>
        <v>photography</v>
      </c>
      <c r="R1540" s="1" t="str">
        <f>RIGHT(N1540,LEN(N1540) - FIND("/",N1540))</f>
        <v>photobooks</v>
      </c>
      <c r="S1540" s="12">
        <f>(J1540/86400)+DATE(1970,1,1)</f>
        <v>41981.782060185185</v>
      </c>
      <c r="T1540" s="12">
        <f>(I1540/86400)+DATE(1970,1,1)</f>
        <v>42026.782060185185</v>
      </c>
    </row>
    <row r="1541" spans="1:20" ht="60" x14ac:dyDescent="0.25">
      <c r="A1541" s="1">
        <v>1539</v>
      </c>
      <c r="B1541" s="8" t="s">
        <v>1540</v>
      </c>
      <c r="C1541" s="8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16">
        <f>ROUND((E1541/D1541)*(100),0)</f>
        <v>136</v>
      </c>
      <c r="P1541" s="9">
        <f>IF(L1541 = 0,0,E1541/L1541)</f>
        <v>95.764859154929582</v>
      </c>
      <c r="Q1541" s="1" t="str">
        <f>LEFT(N1541,SEARCH("/",N1541)-1)</f>
        <v>photography</v>
      </c>
      <c r="R1541" s="1" t="str">
        <f>RIGHT(N1541,LEN(N1541) - FIND("/",N1541))</f>
        <v>photobooks</v>
      </c>
      <c r="S1541" s="12">
        <f>(J1541/86400)+DATE(1970,1,1)</f>
        <v>42705.91920138889</v>
      </c>
      <c r="T1541" s="12">
        <f>(I1541/86400)+DATE(1970,1,1)</f>
        <v>42738.91920138889</v>
      </c>
    </row>
    <row r="1542" spans="1:20" ht="60" x14ac:dyDescent="0.25">
      <c r="A1542" s="1">
        <v>1540</v>
      </c>
      <c r="B1542" s="8" t="s">
        <v>1541</v>
      </c>
      <c r="C1542" s="8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16">
        <f>ROUND((E1542/D1542)*(100),0)</f>
        <v>118</v>
      </c>
      <c r="P1542" s="9">
        <f>IF(L1542 = 0,0,E1542/L1542)</f>
        <v>180.40816326530611</v>
      </c>
      <c r="Q1542" s="1" t="str">
        <f>LEFT(N1542,SEARCH("/",N1542)-1)</f>
        <v>photography</v>
      </c>
      <c r="R1542" s="1" t="str">
        <f>RIGHT(N1542,LEN(N1542) - FIND("/",N1542))</f>
        <v>photobooks</v>
      </c>
      <c r="S1542" s="12">
        <f>(J1542/86400)+DATE(1970,1,1)</f>
        <v>41939.00712962963</v>
      </c>
      <c r="T1542" s="12">
        <f>(I1542/86400)+DATE(1970,1,1)</f>
        <v>41969.052083333328</v>
      </c>
    </row>
    <row r="1543" spans="1:20" ht="45" x14ac:dyDescent="0.25">
      <c r="A1543" s="1">
        <v>1541</v>
      </c>
      <c r="B1543" s="8" t="s">
        <v>1542</v>
      </c>
      <c r="C1543" s="8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6">
        <f>ROUND((E1543/D1543)*(100),0)</f>
        <v>0</v>
      </c>
      <c r="P1543" s="9">
        <f>IF(L1543 = 0,0,E1543/L1543)</f>
        <v>3</v>
      </c>
      <c r="Q1543" s="1" t="str">
        <f>LEFT(N1543,SEARCH("/",N1543)-1)</f>
        <v>photography</v>
      </c>
      <c r="R1543" s="1" t="str">
        <f>RIGHT(N1543,LEN(N1543) - FIND("/",N1543))</f>
        <v>nature</v>
      </c>
      <c r="S1543" s="12">
        <f>(J1543/86400)+DATE(1970,1,1)</f>
        <v>41974.712245370371</v>
      </c>
      <c r="T1543" s="12">
        <f>(I1543/86400)+DATE(1970,1,1)</f>
        <v>42004.712245370371</v>
      </c>
    </row>
    <row r="1544" spans="1:20" ht="60" x14ac:dyDescent="0.25">
      <c r="A1544" s="1">
        <v>1542</v>
      </c>
      <c r="B1544" s="8" t="s">
        <v>1543</v>
      </c>
      <c r="C1544" s="8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6">
        <f>ROUND((E1544/D1544)*(100),0)</f>
        <v>4</v>
      </c>
      <c r="P1544" s="9">
        <f>IF(L1544 = 0,0,E1544/L1544)</f>
        <v>20</v>
      </c>
      <c r="Q1544" s="1" t="str">
        <f>LEFT(N1544,SEARCH("/",N1544)-1)</f>
        <v>photography</v>
      </c>
      <c r="R1544" s="1" t="str">
        <f>RIGHT(N1544,LEN(N1544) - FIND("/",N1544))</f>
        <v>nature</v>
      </c>
      <c r="S1544" s="12">
        <f>(J1544/86400)+DATE(1970,1,1)</f>
        <v>42170.996527777781</v>
      </c>
      <c r="T1544" s="12">
        <f>(I1544/86400)+DATE(1970,1,1)</f>
        <v>42185.996527777781</v>
      </c>
    </row>
    <row r="1545" spans="1:20" ht="45" x14ac:dyDescent="0.25">
      <c r="A1545" s="1">
        <v>1543</v>
      </c>
      <c r="B1545" s="8" t="s">
        <v>1544</v>
      </c>
      <c r="C1545" s="8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6">
        <f>ROUND((E1545/D1545)*(100),0)</f>
        <v>0</v>
      </c>
      <c r="P1545" s="9">
        <f>IF(L1545 = 0,0,E1545/L1545)</f>
        <v>10</v>
      </c>
      <c r="Q1545" s="1" t="str">
        <f>LEFT(N1545,SEARCH("/",N1545)-1)</f>
        <v>photography</v>
      </c>
      <c r="R1545" s="1" t="str">
        <f>RIGHT(N1545,LEN(N1545) - FIND("/",N1545))</f>
        <v>nature</v>
      </c>
      <c r="S1545" s="12">
        <f>(J1545/86400)+DATE(1970,1,1)</f>
        <v>41935.509652777779</v>
      </c>
      <c r="T1545" s="12">
        <f>(I1545/86400)+DATE(1970,1,1)</f>
        <v>41965.551319444443</v>
      </c>
    </row>
    <row r="1546" spans="1:20" ht="45" x14ac:dyDescent="0.25">
      <c r="A1546" s="1">
        <v>1544</v>
      </c>
      <c r="B1546" s="8" t="s">
        <v>1545</v>
      </c>
      <c r="C1546" s="8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6">
        <f>ROUND((E1546/D1546)*(100),0)</f>
        <v>0</v>
      </c>
      <c r="P1546" s="9">
        <f>IF(L1546 = 0,0,E1546/L1546)</f>
        <v>0</v>
      </c>
      <c r="Q1546" s="1" t="str">
        <f>LEFT(N1546,SEARCH("/",N1546)-1)</f>
        <v>photography</v>
      </c>
      <c r="R1546" s="1" t="str">
        <f>RIGHT(N1546,LEN(N1546) - FIND("/",N1546))</f>
        <v>nature</v>
      </c>
      <c r="S1546" s="12">
        <f>(J1546/86400)+DATE(1970,1,1)</f>
        <v>42053.051203703704</v>
      </c>
      <c r="T1546" s="12">
        <f>(I1546/86400)+DATE(1970,1,1)</f>
        <v>42095.012499999997</v>
      </c>
    </row>
    <row r="1547" spans="1:20" ht="45" x14ac:dyDescent="0.25">
      <c r="A1547" s="1">
        <v>1545</v>
      </c>
      <c r="B1547" s="8" t="s">
        <v>1546</v>
      </c>
      <c r="C1547" s="8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6">
        <f>ROUND((E1547/D1547)*(100),0)</f>
        <v>0</v>
      </c>
      <c r="P1547" s="9">
        <f>IF(L1547 = 0,0,E1547/L1547)</f>
        <v>1</v>
      </c>
      <c r="Q1547" s="1" t="str">
        <f>LEFT(N1547,SEARCH("/",N1547)-1)</f>
        <v>photography</v>
      </c>
      <c r="R1547" s="1" t="str">
        <f>RIGHT(N1547,LEN(N1547) - FIND("/",N1547))</f>
        <v>nature</v>
      </c>
      <c r="S1547" s="12">
        <f>(J1547/86400)+DATE(1970,1,1)</f>
        <v>42031.884652777779</v>
      </c>
      <c r="T1547" s="12">
        <f>(I1547/86400)+DATE(1970,1,1)</f>
        <v>42065.886111111111</v>
      </c>
    </row>
    <row r="1548" spans="1:20" ht="60" x14ac:dyDescent="0.25">
      <c r="A1548" s="1">
        <v>1546</v>
      </c>
      <c r="B1548" s="8" t="s">
        <v>1547</v>
      </c>
      <c r="C1548" s="8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6">
        <f>ROUND((E1548/D1548)*(100),0)</f>
        <v>29</v>
      </c>
      <c r="P1548" s="9">
        <f>IF(L1548 = 0,0,E1548/L1548)</f>
        <v>26.272727272727273</v>
      </c>
      <c r="Q1548" s="1" t="str">
        <f>LEFT(N1548,SEARCH("/",N1548)-1)</f>
        <v>photography</v>
      </c>
      <c r="R1548" s="1" t="str">
        <f>RIGHT(N1548,LEN(N1548) - FIND("/",N1548))</f>
        <v>nature</v>
      </c>
      <c r="S1548" s="12">
        <f>(J1548/86400)+DATE(1970,1,1)</f>
        <v>41839.212951388887</v>
      </c>
      <c r="T1548" s="12">
        <f>(I1548/86400)+DATE(1970,1,1)</f>
        <v>41899.212951388887</v>
      </c>
    </row>
    <row r="1549" spans="1:20" ht="45" x14ac:dyDescent="0.25">
      <c r="A1549" s="1">
        <v>1547</v>
      </c>
      <c r="B1549" s="8" t="s">
        <v>1548</v>
      </c>
      <c r="C1549" s="8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6">
        <f>ROUND((E1549/D1549)*(100),0)</f>
        <v>0</v>
      </c>
      <c r="P1549" s="9">
        <f>IF(L1549 = 0,0,E1549/L1549)</f>
        <v>0</v>
      </c>
      <c r="Q1549" s="1" t="str">
        <f>LEFT(N1549,SEARCH("/",N1549)-1)</f>
        <v>photography</v>
      </c>
      <c r="R1549" s="1" t="str">
        <f>RIGHT(N1549,LEN(N1549) - FIND("/",N1549))</f>
        <v>nature</v>
      </c>
      <c r="S1549" s="12">
        <f>(J1549/86400)+DATE(1970,1,1)</f>
        <v>42782.426875000005</v>
      </c>
      <c r="T1549" s="12">
        <f>(I1549/86400)+DATE(1970,1,1)</f>
        <v>42789.426875000005</v>
      </c>
    </row>
    <row r="1550" spans="1:20" ht="30" x14ac:dyDescent="0.25">
      <c r="A1550" s="1">
        <v>1548</v>
      </c>
      <c r="B1550" s="8" t="s">
        <v>1549</v>
      </c>
      <c r="C1550" s="8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6">
        <f>ROUND((E1550/D1550)*(100),0)</f>
        <v>9</v>
      </c>
      <c r="P1550" s="9">
        <f>IF(L1550 = 0,0,E1550/L1550)</f>
        <v>60</v>
      </c>
      <c r="Q1550" s="1" t="str">
        <f>LEFT(N1550,SEARCH("/",N1550)-1)</f>
        <v>photography</v>
      </c>
      <c r="R1550" s="1" t="str">
        <f>RIGHT(N1550,LEN(N1550) - FIND("/",N1550))</f>
        <v>nature</v>
      </c>
      <c r="S1550" s="12">
        <f>(J1550/86400)+DATE(1970,1,1)</f>
        <v>42286.88217592593</v>
      </c>
      <c r="T1550" s="12">
        <f>(I1550/86400)+DATE(1970,1,1)</f>
        <v>42316.923842592594</v>
      </c>
    </row>
    <row r="1551" spans="1:20" ht="45" x14ac:dyDescent="0.25">
      <c r="A1551" s="1">
        <v>1549</v>
      </c>
      <c r="B1551" s="8" t="s">
        <v>1550</v>
      </c>
      <c r="C1551" s="8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6">
        <f>ROUND((E1551/D1551)*(100),0)</f>
        <v>34</v>
      </c>
      <c r="P1551" s="9">
        <f>IF(L1551 = 0,0,E1551/L1551)</f>
        <v>28.333333333333332</v>
      </c>
      <c r="Q1551" s="1" t="str">
        <f>LEFT(N1551,SEARCH("/",N1551)-1)</f>
        <v>photography</v>
      </c>
      <c r="R1551" s="1" t="str">
        <f>RIGHT(N1551,LEN(N1551) - FIND("/",N1551))</f>
        <v>nature</v>
      </c>
      <c r="S1551" s="12">
        <f>(J1551/86400)+DATE(1970,1,1)</f>
        <v>42281.136099537034</v>
      </c>
      <c r="T1551" s="12">
        <f>(I1551/86400)+DATE(1970,1,1)</f>
        <v>42311.177766203706</v>
      </c>
    </row>
    <row r="1552" spans="1:20" ht="60" x14ac:dyDescent="0.25">
      <c r="A1552" s="1">
        <v>1550</v>
      </c>
      <c r="B1552" s="8" t="s">
        <v>1551</v>
      </c>
      <c r="C1552" s="8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6">
        <f>ROUND((E1552/D1552)*(100),0)</f>
        <v>13</v>
      </c>
      <c r="P1552" s="9">
        <f>IF(L1552 = 0,0,E1552/L1552)</f>
        <v>14.428571428571429</v>
      </c>
      <c r="Q1552" s="1" t="str">
        <f>LEFT(N1552,SEARCH("/",N1552)-1)</f>
        <v>photography</v>
      </c>
      <c r="R1552" s="1" t="str">
        <f>RIGHT(N1552,LEN(N1552) - FIND("/",N1552))</f>
        <v>nature</v>
      </c>
      <c r="S1552" s="12">
        <f>(J1552/86400)+DATE(1970,1,1)</f>
        <v>42472.449467592596</v>
      </c>
      <c r="T1552" s="12">
        <f>(I1552/86400)+DATE(1970,1,1)</f>
        <v>42502.449467592596</v>
      </c>
    </row>
    <row r="1553" spans="1:20" ht="60" x14ac:dyDescent="0.25">
      <c r="A1553" s="1">
        <v>1551</v>
      </c>
      <c r="B1553" s="8" t="s">
        <v>1552</v>
      </c>
      <c r="C1553" s="8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6">
        <f>ROUND((E1553/D1553)*(100),0)</f>
        <v>0</v>
      </c>
      <c r="P1553" s="9">
        <f>IF(L1553 = 0,0,E1553/L1553)</f>
        <v>0</v>
      </c>
      <c r="Q1553" s="1" t="str">
        <f>LEFT(N1553,SEARCH("/",N1553)-1)</f>
        <v>photography</v>
      </c>
      <c r="R1553" s="1" t="str">
        <f>RIGHT(N1553,LEN(N1553) - FIND("/",N1553))</f>
        <v>nature</v>
      </c>
      <c r="S1553" s="12">
        <f>(J1553/86400)+DATE(1970,1,1)</f>
        <v>42121.824525462958</v>
      </c>
      <c r="T1553" s="12">
        <f>(I1553/86400)+DATE(1970,1,1)</f>
        <v>42151.824525462958</v>
      </c>
    </row>
    <row r="1554" spans="1:20" ht="60" x14ac:dyDescent="0.25">
      <c r="A1554" s="1">
        <v>1552</v>
      </c>
      <c r="B1554" s="8" t="s">
        <v>1553</v>
      </c>
      <c r="C1554" s="8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6">
        <f>ROUND((E1554/D1554)*(100),0)</f>
        <v>49</v>
      </c>
      <c r="P1554" s="9">
        <f>IF(L1554 = 0,0,E1554/L1554)</f>
        <v>132.1875</v>
      </c>
      <c r="Q1554" s="1" t="str">
        <f>LEFT(N1554,SEARCH("/",N1554)-1)</f>
        <v>photography</v>
      </c>
      <c r="R1554" s="1" t="str">
        <f>RIGHT(N1554,LEN(N1554) - FIND("/",N1554))</f>
        <v>nature</v>
      </c>
      <c r="S1554" s="12">
        <f>(J1554/86400)+DATE(1970,1,1)</f>
        <v>41892.688750000001</v>
      </c>
      <c r="T1554" s="12">
        <f>(I1554/86400)+DATE(1970,1,1)</f>
        <v>41913.165972222225</v>
      </c>
    </row>
    <row r="1555" spans="1:20" ht="45" x14ac:dyDescent="0.25">
      <c r="A1555" s="1">
        <v>1553</v>
      </c>
      <c r="B1555" s="8" t="s">
        <v>1554</v>
      </c>
      <c r="C1555" s="8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6">
        <f>ROUND((E1555/D1555)*(100),0)</f>
        <v>0</v>
      </c>
      <c r="P1555" s="9">
        <f>IF(L1555 = 0,0,E1555/L1555)</f>
        <v>0</v>
      </c>
      <c r="Q1555" s="1" t="str">
        <f>LEFT(N1555,SEARCH("/",N1555)-1)</f>
        <v>photography</v>
      </c>
      <c r="R1555" s="1" t="str">
        <f>RIGHT(N1555,LEN(N1555) - FIND("/",N1555))</f>
        <v>nature</v>
      </c>
      <c r="S1555" s="12">
        <f>(J1555/86400)+DATE(1970,1,1)</f>
        <v>42219.282951388886</v>
      </c>
      <c r="T1555" s="12">
        <f>(I1555/86400)+DATE(1970,1,1)</f>
        <v>42249.282951388886</v>
      </c>
    </row>
    <row r="1556" spans="1:20" ht="60" x14ac:dyDescent="0.25">
      <c r="A1556" s="1">
        <v>1554</v>
      </c>
      <c r="B1556" s="8" t="s">
        <v>1555</v>
      </c>
      <c r="C1556" s="8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6">
        <f>ROUND((E1556/D1556)*(100),0)</f>
        <v>0</v>
      </c>
      <c r="P1556" s="9">
        <f>IF(L1556 = 0,0,E1556/L1556)</f>
        <v>0</v>
      </c>
      <c r="Q1556" s="1" t="str">
        <f>LEFT(N1556,SEARCH("/",N1556)-1)</f>
        <v>photography</v>
      </c>
      <c r="R1556" s="1" t="str">
        <f>RIGHT(N1556,LEN(N1556) - FIND("/",N1556))</f>
        <v>nature</v>
      </c>
      <c r="S1556" s="12">
        <f>(J1556/86400)+DATE(1970,1,1)</f>
        <v>42188.252199074079</v>
      </c>
      <c r="T1556" s="12">
        <f>(I1556/86400)+DATE(1970,1,1)</f>
        <v>42218.252199074079</v>
      </c>
    </row>
    <row r="1557" spans="1:20" ht="45" x14ac:dyDescent="0.25">
      <c r="A1557" s="1">
        <v>1555</v>
      </c>
      <c r="B1557" s="8" t="s">
        <v>1556</v>
      </c>
      <c r="C1557" s="8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6">
        <f>ROUND((E1557/D1557)*(100),0)</f>
        <v>0</v>
      </c>
      <c r="P1557" s="9">
        <f>IF(L1557 = 0,0,E1557/L1557)</f>
        <v>0</v>
      </c>
      <c r="Q1557" s="1" t="str">
        <f>LEFT(N1557,SEARCH("/",N1557)-1)</f>
        <v>photography</v>
      </c>
      <c r="R1557" s="1" t="str">
        <f>RIGHT(N1557,LEN(N1557) - FIND("/",N1557))</f>
        <v>nature</v>
      </c>
      <c r="S1557" s="12">
        <f>(J1557/86400)+DATE(1970,1,1)</f>
        <v>42241.613796296297</v>
      </c>
      <c r="T1557" s="12">
        <f>(I1557/86400)+DATE(1970,1,1)</f>
        <v>42264.708333333328</v>
      </c>
    </row>
    <row r="1558" spans="1:20" ht="45" x14ac:dyDescent="0.25">
      <c r="A1558" s="1">
        <v>1556</v>
      </c>
      <c r="B1558" s="8" t="s">
        <v>1557</v>
      </c>
      <c r="C1558" s="8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6">
        <f>ROUND((E1558/D1558)*(100),0)</f>
        <v>45</v>
      </c>
      <c r="P1558" s="9">
        <f>IF(L1558 = 0,0,E1558/L1558)</f>
        <v>56.416666666666664</v>
      </c>
      <c r="Q1558" s="1" t="str">
        <f>LEFT(N1558,SEARCH("/",N1558)-1)</f>
        <v>photography</v>
      </c>
      <c r="R1558" s="1" t="str">
        <f>RIGHT(N1558,LEN(N1558) - FIND("/",N1558))</f>
        <v>nature</v>
      </c>
      <c r="S1558" s="12">
        <f>(J1558/86400)+DATE(1970,1,1)</f>
        <v>42525.153055555551</v>
      </c>
      <c r="T1558" s="12">
        <f>(I1558/86400)+DATE(1970,1,1)</f>
        <v>42555.153055555551</v>
      </c>
    </row>
    <row r="1559" spans="1:20" ht="45" x14ac:dyDescent="0.25">
      <c r="A1559" s="1">
        <v>1557</v>
      </c>
      <c r="B1559" s="8" t="s">
        <v>1558</v>
      </c>
      <c r="C1559" s="8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6">
        <f>ROUND((E1559/D1559)*(100),0)</f>
        <v>4</v>
      </c>
      <c r="P1559" s="9">
        <f>IF(L1559 = 0,0,E1559/L1559)</f>
        <v>100</v>
      </c>
      <c r="Q1559" s="1" t="str">
        <f>LEFT(N1559,SEARCH("/",N1559)-1)</f>
        <v>photography</v>
      </c>
      <c r="R1559" s="1" t="str">
        <f>RIGHT(N1559,LEN(N1559) - FIND("/",N1559))</f>
        <v>nature</v>
      </c>
      <c r="S1559" s="12">
        <f>(J1559/86400)+DATE(1970,1,1)</f>
        <v>41871.65315972222</v>
      </c>
      <c r="T1559" s="12">
        <f>(I1559/86400)+DATE(1970,1,1)</f>
        <v>41902.65315972222</v>
      </c>
    </row>
    <row r="1560" spans="1:20" ht="45" x14ac:dyDescent="0.25">
      <c r="A1560" s="1">
        <v>1558</v>
      </c>
      <c r="B1560" s="8" t="s">
        <v>1559</v>
      </c>
      <c r="C1560" s="8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6">
        <f>ROUND((E1560/D1560)*(100),0)</f>
        <v>5</v>
      </c>
      <c r="P1560" s="9">
        <f>IF(L1560 = 0,0,E1560/L1560)</f>
        <v>11.666666666666666</v>
      </c>
      <c r="Q1560" s="1" t="str">
        <f>LEFT(N1560,SEARCH("/",N1560)-1)</f>
        <v>photography</v>
      </c>
      <c r="R1560" s="1" t="str">
        <f>RIGHT(N1560,LEN(N1560) - FIND("/",N1560))</f>
        <v>nature</v>
      </c>
      <c r="S1560" s="12">
        <f>(J1560/86400)+DATE(1970,1,1)</f>
        <v>42185.397673611107</v>
      </c>
      <c r="T1560" s="12">
        <f>(I1560/86400)+DATE(1970,1,1)</f>
        <v>42244.508333333331</v>
      </c>
    </row>
    <row r="1561" spans="1:20" ht="45" x14ac:dyDescent="0.25">
      <c r="A1561" s="1">
        <v>1559</v>
      </c>
      <c r="B1561" s="8" t="s">
        <v>1560</v>
      </c>
      <c r="C1561" s="8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6">
        <f>ROUND((E1561/D1561)*(100),0)</f>
        <v>0</v>
      </c>
      <c r="P1561" s="9">
        <f>IF(L1561 = 0,0,E1561/L1561)</f>
        <v>50</v>
      </c>
      <c r="Q1561" s="1" t="str">
        <f>LEFT(N1561,SEARCH("/",N1561)-1)</f>
        <v>photography</v>
      </c>
      <c r="R1561" s="1" t="str">
        <f>RIGHT(N1561,LEN(N1561) - FIND("/",N1561))</f>
        <v>nature</v>
      </c>
      <c r="S1561" s="12">
        <f>(J1561/86400)+DATE(1970,1,1)</f>
        <v>42108.053229166668</v>
      </c>
      <c r="T1561" s="12">
        <f>(I1561/86400)+DATE(1970,1,1)</f>
        <v>42123.053229166668</v>
      </c>
    </row>
    <row r="1562" spans="1:20" ht="60" x14ac:dyDescent="0.25">
      <c r="A1562" s="1">
        <v>1560</v>
      </c>
      <c r="B1562" s="8" t="s">
        <v>1561</v>
      </c>
      <c r="C1562" s="8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6">
        <f>ROUND((E1562/D1562)*(100),0)</f>
        <v>4</v>
      </c>
      <c r="P1562" s="9">
        <f>IF(L1562 = 0,0,E1562/L1562)</f>
        <v>23.5</v>
      </c>
      <c r="Q1562" s="1" t="str">
        <f>LEFT(N1562,SEARCH("/",N1562)-1)</f>
        <v>photography</v>
      </c>
      <c r="R1562" s="1" t="str">
        <f>RIGHT(N1562,LEN(N1562) - FIND("/",N1562))</f>
        <v>nature</v>
      </c>
      <c r="S1562" s="12">
        <f>(J1562/86400)+DATE(1970,1,1)</f>
        <v>41936.020752314813</v>
      </c>
      <c r="T1562" s="12">
        <f>(I1562/86400)+DATE(1970,1,1)</f>
        <v>41956.062418981484</v>
      </c>
    </row>
    <row r="1563" spans="1:20" ht="60" x14ac:dyDescent="0.25">
      <c r="A1563" s="1">
        <v>1561</v>
      </c>
      <c r="B1563" s="8" t="s">
        <v>1562</v>
      </c>
      <c r="C1563" s="8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6">
        <f>ROUND((E1563/D1563)*(100),0)</f>
        <v>1</v>
      </c>
      <c r="P1563" s="9">
        <f>IF(L1563 = 0,0,E1563/L1563)</f>
        <v>67</v>
      </c>
      <c r="Q1563" s="1" t="str">
        <f>LEFT(N1563,SEARCH("/",N1563)-1)</f>
        <v>publishing</v>
      </c>
      <c r="R1563" s="1" t="str">
        <f>RIGHT(N1563,LEN(N1563) - FIND("/",N1563))</f>
        <v>art books</v>
      </c>
      <c r="S1563" s="12">
        <f>(J1563/86400)+DATE(1970,1,1)</f>
        <v>41555.041701388887</v>
      </c>
      <c r="T1563" s="12">
        <f>(I1563/86400)+DATE(1970,1,1)</f>
        <v>41585.083368055552</v>
      </c>
    </row>
    <row r="1564" spans="1:20" ht="60" x14ac:dyDescent="0.25">
      <c r="A1564" s="1">
        <v>1562</v>
      </c>
      <c r="B1564" s="8" t="s">
        <v>1563</v>
      </c>
      <c r="C1564" s="8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6">
        <f>ROUND((E1564/D1564)*(100),0)</f>
        <v>0</v>
      </c>
      <c r="P1564" s="9">
        <f>IF(L1564 = 0,0,E1564/L1564)</f>
        <v>0</v>
      </c>
      <c r="Q1564" s="1" t="str">
        <f>LEFT(N1564,SEARCH("/",N1564)-1)</f>
        <v>publishing</v>
      </c>
      <c r="R1564" s="1" t="str">
        <f>RIGHT(N1564,LEN(N1564) - FIND("/",N1564))</f>
        <v>art books</v>
      </c>
      <c r="S1564" s="12">
        <f>(J1564/86400)+DATE(1970,1,1)</f>
        <v>40079.566157407404</v>
      </c>
      <c r="T1564" s="12">
        <f>(I1564/86400)+DATE(1970,1,1)</f>
        <v>40149.034722222219</v>
      </c>
    </row>
    <row r="1565" spans="1:20" ht="45" x14ac:dyDescent="0.25">
      <c r="A1565" s="1">
        <v>1563</v>
      </c>
      <c r="B1565" s="8" t="s">
        <v>1564</v>
      </c>
      <c r="C1565" s="8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6">
        <f>ROUND((E1565/D1565)*(100),0)</f>
        <v>1</v>
      </c>
      <c r="P1565" s="9">
        <f>IF(L1565 = 0,0,E1565/L1565)</f>
        <v>42.5</v>
      </c>
      <c r="Q1565" s="1" t="str">
        <f>LEFT(N1565,SEARCH("/",N1565)-1)</f>
        <v>publishing</v>
      </c>
      <c r="R1565" s="1" t="str">
        <f>RIGHT(N1565,LEN(N1565) - FIND("/",N1565))</f>
        <v>art books</v>
      </c>
      <c r="S1565" s="12">
        <f>(J1565/86400)+DATE(1970,1,1)</f>
        <v>41652.742488425924</v>
      </c>
      <c r="T1565" s="12">
        <f>(I1565/86400)+DATE(1970,1,1)</f>
        <v>41712.700821759259</v>
      </c>
    </row>
    <row r="1566" spans="1:20" ht="60" x14ac:dyDescent="0.25">
      <c r="A1566" s="1">
        <v>1564</v>
      </c>
      <c r="B1566" s="8" t="s">
        <v>1565</v>
      </c>
      <c r="C1566" s="8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6">
        <f>ROUND((E1566/D1566)*(100),0)</f>
        <v>0</v>
      </c>
      <c r="P1566" s="9">
        <f>IF(L1566 = 0,0,E1566/L1566)</f>
        <v>10</v>
      </c>
      <c r="Q1566" s="1" t="str">
        <f>LEFT(N1566,SEARCH("/",N1566)-1)</f>
        <v>publishing</v>
      </c>
      <c r="R1566" s="1" t="str">
        <f>RIGHT(N1566,LEN(N1566) - FIND("/",N1566))</f>
        <v>art books</v>
      </c>
      <c r="S1566" s="12">
        <f>(J1566/86400)+DATE(1970,1,1)</f>
        <v>42121.367002314815</v>
      </c>
      <c r="T1566" s="12">
        <f>(I1566/86400)+DATE(1970,1,1)</f>
        <v>42152.836805555555</v>
      </c>
    </row>
    <row r="1567" spans="1:20" ht="60" x14ac:dyDescent="0.25">
      <c r="A1567" s="1">
        <v>1565</v>
      </c>
      <c r="B1567" s="8" t="s">
        <v>1566</v>
      </c>
      <c r="C1567" s="8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6">
        <f>ROUND((E1567/D1567)*(100),0)</f>
        <v>3</v>
      </c>
      <c r="P1567" s="9">
        <f>IF(L1567 = 0,0,E1567/L1567)</f>
        <v>100</v>
      </c>
      <c r="Q1567" s="1" t="str">
        <f>LEFT(N1567,SEARCH("/",N1567)-1)</f>
        <v>publishing</v>
      </c>
      <c r="R1567" s="1" t="str">
        <f>RIGHT(N1567,LEN(N1567) - FIND("/",N1567))</f>
        <v>art books</v>
      </c>
      <c r="S1567" s="12">
        <f>(J1567/86400)+DATE(1970,1,1)</f>
        <v>40672.729872685188</v>
      </c>
      <c r="T1567" s="12">
        <f>(I1567/86400)+DATE(1970,1,1)</f>
        <v>40702.729872685188</v>
      </c>
    </row>
    <row r="1568" spans="1:20" ht="45" x14ac:dyDescent="0.25">
      <c r="A1568" s="1">
        <v>1566</v>
      </c>
      <c r="B1568" s="8" t="s">
        <v>1567</v>
      </c>
      <c r="C1568" s="8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6">
        <f>ROUND((E1568/D1568)*(100),0)</f>
        <v>21</v>
      </c>
      <c r="P1568" s="9">
        <f>IF(L1568 = 0,0,E1568/L1568)</f>
        <v>108.05084745762711</v>
      </c>
      <c r="Q1568" s="1" t="str">
        <f>LEFT(N1568,SEARCH("/",N1568)-1)</f>
        <v>publishing</v>
      </c>
      <c r="R1568" s="1" t="str">
        <f>RIGHT(N1568,LEN(N1568) - FIND("/",N1568))</f>
        <v>art books</v>
      </c>
      <c r="S1568" s="12">
        <f>(J1568/86400)+DATE(1970,1,1)</f>
        <v>42549.916712962964</v>
      </c>
      <c r="T1568" s="12">
        <f>(I1568/86400)+DATE(1970,1,1)</f>
        <v>42578.916666666672</v>
      </c>
    </row>
    <row r="1569" spans="1:20" ht="60" x14ac:dyDescent="0.25">
      <c r="A1569" s="1">
        <v>1567</v>
      </c>
      <c r="B1569" s="8" t="s">
        <v>1568</v>
      </c>
      <c r="C1569" s="8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6">
        <f>ROUND((E1569/D1569)*(100),0)</f>
        <v>4</v>
      </c>
      <c r="P1569" s="9">
        <f>IF(L1569 = 0,0,E1569/L1569)</f>
        <v>26.923076923076923</v>
      </c>
      <c r="Q1569" s="1" t="str">
        <f>LEFT(N1569,SEARCH("/",N1569)-1)</f>
        <v>publishing</v>
      </c>
      <c r="R1569" s="1" t="str">
        <f>RIGHT(N1569,LEN(N1569) - FIND("/",N1569))</f>
        <v>art books</v>
      </c>
      <c r="S1569" s="12">
        <f>(J1569/86400)+DATE(1970,1,1)</f>
        <v>41671.93686342593</v>
      </c>
      <c r="T1569" s="12">
        <f>(I1569/86400)+DATE(1970,1,1)</f>
        <v>41687</v>
      </c>
    </row>
    <row r="1570" spans="1:20" ht="45" x14ac:dyDescent="0.25">
      <c r="A1570" s="1">
        <v>1568</v>
      </c>
      <c r="B1570" s="8" t="s">
        <v>1569</v>
      </c>
      <c r="C1570" s="8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6">
        <f>ROUND((E1570/D1570)*(100),0)</f>
        <v>14</v>
      </c>
      <c r="P1570" s="9">
        <f>IF(L1570 = 0,0,E1570/L1570)</f>
        <v>155</v>
      </c>
      <c r="Q1570" s="1" t="str">
        <f>LEFT(N1570,SEARCH("/",N1570)-1)</f>
        <v>publishing</v>
      </c>
      <c r="R1570" s="1" t="str">
        <f>RIGHT(N1570,LEN(N1570) - FIND("/",N1570))</f>
        <v>art books</v>
      </c>
      <c r="S1570" s="12">
        <f>(J1570/86400)+DATE(1970,1,1)</f>
        <v>41962.062326388885</v>
      </c>
      <c r="T1570" s="12">
        <f>(I1570/86400)+DATE(1970,1,1)</f>
        <v>41997.062326388885</v>
      </c>
    </row>
    <row r="1571" spans="1:20" x14ac:dyDescent="0.25">
      <c r="A1571" s="1">
        <v>1569</v>
      </c>
      <c r="B1571" s="8" t="s">
        <v>1570</v>
      </c>
      <c r="C1571" s="8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6">
        <f>ROUND((E1571/D1571)*(100),0)</f>
        <v>0</v>
      </c>
      <c r="P1571" s="9">
        <f>IF(L1571 = 0,0,E1571/L1571)</f>
        <v>0</v>
      </c>
      <c r="Q1571" s="1" t="str">
        <f>LEFT(N1571,SEARCH("/",N1571)-1)</f>
        <v>publishing</v>
      </c>
      <c r="R1571" s="1" t="str">
        <f>RIGHT(N1571,LEN(N1571) - FIND("/",N1571))</f>
        <v>art books</v>
      </c>
      <c r="S1571" s="12">
        <f>(J1571/86400)+DATE(1970,1,1)</f>
        <v>41389.679560185185</v>
      </c>
      <c r="T1571" s="12">
        <f>(I1571/86400)+DATE(1970,1,1)</f>
        <v>41419.679560185185</v>
      </c>
    </row>
    <row r="1572" spans="1:20" ht="30" x14ac:dyDescent="0.25">
      <c r="A1572" s="1">
        <v>1570</v>
      </c>
      <c r="B1572" s="8" t="s">
        <v>1571</v>
      </c>
      <c r="C1572" s="8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6">
        <f>ROUND((E1572/D1572)*(100),0)</f>
        <v>41</v>
      </c>
      <c r="P1572" s="9">
        <f>IF(L1572 = 0,0,E1572/L1572)</f>
        <v>47.769230769230766</v>
      </c>
      <c r="Q1572" s="1" t="str">
        <f>LEFT(N1572,SEARCH("/",N1572)-1)</f>
        <v>publishing</v>
      </c>
      <c r="R1572" s="1" t="str">
        <f>RIGHT(N1572,LEN(N1572) - FIND("/",N1572))</f>
        <v>art books</v>
      </c>
      <c r="S1572" s="12">
        <f>(J1572/86400)+DATE(1970,1,1)</f>
        <v>42438.813449074078</v>
      </c>
      <c r="T1572" s="12">
        <f>(I1572/86400)+DATE(1970,1,1)</f>
        <v>42468.771782407406</v>
      </c>
    </row>
    <row r="1573" spans="1:20" ht="60" x14ac:dyDescent="0.25">
      <c r="A1573" s="1">
        <v>1571</v>
      </c>
      <c r="B1573" s="8" t="s">
        <v>1572</v>
      </c>
      <c r="C1573" s="8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6">
        <f>ROUND((E1573/D1573)*(100),0)</f>
        <v>1</v>
      </c>
      <c r="P1573" s="9">
        <f>IF(L1573 = 0,0,E1573/L1573)</f>
        <v>20</v>
      </c>
      <c r="Q1573" s="1" t="str">
        <f>LEFT(N1573,SEARCH("/",N1573)-1)</f>
        <v>publishing</v>
      </c>
      <c r="R1573" s="1" t="str">
        <f>RIGHT(N1573,LEN(N1573) - FIND("/",N1573))</f>
        <v>art books</v>
      </c>
      <c r="S1573" s="12">
        <f>(J1573/86400)+DATE(1970,1,1)</f>
        <v>42144.769479166665</v>
      </c>
      <c r="T1573" s="12">
        <f>(I1573/86400)+DATE(1970,1,1)</f>
        <v>42174.769479166665</v>
      </c>
    </row>
    <row r="1574" spans="1:20" ht="60" x14ac:dyDescent="0.25">
      <c r="A1574" s="1">
        <v>1572</v>
      </c>
      <c r="B1574" s="8" t="s">
        <v>1573</v>
      </c>
      <c r="C1574" s="8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6">
        <f>ROUND((E1574/D1574)*(100),0)</f>
        <v>5</v>
      </c>
      <c r="P1574" s="9">
        <f>IF(L1574 = 0,0,E1574/L1574)</f>
        <v>41.666666666666664</v>
      </c>
      <c r="Q1574" s="1" t="str">
        <f>LEFT(N1574,SEARCH("/",N1574)-1)</f>
        <v>publishing</v>
      </c>
      <c r="R1574" s="1" t="str">
        <f>RIGHT(N1574,LEN(N1574) - FIND("/",N1574))</f>
        <v>art books</v>
      </c>
      <c r="S1574" s="12">
        <f>(J1574/86400)+DATE(1970,1,1)</f>
        <v>42404.033090277779</v>
      </c>
      <c r="T1574" s="12">
        <f>(I1574/86400)+DATE(1970,1,1)</f>
        <v>42428.999305555553</v>
      </c>
    </row>
    <row r="1575" spans="1:20" ht="60" x14ac:dyDescent="0.25">
      <c r="A1575" s="1">
        <v>1573</v>
      </c>
      <c r="B1575" s="8" t="s">
        <v>1574</v>
      </c>
      <c r="C1575" s="8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6">
        <f>ROUND((E1575/D1575)*(100),0)</f>
        <v>2</v>
      </c>
      <c r="P1575" s="9">
        <f>IF(L1575 = 0,0,E1575/L1575)</f>
        <v>74.333333333333329</v>
      </c>
      <c r="Q1575" s="1" t="str">
        <f>LEFT(N1575,SEARCH("/",N1575)-1)</f>
        <v>publishing</v>
      </c>
      <c r="R1575" s="1" t="str">
        <f>RIGHT(N1575,LEN(N1575) - FIND("/",N1575))</f>
        <v>art books</v>
      </c>
      <c r="S1575" s="12">
        <f>(J1575/86400)+DATE(1970,1,1)</f>
        <v>42786.000023148154</v>
      </c>
      <c r="T1575" s="12">
        <f>(I1575/86400)+DATE(1970,1,1)</f>
        <v>42826.165972222225</v>
      </c>
    </row>
    <row r="1576" spans="1:20" ht="60" x14ac:dyDescent="0.25">
      <c r="A1576" s="1">
        <v>1574</v>
      </c>
      <c r="B1576" s="8" t="s">
        <v>1575</v>
      </c>
      <c r="C1576" s="8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6">
        <f>ROUND((E1576/D1576)*(100),0)</f>
        <v>5</v>
      </c>
      <c r="P1576" s="9">
        <f>IF(L1576 = 0,0,E1576/L1576)</f>
        <v>84.333333333333329</v>
      </c>
      <c r="Q1576" s="1" t="str">
        <f>LEFT(N1576,SEARCH("/",N1576)-1)</f>
        <v>publishing</v>
      </c>
      <c r="R1576" s="1" t="str">
        <f>RIGHT(N1576,LEN(N1576) - FIND("/",N1576))</f>
        <v>art books</v>
      </c>
      <c r="S1576" s="12">
        <f>(J1576/86400)+DATE(1970,1,1)</f>
        <v>42017.927418981482</v>
      </c>
      <c r="T1576" s="12">
        <f>(I1576/86400)+DATE(1970,1,1)</f>
        <v>42052.927418981482</v>
      </c>
    </row>
    <row r="1577" spans="1:20" ht="60" x14ac:dyDescent="0.25">
      <c r="A1577" s="1">
        <v>1575</v>
      </c>
      <c r="B1577" s="8" t="s">
        <v>1576</v>
      </c>
      <c r="C1577" s="8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6">
        <f>ROUND((E1577/D1577)*(100),0)</f>
        <v>23</v>
      </c>
      <c r="P1577" s="9">
        <f>IF(L1577 = 0,0,E1577/L1577)</f>
        <v>65.457142857142856</v>
      </c>
      <c r="Q1577" s="1" t="str">
        <f>LEFT(N1577,SEARCH("/",N1577)-1)</f>
        <v>publishing</v>
      </c>
      <c r="R1577" s="1" t="str">
        <f>RIGHT(N1577,LEN(N1577) - FIND("/",N1577))</f>
        <v>art books</v>
      </c>
      <c r="S1577" s="12">
        <f>(J1577/86400)+DATE(1970,1,1)</f>
        <v>41799.524259259255</v>
      </c>
      <c r="T1577" s="12">
        <f>(I1577/86400)+DATE(1970,1,1)</f>
        <v>41829.524259259255</v>
      </c>
    </row>
    <row r="1578" spans="1:20" ht="45" x14ac:dyDescent="0.25">
      <c r="A1578" s="1">
        <v>1576</v>
      </c>
      <c r="B1578" s="8" t="s">
        <v>1577</v>
      </c>
      <c r="C1578" s="8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6">
        <f>ROUND((E1578/D1578)*(100),0)</f>
        <v>13</v>
      </c>
      <c r="P1578" s="9">
        <f>IF(L1578 = 0,0,E1578/L1578)</f>
        <v>65</v>
      </c>
      <c r="Q1578" s="1" t="str">
        <f>LEFT(N1578,SEARCH("/",N1578)-1)</f>
        <v>publishing</v>
      </c>
      <c r="R1578" s="1" t="str">
        <f>RIGHT(N1578,LEN(N1578) - FIND("/",N1578))</f>
        <v>art books</v>
      </c>
      <c r="S1578" s="12">
        <f>(J1578/86400)+DATE(1970,1,1)</f>
        <v>42140.879259259258</v>
      </c>
      <c r="T1578" s="12">
        <f>(I1578/86400)+DATE(1970,1,1)</f>
        <v>42185.879259259258</v>
      </c>
    </row>
    <row r="1579" spans="1:20" ht="60" x14ac:dyDescent="0.25">
      <c r="A1579" s="1">
        <v>1577</v>
      </c>
      <c r="B1579" s="8" t="s">
        <v>1578</v>
      </c>
      <c r="C1579" s="8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6">
        <f>ROUND((E1579/D1579)*(100),0)</f>
        <v>1</v>
      </c>
      <c r="P1579" s="9">
        <f>IF(L1579 = 0,0,E1579/L1579)</f>
        <v>27.5</v>
      </c>
      <c r="Q1579" s="1" t="str">
        <f>LEFT(N1579,SEARCH("/",N1579)-1)</f>
        <v>publishing</v>
      </c>
      <c r="R1579" s="1" t="str">
        <f>RIGHT(N1579,LEN(N1579) - FIND("/",N1579))</f>
        <v>art books</v>
      </c>
      <c r="S1579" s="12">
        <f>(J1579/86400)+DATE(1970,1,1)</f>
        <v>41054.847777777773</v>
      </c>
      <c r="T1579" s="12">
        <f>(I1579/86400)+DATE(1970,1,1)</f>
        <v>41114.847777777773</v>
      </c>
    </row>
    <row r="1580" spans="1:20" ht="60" x14ac:dyDescent="0.25">
      <c r="A1580" s="1">
        <v>1578</v>
      </c>
      <c r="B1580" s="8" t="s">
        <v>1579</v>
      </c>
      <c r="C1580" s="8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6">
        <f>ROUND((E1580/D1580)*(100),0)</f>
        <v>11</v>
      </c>
      <c r="P1580" s="9">
        <f>IF(L1580 = 0,0,E1580/L1580)</f>
        <v>51.25</v>
      </c>
      <c r="Q1580" s="1" t="str">
        <f>LEFT(N1580,SEARCH("/",N1580)-1)</f>
        <v>publishing</v>
      </c>
      <c r="R1580" s="1" t="str">
        <f>RIGHT(N1580,LEN(N1580) - FIND("/",N1580))</f>
        <v>art books</v>
      </c>
      <c r="S1580" s="12">
        <f>(J1580/86400)+DATE(1970,1,1)</f>
        <v>40399.065868055557</v>
      </c>
      <c r="T1580" s="12">
        <f>(I1580/86400)+DATE(1970,1,1)</f>
        <v>40423.083333333336</v>
      </c>
    </row>
    <row r="1581" spans="1:20" ht="45" x14ac:dyDescent="0.25">
      <c r="A1581" s="1">
        <v>1579</v>
      </c>
      <c r="B1581" s="8" t="s">
        <v>1580</v>
      </c>
      <c r="C1581" s="8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6">
        <f>ROUND((E1581/D1581)*(100),0)</f>
        <v>1</v>
      </c>
      <c r="P1581" s="9">
        <f>IF(L1581 = 0,0,E1581/L1581)</f>
        <v>14</v>
      </c>
      <c r="Q1581" s="1" t="str">
        <f>LEFT(N1581,SEARCH("/",N1581)-1)</f>
        <v>publishing</v>
      </c>
      <c r="R1581" s="1" t="str">
        <f>RIGHT(N1581,LEN(N1581) - FIND("/",N1581))</f>
        <v>art books</v>
      </c>
      <c r="S1581" s="12">
        <f>(J1581/86400)+DATE(1970,1,1)</f>
        <v>41481.996423611112</v>
      </c>
      <c r="T1581" s="12">
        <f>(I1581/86400)+DATE(1970,1,1)</f>
        <v>41514.996423611112</v>
      </c>
    </row>
    <row r="1582" spans="1:20" ht="45" x14ac:dyDescent="0.25">
      <c r="A1582" s="1">
        <v>1580</v>
      </c>
      <c r="B1582" s="8" t="s">
        <v>1581</v>
      </c>
      <c r="C1582" s="8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6">
        <f>ROUND((E1582/D1582)*(100),0)</f>
        <v>0</v>
      </c>
      <c r="P1582" s="9">
        <f>IF(L1582 = 0,0,E1582/L1582)</f>
        <v>0</v>
      </c>
      <c r="Q1582" s="1" t="str">
        <f>LEFT(N1582,SEARCH("/",N1582)-1)</f>
        <v>publishing</v>
      </c>
      <c r="R1582" s="1" t="str">
        <f>RIGHT(N1582,LEN(N1582) - FIND("/",N1582))</f>
        <v>art books</v>
      </c>
      <c r="S1582" s="12">
        <f>(J1582/86400)+DATE(1970,1,1)</f>
        <v>40990.050069444442</v>
      </c>
      <c r="T1582" s="12">
        <f>(I1582/86400)+DATE(1970,1,1)</f>
        <v>41050.050069444442</v>
      </c>
    </row>
    <row r="1583" spans="1:20" ht="60" x14ac:dyDescent="0.25">
      <c r="A1583" s="1">
        <v>1581</v>
      </c>
      <c r="B1583" s="8" t="s">
        <v>1582</v>
      </c>
      <c r="C1583" s="8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6">
        <f>ROUND((E1583/D1583)*(100),0)</f>
        <v>1</v>
      </c>
      <c r="P1583" s="9">
        <f>IF(L1583 = 0,0,E1583/L1583)</f>
        <v>5</v>
      </c>
      <c r="Q1583" s="1" t="str">
        <f>LEFT(N1583,SEARCH("/",N1583)-1)</f>
        <v>photography</v>
      </c>
      <c r="R1583" s="1" t="str">
        <f>RIGHT(N1583,LEN(N1583) - FIND("/",N1583))</f>
        <v>places</v>
      </c>
      <c r="S1583" s="12">
        <f>(J1583/86400)+DATE(1970,1,1)</f>
        <v>42325.448958333334</v>
      </c>
      <c r="T1583" s="12">
        <f>(I1583/86400)+DATE(1970,1,1)</f>
        <v>42357.448958333334</v>
      </c>
    </row>
    <row r="1584" spans="1:20" ht="30" x14ac:dyDescent="0.25">
      <c r="A1584" s="1">
        <v>1582</v>
      </c>
      <c r="B1584" s="8" t="s">
        <v>1583</v>
      </c>
      <c r="C1584" s="8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6">
        <f>ROUND((E1584/D1584)*(100),0)</f>
        <v>9</v>
      </c>
      <c r="P1584" s="9">
        <f>IF(L1584 = 0,0,E1584/L1584)</f>
        <v>31</v>
      </c>
      <c r="Q1584" s="1" t="str">
        <f>LEFT(N1584,SEARCH("/",N1584)-1)</f>
        <v>photography</v>
      </c>
      <c r="R1584" s="1" t="str">
        <f>RIGHT(N1584,LEN(N1584) - FIND("/",N1584))</f>
        <v>places</v>
      </c>
      <c r="S1584" s="12">
        <f>(J1584/86400)+DATE(1970,1,1)</f>
        <v>42246.789965277778</v>
      </c>
      <c r="T1584" s="12">
        <f>(I1584/86400)+DATE(1970,1,1)</f>
        <v>42303.888888888891</v>
      </c>
    </row>
    <row r="1585" spans="1:20" ht="60" x14ac:dyDescent="0.25">
      <c r="A1585" s="1">
        <v>1583</v>
      </c>
      <c r="B1585" s="8" t="s">
        <v>1584</v>
      </c>
      <c r="C1585" s="8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6">
        <f>ROUND((E1585/D1585)*(100),0)</f>
        <v>0</v>
      </c>
      <c r="P1585" s="9">
        <f>IF(L1585 = 0,0,E1585/L1585)</f>
        <v>15</v>
      </c>
      <c r="Q1585" s="1" t="str">
        <f>LEFT(N1585,SEARCH("/",N1585)-1)</f>
        <v>photography</v>
      </c>
      <c r="R1585" s="1" t="str">
        <f>RIGHT(N1585,LEN(N1585) - FIND("/",N1585))</f>
        <v>places</v>
      </c>
      <c r="S1585" s="12">
        <f>(J1585/86400)+DATE(1970,1,1)</f>
        <v>41877.904988425929</v>
      </c>
      <c r="T1585" s="12">
        <f>(I1585/86400)+DATE(1970,1,1)</f>
        <v>41907.904988425929</v>
      </c>
    </row>
    <row r="1586" spans="1:20" ht="60" x14ac:dyDescent="0.25">
      <c r="A1586" s="1">
        <v>1584</v>
      </c>
      <c r="B1586" s="8" t="s">
        <v>1585</v>
      </c>
      <c r="C1586" s="8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6">
        <f>ROUND((E1586/D1586)*(100),0)</f>
        <v>0</v>
      </c>
      <c r="P1586" s="9">
        <f>IF(L1586 = 0,0,E1586/L1586)</f>
        <v>0</v>
      </c>
      <c r="Q1586" s="1" t="str">
        <f>LEFT(N1586,SEARCH("/",N1586)-1)</f>
        <v>photography</v>
      </c>
      <c r="R1586" s="1" t="str">
        <f>RIGHT(N1586,LEN(N1586) - FIND("/",N1586))</f>
        <v>places</v>
      </c>
      <c r="S1586" s="12">
        <f>(J1586/86400)+DATE(1970,1,1)</f>
        <v>41779.649317129632</v>
      </c>
      <c r="T1586" s="12">
        <f>(I1586/86400)+DATE(1970,1,1)</f>
        <v>41789.649317129632</v>
      </c>
    </row>
    <row r="1587" spans="1:20" ht="60" x14ac:dyDescent="0.25">
      <c r="A1587" s="1">
        <v>1585</v>
      </c>
      <c r="B1587" s="8" t="s">
        <v>1586</v>
      </c>
      <c r="C1587" s="8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6">
        <f>ROUND((E1587/D1587)*(100),0)</f>
        <v>79</v>
      </c>
      <c r="P1587" s="9">
        <f>IF(L1587 = 0,0,E1587/L1587)</f>
        <v>131.66666666666666</v>
      </c>
      <c r="Q1587" s="1" t="str">
        <f>LEFT(N1587,SEARCH("/",N1587)-1)</f>
        <v>photography</v>
      </c>
      <c r="R1587" s="1" t="str">
        <f>RIGHT(N1587,LEN(N1587) - FIND("/",N1587))</f>
        <v>places</v>
      </c>
      <c r="S1587" s="12">
        <f>(J1587/86400)+DATE(1970,1,1)</f>
        <v>42707.895462962959</v>
      </c>
      <c r="T1587" s="12">
        <f>(I1587/86400)+DATE(1970,1,1)</f>
        <v>42729.458333333328</v>
      </c>
    </row>
    <row r="1588" spans="1:20" ht="30" x14ac:dyDescent="0.25">
      <c r="A1588" s="1">
        <v>1586</v>
      </c>
      <c r="B1588" s="8" t="s">
        <v>1587</v>
      </c>
      <c r="C1588" s="8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6">
        <f>ROUND((E1588/D1588)*(100),0)</f>
        <v>0</v>
      </c>
      <c r="P1588" s="9">
        <f>IF(L1588 = 0,0,E1588/L1588)</f>
        <v>0</v>
      </c>
      <c r="Q1588" s="1" t="str">
        <f>LEFT(N1588,SEARCH("/",N1588)-1)</f>
        <v>photography</v>
      </c>
      <c r="R1588" s="1" t="str">
        <f>RIGHT(N1588,LEN(N1588) - FIND("/",N1588))</f>
        <v>places</v>
      </c>
      <c r="S1588" s="12">
        <f>(J1588/86400)+DATE(1970,1,1)</f>
        <v>42069.104421296295</v>
      </c>
      <c r="T1588" s="12">
        <f>(I1588/86400)+DATE(1970,1,1)</f>
        <v>42099.062754629631</v>
      </c>
    </row>
    <row r="1589" spans="1:20" ht="60" x14ac:dyDescent="0.25">
      <c r="A1589" s="1">
        <v>1587</v>
      </c>
      <c r="B1589" s="8" t="s">
        <v>1588</v>
      </c>
      <c r="C1589" s="8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6">
        <f>ROUND((E1589/D1589)*(100),0)</f>
        <v>0</v>
      </c>
      <c r="P1589" s="9">
        <f>IF(L1589 = 0,0,E1589/L1589)</f>
        <v>1</v>
      </c>
      <c r="Q1589" s="1" t="str">
        <f>LEFT(N1589,SEARCH("/",N1589)-1)</f>
        <v>photography</v>
      </c>
      <c r="R1589" s="1" t="str">
        <f>RIGHT(N1589,LEN(N1589) - FIND("/",N1589))</f>
        <v>places</v>
      </c>
      <c r="S1589" s="12">
        <f>(J1589/86400)+DATE(1970,1,1)</f>
        <v>41956.950983796298</v>
      </c>
      <c r="T1589" s="12">
        <f>(I1589/86400)+DATE(1970,1,1)</f>
        <v>41986.950983796298</v>
      </c>
    </row>
    <row r="1590" spans="1:20" ht="30" x14ac:dyDescent="0.25">
      <c r="A1590" s="1">
        <v>1588</v>
      </c>
      <c r="B1590" s="8" t="s">
        <v>1589</v>
      </c>
      <c r="C1590" s="8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6">
        <f>ROUND((E1590/D1590)*(100),0)</f>
        <v>0</v>
      </c>
      <c r="P1590" s="9">
        <f>IF(L1590 = 0,0,E1590/L1590)</f>
        <v>0</v>
      </c>
      <c r="Q1590" s="1" t="str">
        <f>LEFT(N1590,SEARCH("/",N1590)-1)</f>
        <v>photography</v>
      </c>
      <c r="R1590" s="1" t="str">
        <f>RIGHT(N1590,LEN(N1590) - FIND("/",N1590))</f>
        <v>places</v>
      </c>
      <c r="S1590" s="12">
        <f>(J1590/86400)+DATE(1970,1,1)</f>
        <v>42005.24998842593</v>
      </c>
      <c r="T1590" s="12">
        <f>(I1590/86400)+DATE(1970,1,1)</f>
        <v>42035.841666666667</v>
      </c>
    </row>
    <row r="1591" spans="1:20" ht="45" x14ac:dyDescent="0.25">
      <c r="A1591" s="1">
        <v>1589</v>
      </c>
      <c r="B1591" s="8" t="s">
        <v>1590</v>
      </c>
      <c r="C1591" s="8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6">
        <f>ROUND((E1591/D1591)*(100),0)</f>
        <v>0</v>
      </c>
      <c r="P1591" s="9">
        <f>IF(L1591 = 0,0,E1591/L1591)</f>
        <v>0</v>
      </c>
      <c r="Q1591" s="1" t="str">
        <f>LEFT(N1591,SEARCH("/",N1591)-1)</f>
        <v>photography</v>
      </c>
      <c r="R1591" s="1" t="str">
        <f>RIGHT(N1591,LEN(N1591) - FIND("/",N1591))</f>
        <v>places</v>
      </c>
      <c r="S1591" s="12">
        <f>(J1591/86400)+DATE(1970,1,1)</f>
        <v>42256.984791666662</v>
      </c>
      <c r="T1591" s="12">
        <f>(I1591/86400)+DATE(1970,1,1)</f>
        <v>42286.984791666662</v>
      </c>
    </row>
    <row r="1592" spans="1:20" x14ac:dyDescent="0.25">
      <c r="A1592" s="1">
        <v>1590</v>
      </c>
      <c r="B1592" s="8" t="s">
        <v>1591</v>
      </c>
      <c r="C1592" s="8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6">
        <f>ROUND((E1592/D1592)*(100),0)</f>
        <v>2</v>
      </c>
      <c r="P1592" s="9">
        <f>IF(L1592 = 0,0,E1592/L1592)</f>
        <v>510</v>
      </c>
      <c r="Q1592" s="1" t="str">
        <f>LEFT(N1592,SEARCH("/",N1592)-1)</f>
        <v>photography</v>
      </c>
      <c r="R1592" s="1" t="str">
        <f>RIGHT(N1592,LEN(N1592) - FIND("/",N1592))</f>
        <v>places</v>
      </c>
      <c r="S1592" s="12">
        <f>(J1592/86400)+DATE(1970,1,1)</f>
        <v>42240.857222222221</v>
      </c>
      <c r="T1592" s="12">
        <f>(I1592/86400)+DATE(1970,1,1)</f>
        <v>42270.857222222221</v>
      </c>
    </row>
    <row r="1593" spans="1:20" ht="60" x14ac:dyDescent="0.25">
      <c r="A1593" s="1">
        <v>1591</v>
      </c>
      <c r="B1593" s="8" t="s">
        <v>1592</v>
      </c>
      <c r="C1593" s="8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6">
        <f>ROUND((E1593/D1593)*(100),0)</f>
        <v>29</v>
      </c>
      <c r="P1593" s="9">
        <f>IF(L1593 = 0,0,E1593/L1593)</f>
        <v>44.478260869565219</v>
      </c>
      <c r="Q1593" s="1" t="str">
        <f>LEFT(N1593,SEARCH("/",N1593)-1)</f>
        <v>photography</v>
      </c>
      <c r="R1593" s="1" t="str">
        <f>RIGHT(N1593,LEN(N1593) - FIND("/",N1593))</f>
        <v>places</v>
      </c>
      <c r="S1593" s="12">
        <f>(J1593/86400)+DATE(1970,1,1)</f>
        <v>42433.726168981477</v>
      </c>
      <c r="T1593" s="12">
        <f>(I1593/86400)+DATE(1970,1,1)</f>
        <v>42463.68450231482</v>
      </c>
    </row>
    <row r="1594" spans="1:20" ht="30" x14ac:dyDescent="0.25">
      <c r="A1594" s="1">
        <v>1592</v>
      </c>
      <c r="B1594" s="8" t="s">
        <v>1593</v>
      </c>
      <c r="C1594" s="8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6">
        <f>ROUND((E1594/D1594)*(100),0)</f>
        <v>0</v>
      </c>
      <c r="P1594" s="9">
        <f>IF(L1594 = 0,0,E1594/L1594)</f>
        <v>0</v>
      </c>
      <c r="Q1594" s="1" t="str">
        <f>LEFT(N1594,SEARCH("/",N1594)-1)</f>
        <v>photography</v>
      </c>
      <c r="R1594" s="1" t="str">
        <f>RIGHT(N1594,LEN(N1594) - FIND("/",N1594))</f>
        <v>places</v>
      </c>
      <c r="S1594" s="12">
        <f>(J1594/86400)+DATE(1970,1,1)</f>
        <v>42046.072743055556</v>
      </c>
      <c r="T1594" s="12">
        <f>(I1594/86400)+DATE(1970,1,1)</f>
        <v>42091.031076388885</v>
      </c>
    </row>
    <row r="1595" spans="1:20" ht="45" x14ac:dyDescent="0.25">
      <c r="A1595" s="1">
        <v>1593</v>
      </c>
      <c r="B1595" s="8" t="s">
        <v>1594</v>
      </c>
      <c r="C1595" s="8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6">
        <f>ROUND((E1595/D1595)*(100),0)</f>
        <v>0</v>
      </c>
      <c r="P1595" s="9">
        <f>IF(L1595 = 0,0,E1595/L1595)</f>
        <v>1</v>
      </c>
      <c r="Q1595" s="1" t="str">
        <f>LEFT(N1595,SEARCH("/",N1595)-1)</f>
        <v>photography</v>
      </c>
      <c r="R1595" s="1" t="str">
        <f>RIGHT(N1595,LEN(N1595) - FIND("/",N1595))</f>
        <v>places</v>
      </c>
      <c r="S1595" s="12">
        <f>(J1595/86400)+DATE(1970,1,1)</f>
        <v>42033.845543981486</v>
      </c>
      <c r="T1595" s="12">
        <f>(I1595/86400)+DATE(1970,1,1)</f>
        <v>42063.845543981486</v>
      </c>
    </row>
    <row r="1596" spans="1:20" ht="45" x14ac:dyDescent="0.25">
      <c r="A1596" s="1">
        <v>1594</v>
      </c>
      <c r="B1596" s="8" t="s">
        <v>1595</v>
      </c>
      <c r="C1596" s="8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6">
        <f>ROUND((E1596/D1596)*(100),0)</f>
        <v>21</v>
      </c>
      <c r="P1596" s="9">
        <f>IF(L1596 = 0,0,E1596/L1596)</f>
        <v>20.5</v>
      </c>
      <c r="Q1596" s="1" t="str">
        <f>LEFT(N1596,SEARCH("/",N1596)-1)</f>
        <v>photography</v>
      </c>
      <c r="R1596" s="1" t="str">
        <f>RIGHT(N1596,LEN(N1596) - FIND("/",N1596))</f>
        <v>places</v>
      </c>
      <c r="S1596" s="12">
        <f>(J1596/86400)+DATE(1970,1,1)</f>
        <v>42445.712754629625</v>
      </c>
      <c r="T1596" s="12">
        <f>(I1596/86400)+DATE(1970,1,1)</f>
        <v>42505.681250000001</v>
      </c>
    </row>
    <row r="1597" spans="1:20" ht="45" x14ac:dyDescent="0.25">
      <c r="A1597" s="1">
        <v>1595</v>
      </c>
      <c r="B1597" s="8" t="s">
        <v>1596</v>
      </c>
      <c r="C1597" s="8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6">
        <f>ROUND((E1597/D1597)*(100),0)</f>
        <v>0</v>
      </c>
      <c r="P1597" s="9">
        <f>IF(L1597 = 0,0,E1597/L1597)</f>
        <v>40</v>
      </c>
      <c r="Q1597" s="1" t="str">
        <f>LEFT(N1597,SEARCH("/",N1597)-1)</f>
        <v>photography</v>
      </c>
      <c r="R1597" s="1" t="str">
        <f>RIGHT(N1597,LEN(N1597) - FIND("/",N1597))</f>
        <v>places</v>
      </c>
      <c r="S1597" s="12">
        <f>(J1597/86400)+DATE(1970,1,1)</f>
        <v>41780.050092592595</v>
      </c>
      <c r="T1597" s="12">
        <f>(I1597/86400)+DATE(1970,1,1)</f>
        <v>41808.842361111107</v>
      </c>
    </row>
    <row r="1598" spans="1:20" ht="45" x14ac:dyDescent="0.25">
      <c r="A1598" s="1">
        <v>1596</v>
      </c>
      <c r="B1598" s="8" t="s">
        <v>1597</v>
      </c>
      <c r="C1598" s="8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6">
        <f>ROUND((E1598/D1598)*(100),0)</f>
        <v>2</v>
      </c>
      <c r="P1598" s="9">
        <f>IF(L1598 = 0,0,E1598/L1598)</f>
        <v>25</v>
      </c>
      <c r="Q1598" s="1" t="str">
        <f>LEFT(N1598,SEARCH("/",N1598)-1)</f>
        <v>photography</v>
      </c>
      <c r="R1598" s="1" t="str">
        <f>RIGHT(N1598,LEN(N1598) - FIND("/",N1598))</f>
        <v>places</v>
      </c>
      <c r="S1598" s="12">
        <f>(J1598/86400)+DATE(1970,1,1)</f>
        <v>41941.430196759262</v>
      </c>
      <c r="T1598" s="12">
        <f>(I1598/86400)+DATE(1970,1,1)</f>
        <v>41986.471863425926</v>
      </c>
    </row>
    <row r="1599" spans="1:20" ht="45" x14ac:dyDescent="0.25">
      <c r="A1599" s="1">
        <v>1597</v>
      </c>
      <c r="B1599" s="8" t="s">
        <v>1598</v>
      </c>
      <c r="C1599" s="8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6">
        <f>ROUND((E1599/D1599)*(100),0)</f>
        <v>0</v>
      </c>
      <c r="P1599" s="9">
        <f>IF(L1599 = 0,0,E1599/L1599)</f>
        <v>0</v>
      </c>
      <c r="Q1599" s="1" t="str">
        <f>LEFT(N1599,SEARCH("/",N1599)-1)</f>
        <v>photography</v>
      </c>
      <c r="R1599" s="1" t="str">
        <f>RIGHT(N1599,LEN(N1599) - FIND("/",N1599))</f>
        <v>places</v>
      </c>
      <c r="S1599" s="12">
        <f>(J1599/86400)+DATE(1970,1,1)</f>
        <v>42603.354131944448</v>
      </c>
      <c r="T1599" s="12">
        <f>(I1599/86400)+DATE(1970,1,1)</f>
        <v>42633.354131944448</v>
      </c>
    </row>
    <row r="1600" spans="1:20" ht="60" x14ac:dyDescent="0.25">
      <c r="A1600" s="1">
        <v>1598</v>
      </c>
      <c r="B1600" s="8" t="s">
        <v>1599</v>
      </c>
      <c r="C1600" s="8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6">
        <f>ROUND((E1600/D1600)*(100),0)</f>
        <v>0</v>
      </c>
      <c r="P1600" s="9">
        <f>IF(L1600 = 0,0,E1600/L1600)</f>
        <v>1</v>
      </c>
      <c r="Q1600" s="1" t="str">
        <f>LEFT(N1600,SEARCH("/",N1600)-1)</f>
        <v>photography</v>
      </c>
      <c r="R1600" s="1" t="str">
        <f>RIGHT(N1600,LEN(N1600) - FIND("/",N1600))</f>
        <v>places</v>
      </c>
      <c r="S1600" s="12">
        <f>(J1600/86400)+DATE(1970,1,1)</f>
        <v>42151.667337962965</v>
      </c>
      <c r="T1600" s="12">
        <f>(I1600/86400)+DATE(1970,1,1)</f>
        <v>42211.667337962965</v>
      </c>
    </row>
    <row r="1601" spans="1:20" ht="45" x14ac:dyDescent="0.25">
      <c r="A1601" s="1">
        <v>1599</v>
      </c>
      <c r="B1601" s="8" t="s">
        <v>1600</v>
      </c>
      <c r="C1601" s="8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6">
        <f>ROUND((E1601/D1601)*(100),0)</f>
        <v>0</v>
      </c>
      <c r="P1601" s="9">
        <f>IF(L1601 = 0,0,E1601/L1601)</f>
        <v>0</v>
      </c>
      <c r="Q1601" s="1" t="str">
        <f>LEFT(N1601,SEARCH("/",N1601)-1)</f>
        <v>photography</v>
      </c>
      <c r="R1601" s="1" t="str">
        <f>RIGHT(N1601,LEN(N1601) - FIND("/",N1601))</f>
        <v>places</v>
      </c>
      <c r="S1601" s="12">
        <f>(J1601/86400)+DATE(1970,1,1)</f>
        <v>42438.53907407407</v>
      </c>
      <c r="T1601" s="12">
        <f>(I1601/86400)+DATE(1970,1,1)</f>
        <v>42468.497407407413</v>
      </c>
    </row>
    <row r="1602" spans="1:20" ht="60" x14ac:dyDescent="0.25">
      <c r="A1602" s="1">
        <v>1600</v>
      </c>
      <c r="B1602" s="8" t="s">
        <v>1601</v>
      </c>
      <c r="C1602" s="8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6">
        <f>ROUND((E1602/D1602)*(100),0)</f>
        <v>7</v>
      </c>
      <c r="P1602" s="9">
        <f>IF(L1602 = 0,0,E1602/L1602)</f>
        <v>40.777777777777779</v>
      </c>
      <c r="Q1602" s="1" t="str">
        <f>LEFT(N1602,SEARCH("/",N1602)-1)</f>
        <v>photography</v>
      </c>
      <c r="R1602" s="1" t="str">
        <f>RIGHT(N1602,LEN(N1602) - FIND("/",N1602))</f>
        <v>places</v>
      </c>
      <c r="S1602" s="12">
        <f>(J1602/86400)+DATE(1970,1,1)</f>
        <v>41791.057314814811</v>
      </c>
      <c r="T1602" s="12">
        <f>(I1602/86400)+DATE(1970,1,1)</f>
        <v>41835.21597222222</v>
      </c>
    </row>
    <row r="1603" spans="1:20" ht="45" x14ac:dyDescent="0.25">
      <c r="A1603" s="1">
        <v>1601</v>
      </c>
      <c r="B1603" s="8" t="s">
        <v>1602</v>
      </c>
      <c r="C1603" s="8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16">
        <f>ROUND((E1603/D1603)*(100),0)</f>
        <v>108</v>
      </c>
      <c r="P1603" s="9">
        <f>IF(L1603 = 0,0,E1603/L1603)</f>
        <v>48.325535714285714</v>
      </c>
      <c r="Q1603" s="1" t="str">
        <f>LEFT(N1603,SEARCH("/",N1603)-1)</f>
        <v>music</v>
      </c>
      <c r="R1603" s="1" t="str">
        <f>RIGHT(N1603,LEN(N1603) - FIND("/",N1603))</f>
        <v>rock</v>
      </c>
      <c r="S1603" s="12">
        <f>(J1603/86400)+DATE(1970,1,1)</f>
        <v>40638.092974537038</v>
      </c>
      <c r="T1603" s="12">
        <f>(I1603/86400)+DATE(1970,1,1)</f>
        <v>40668.092974537038</v>
      </c>
    </row>
    <row r="1604" spans="1:20" ht="45" x14ac:dyDescent="0.25">
      <c r="A1604" s="1">
        <v>1602</v>
      </c>
      <c r="B1604" s="8" t="s">
        <v>1603</v>
      </c>
      <c r="C1604" s="8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16">
        <f>ROUND((E1604/D1604)*(100),0)</f>
        <v>100</v>
      </c>
      <c r="P1604" s="9">
        <f>IF(L1604 = 0,0,E1604/L1604)</f>
        <v>46.953125</v>
      </c>
      <c r="Q1604" s="1" t="str">
        <f>LEFT(N1604,SEARCH("/",N1604)-1)</f>
        <v>music</v>
      </c>
      <c r="R1604" s="1" t="str">
        <f>RIGHT(N1604,LEN(N1604) - FIND("/",N1604))</f>
        <v>rock</v>
      </c>
      <c r="S1604" s="12">
        <f>(J1604/86400)+DATE(1970,1,1)</f>
        <v>40788.297650462962</v>
      </c>
      <c r="T1604" s="12">
        <f>(I1604/86400)+DATE(1970,1,1)</f>
        <v>40830.958333333336</v>
      </c>
    </row>
    <row r="1605" spans="1:20" ht="45" x14ac:dyDescent="0.25">
      <c r="A1605" s="1">
        <v>1603</v>
      </c>
      <c r="B1605" s="8" t="s">
        <v>1604</v>
      </c>
      <c r="C1605" s="8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16">
        <f>ROUND((E1605/D1605)*(100),0)</f>
        <v>100</v>
      </c>
      <c r="P1605" s="9">
        <f>IF(L1605 = 0,0,E1605/L1605)</f>
        <v>66.688666666666663</v>
      </c>
      <c r="Q1605" s="1" t="str">
        <f>LEFT(N1605,SEARCH("/",N1605)-1)</f>
        <v>music</v>
      </c>
      <c r="R1605" s="1" t="str">
        <f>RIGHT(N1605,LEN(N1605) - FIND("/",N1605))</f>
        <v>rock</v>
      </c>
      <c r="S1605" s="12">
        <f>(J1605/86400)+DATE(1970,1,1)</f>
        <v>40876.169664351852</v>
      </c>
      <c r="T1605" s="12">
        <f>(I1605/86400)+DATE(1970,1,1)</f>
        <v>40936.169664351852</v>
      </c>
    </row>
    <row r="1606" spans="1:20" ht="60" x14ac:dyDescent="0.25">
      <c r="A1606" s="1">
        <v>1604</v>
      </c>
      <c r="B1606" s="8" t="s">
        <v>1605</v>
      </c>
      <c r="C1606" s="8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16">
        <f>ROUND((E1606/D1606)*(100),0)</f>
        <v>122</v>
      </c>
      <c r="P1606" s="9">
        <f>IF(L1606 = 0,0,E1606/L1606)</f>
        <v>48.842857142857142</v>
      </c>
      <c r="Q1606" s="1" t="str">
        <f>LEFT(N1606,SEARCH("/",N1606)-1)</f>
        <v>music</v>
      </c>
      <c r="R1606" s="1" t="str">
        <f>RIGHT(N1606,LEN(N1606) - FIND("/",N1606))</f>
        <v>rock</v>
      </c>
      <c r="S1606" s="12">
        <f>(J1606/86400)+DATE(1970,1,1)</f>
        <v>40945.845312500001</v>
      </c>
      <c r="T1606" s="12">
        <f>(I1606/86400)+DATE(1970,1,1)</f>
        <v>40985.803645833337</v>
      </c>
    </row>
    <row r="1607" spans="1:20" ht="60" x14ac:dyDescent="0.25">
      <c r="A1607" s="1">
        <v>1605</v>
      </c>
      <c r="B1607" s="8" t="s">
        <v>1606</v>
      </c>
      <c r="C1607" s="8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16">
        <f>ROUND((E1607/D1607)*(100),0)</f>
        <v>101</v>
      </c>
      <c r="P1607" s="9">
        <f>IF(L1607 = 0,0,E1607/L1607)</f>
        <v>137.30909090909091</v>
      </c>
      <c r="Q1607" s="1" t="str">
        <f>LEFT(N1607,SEARCH("/",N1607)-1)</f>
        <v>music</v>
      </c>
      <c r="R1607" s="1" t="str">
        <f>RIGHT(N1607,LEN(N1607) - FIND("/",N1607))</f>
        <v>rock</v>
      </c>
      <c r="S1607" s="12">
        <f>(J1607/86400)+DATE(1970,1,1)</f>
        <v>40747.012881944444</v>
      </c>
      <c r="T1607" s="12">
        <f>(I1607/86400)+DATE(1970,1,1)</f>
        <v>40756.291666666664</v>
      </c>
    </row>
    <row r="1608" spans="1:20" ht="60" x14ac:dyDescent="0.25">
      <c r="A1608" s="1">
        <v>1606</v>
      </c>
      <c r="B1608" s="8" t="s">
        <v>1607</v>
      </c>
      <c r="C1608" s="8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16">
        <f>ROUND((E1608/D1608)*(100),0)</f>
        <v>101</v>
      </c>
      <c r="P1608" s="9">
        <f>IF(L1608 = 0,0,E1608/L1608)</f>
        <v>87.829673913043479</v>
      </c>
      <c r="Q1608" s="1" t="str">
        <f>LEFT(N1608,SEARCH("/",N1608)-1)</f>
        <v>music</v>
      </c>
      <c r="R1608" s="1" t="str">
        <f>RIGHT(N1608,LEN(N1608) - FIND("/",N1608))</f>
        <v>rock</v>
      </c>
      <c r="S1608" s="12">
        <f>(J1608/86400)+DATE(1970,1,1)</f>
        <v>40536.111550925925</v>
      </c>
      <c r="T1608" s="12">
        <f>(I1608/86400)+DATE(1970,1,1)</f>
        <v>40626.069884259261</v>
      </c>
    </row>
    <row r="1609" spans="1:20" ht="45" x14ac:dyDescent="0.25">
      <c r="A1609" s="1">
        <v>1607</v>
      </c>
      <c r="B1609" s="8" t="s">
        <v>1608</v>
      </c>
      <c r="C1609" s="8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16">
        <f>ROUND((E1609/D1609)*(100),0)</f>
        <v>145</v>
      </c>
      <c r="P1609" s="9">
        <f>IF(L1609 = 0,0,E1609/L1609)</f>
        <v>70.785365853658533</v>
      </c>
      <c r="Q1609" s="1" t="str">
        <f>LEFT(N1609,SEARCH("/",N1609)-1)</f>
        <v>music</v>
      </c>
      <c r="R1609" s="1" t="str">
        <f>RIGHT(N1609,LEN(N1609) - FIND("/",N1609))</f>
        <v>rock</v>
      </c>
      <c r="S1609" s="12">
        <f>(J1609/86400)+DATE(1970,1,1)</f>
        <v>41053.80846064815</v>
      </c>
      <c r="T1609" s="12">
        <f>(I1609/86400)+DATE(1970,1,1)</f>
        <v>41074.80846064815</v>
      </c>
    </row>
    <row r="1610" spans="1:20" ht="45" x14ac:dyDescent="0.25">
      <c r="A1610" s="1">
        <v>1608</v>
      </c>
      <c r="B1610" s="8" t="s">
        <v>1609</v>
      </c>
      <c r="C1610" s="8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16">
        <f>ROUND((E1610/D1610)*(100),0)</f>
        <v>101</v>
      </c>
      <c r="P1610" s="9">
        <f>IF(L1610 = 0,0,E1610/L1610)</f>
        <v>52.826086956521742</v>
      </c>
      <c r="Q1610" s="1" t="str">
        <f>LEFT(N1610,SEARCH("/",N1610)-1)</f>
        <v>music</v>
      </c>
      <c r="R1610" s="1" t="str">
        <f>RIGHT(N1610,LEN(N1610) - FIND("/",N1610))</f>
        <v>rock</v>
      </c>
      <c r="S1610" s="12">
        <f>(J1610/86400)+DATE(1970,1,1)</f>
        <v>41607.83085648148</v>
      </c>
      <c r="T1610" s="12">
        <f>(I1610/86400)+DATE(1970,1,1)</f>
        <v>41640.226388888885</v>
      </c>
    </row>
    <row r="1611" spans="1:20" ht="45" x14ac:dyDescent="0.25">
      <c r="A1611" s="1">
        <v>1609</v>
      </c>
      <c r="B1611" s="8" t="s">
        <v>1610</v>
      </c>
      <c r="C1611" s="8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16">
        <f>ROUND((E1611/D1611)*(100),0)</f>
        <v>118</v>
      </c>
      <c r="P1611" s="9">
        <f>IF(L1611 = 0,0,E1611/L1611)</f>
        <v>443.75</v>
      </c>
      <c r="Q1611" s="1" t="str">
        <f>LEFT(N1611,SEARCH("/",N1611)-1)</f>
        <v>music</v>
      </c>
      <c r="R1611" s="1" t="str">
        <f>RIGHT(N1611,LEN(N1611) - FIND("/",N1611))</f>
        <v>rock</v>
      </c>
      <c r="S1611" s="12">
        <f>(J1611/86400)+DATE(1970,1,1)</f>
        <v>40796.001261574071</v>
      </c>
      <c r="T1611" s="12">
        <f>(I1611/86400)+DATE(1970,1,1)</f>
        <v>40849.333333333336</v>
      </c>
    </row>
    <row r="1612" spans="1:20" ht="30" x14ac:dyDescent="0.25">
      <c r="A1612" s="1">
        <v>1610</v>
      </c>
      <c r="B1612" s="8" t="s">
        <v>1611</v>
      </c>
      <c r="C1612" s="8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16">
        <f>ROUND((E1612/D1612)*(100),0)</f>
        <v>272</v>
      </c>
      <c r="P1612" s="9">
        <f>IF(L1612 = 0,0,E1612/L1612)</f>
        <v>48.544642857142854</v>
      </c>
      <c r="Q1612" s="1" t="str">
        <f>LEFT(N1612,SEARCH("/",N1612)-1)</f>
        <v>music</v>
      </c>
      <c r="R1612" s="1" t="str">
        <f>RIGHT(N1612,LEN(N1612) - FIND("/",N1612))</f>
        <v>rock</v>
      </c>
      <c r="S1612" s="12">
        <f>(J1612/86400)+DATE(1970,1,1)</f>
        <v>41228.924884259257</v>
      </c>
      <c r="T1612" s="12">
        <f>(I1612/86400)+DATE(1970,1,1)</f>
        <v>41258.924884259257</v>
      </c>
    </row>
    <row r="1613" spans="1:20" x14ac:dyDescent="0.25">
      <c r="A1613" s="1">
        <v>1611</v>
      </c>
      <c r="B1613" s="8" t="s">
        <v>1612</v>
      </c>
      <c r="C1613" s="8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16">
        <f>ROUND((E1613/D1613)*(100),0)</f>
        <v>125</v>
      </c>
      <c r="P1613" s="9">
        <f>IF(L1613 = 0,0,E1613/L1613)</f>
        <v>37.074074074074076</v>
      </c>
      <c r="Q1613" s="1" t="str">
        <f>LEFT(N1613,SEARCH("/",N1613)-1)</f>
        <v>music</v>
      </c>
      <c r="R1613" s="1" t="str">
        <f>RIGHT(N1613,LEN(N1613) - FIND("/",N1613))</f>
        <v>rock</v>
      </c>
      <c r="S1613" s="12">
        <f>(J1613/86400)+DATE(1970,1,1)</f>
        <v>41409.00037037037</v>
      </c>
      <c r="T1613" s="12">
        <f>(I1613/86400)+DATE(1970,1,1)</f>
        <v>41430.00037037037</v>
      </c>
    </row>
    <row r="1614" spans="1:20" ht="45" x14ac:dyDescent="0.25">
      <c r="A1614" s="1">
        <v>1612</v>
      </c>
      <c r="B1614" s="8" t="s">
        <v>1613</v>
      </c>
      <c r="C1614" s="8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16">
        <f>ROUND((E1614/D1614)*(100),0)</f>
        <v>110</v>
      </c>
      <c r="P1614" s="9">
        <f>IF(L1614 = 0,0,E1614/L1614)</f>
        <v>50</v>
      </c>
      <c r="Q1614" s="1" t="str">
        <f>LEFT(N1614,SEARCH("/",N1614)-1)</f>
        <v>music</v>
      </c>
      <c r="R1614" s="1" t="str">
        <f>RIGHT(N1614,LEN(N1614) - FIND("/",N1614))</f>
        <v>rock</v>
      </c>
      <c r="S1614" s="12">
        <f>(J1614/86400)+DATE(1970,1,1)</f>
        <v>41246.874814814815</v>
      </c>
      <c r="T1614" s="12">
        <f>(I1614/86400)+DATE(1970,1,1)</f>
        <v>41276.874814814815</v>
      </c>
    </row>
    <row r="1615" spans="1:20" ht="60" x14ac:dyDescent="0.25">
      <c r="A1615" s="1">
        <v>1613</v>
      </c>
      <c r="B1615" s="8" t="s">
        <v>1614</v>
      </c>
      <c r="C1615" s="8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16">
        <f>ROUND((E1615/D1615)*(100),0)</f>
        <v>102</v>
      </c>
      <c r="P1615" s="9">
        <f>IF(L1615 = 0,0,E1615/L1615)</f>
        <v>39.03846153846154</v>
      </c>
      <c r="Q1615" s="1" t="str">
        <f>LEFT(N1615,SEARCH("/",N1615)-1)</f>
        <v>music</v>
      </c>
      <c r="R1615" s="1" t="str">
        <f>RIGHT(N1615,LEN(N1615) - FIND("/",N1615))</f>
        <v>rock</v>
      </c>
      <c r="S1615" s="12">
        <f>(J1615/86400)+DATE(1970,1,1)</f>
        <v>41082.069467592592</v>
      </c>
      <c r="T1615" s="12">
        <f>(I1615/86400)+DATE(1970,1,1)</f>
        <v>41112.069467592592</v>
      </c>
    </row>
    <row r="1616" spans="1:20" ht="60" x14ac:dyDescent="0.25">
      <c r="A1616" s="1">
        <v>1614</v>
      </c>
      <c r="B1616" s="8" t="s">
        <v>1615</v>
      </c>
      <c r="C1616" s="8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16">
        <f>ROUND((E1616/D1616)*(100),0)</f>
        <v>103</v>
      </c>
      <c r="P1616" s="9">
        <f>IF(L1616 = 0,0,E1616/L1616)</f>
        <v>66.688311688311686</v>
      </c>
      <c r="Q1616" s="1" t="str">
        <f>LEFT(N1616,SEARCH("/",N1616)-1)</f>
        <v>music</v>
      </c>
      <c r="R1616" s="1" t="str">
        <f>RIGHT(N1616,LEN(N1616) - FIND("/",N1616))</f>
        <v>rock</v>
      </c>
      <c r="S1616" s="12">
        <f>(J1616/86400)+DATE(1970,1,1)</f>
        <v>41794.981122685189</v>
      </c>
      <c r="T1616" s="12">
        <f>(I1616/86400)+DATE(1970,1,1)</f>
        <v>41854.708333333336</v>
      </c>
    </row>
    <row r="1617" spans="1:20" ht="45" x14ac:dyDescent="0.25">
      <c r="A1617" s="1">
        <v>1615</v>
      </c>
      <c r="B1617" s="8" t="s">
        <v>1616</v>
      </c>
      <c r="C1617" s="8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16">
        <f>ROUND((E1617/D1617)*(100),0)</f>
        <v>114</v>
      </c>
      <c r="P1617" s="9">
        <f>IF(L1617 = 0,0,E1617/L1617)</f>
        <v>67.132352941176464</v>
      </c>
      <c r="Q1617" s="1" t="str">
        <f>LEFT(N1617,SEARCH("/",N1617)-1)</f>
        <v>music</v>
      </c>
      <c r="R1617" s="1" t="str">
        <f>RIGHT(N1617,LEN(N1617) - FIND("/",N1617))</f>
        <v>rock</v>
      </c>
      <c r="S1617" s="12">
        <f>(J1617/86400)+DATE(1970,1,1)</f>
        <v>40845.050879629627</v>
      </c>
      <c r="T1617" s="12">
        <f>(I1617/86400)+DATE(1970,1,1)</f>
        <v>40890.092546296299</v>
      </c>
    </row>
    <row r="1618" spans="1:20" ht="45" x14ac:dyDescent="0.25">
      <c r="A1618" s="1">
        <v>1616</v>
      </c>
      <c r="B1618" s="8" t="s">
        <v>1617</v>
      </c>
      <c r="C1618" s="8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16">
        <f>ROUND((E1618/D1618)*(100),0)</f>
        <v>104</v>
      </c>
      <c r="P1618" s="9">
        <f>IF(L1618 = 0,0,E1618/L1618)</f>
        <v>66.369426751592357</v>
      </c>
      <c r="Q1618" s="1" t="str">
        <f>LEFT(N1618,SEARCH("/",N1618)-1)</f>
        <v>music</v>
      </c>
      <c r="R1618" s="1" t="str">
        <f>RIGHT(N1618,LEN(N1618) - FIND("/",N1618))</f>
        <v>rock</v>
      </c>
      <c r="S1618" s="12">
        <f>(J1618/86400)+DATE(1970,1,1)</f>
        <v>41194.715520833335</v>
      </c>
      <c r="T1618" s="12">
        <f>(I1618/86400)+DATE(1970,1,1)</f>
        <v>41235.916666666664</v>
      </c>
    </row>
    <row r="1619" spans="1:20" ht="45" x14ac:dyDescent="0.25">
      <c r="A1619" s="1">
        <v>1617</v>
      </c>
      <c r="B1619" s="8" t="s">
        <v>1618</v>
      </c>
      <c r="C1619" s="8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16">
        <f>ROUND((E1619/D1619)*(100),0)</f>
        <v>146</v>
      </c>
      <c r="P1619" s="9">
        <f>IF(L1619 = 0,0,E1619/L1619)</f>
        <v>64.620253164556956</v>
      </c>
      <c r="Q1619" s="1" t="str">
        <f>LEFT(N1619,SEARCH("/",N1619)-1)</f>
        <v>music</v>
      </c>
      <c r="R1619" s="1" t="str">
        <f>RIGHT(N1619,LEN(N1619) - FIND("/",N1619))</f>
        <v>rock</v>
      </c>
      <c r="S1619" s="12">
        <f>(J1619/86400)+DATE(1970,1,1)</f>
        <v>41546.664212962962</v>
      </c>
      <c r="T1619" s="12">
        <f>(I1619/86400)+DATE(1970,1,1)</f>
        <v>41579.791666666664</v>
      </c>
    </row>
    <row r="1620" spans="1:20" ht="45" x14ac:dyDescent="0.25">
      <c r="A1620" s="1">
        <v>1618</v>
      </c>
      <c r="B1620" s="8" t="s">
        <v>1619</v>
      </c>
      <c r="C1620" s="8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16">
        <f>ROUND((E1620/D1620)*(100),0)</f>
        <v>105</v>
      </c>
      <c r="P1620" s="9">
        <f>IF(L1620 = 0,0,E1620/L1620)</f>
        <v>58.370370370370374</v>
      </c>
      <c r="Q1620" s="1" t="str">
        <f>LEFT(N1620,SEARCH("/",N1620)-1)</f>
        <v>music</v>
      </c>
      <c r="R1620" s="1" t="str">
        <f>RIGHT(N1620,LEN(N1620) - FIND("/",N1620))</f>
        <v>rock</v>
      </c>
      <c r="S1620" s="12">
        <f>(J1620/86400)+DATE(1970,1,1)</f>
        <v>41301.654340277775</v>
      </c>
      <c r="T1620" s="12">
        <f>(I1620/86400)+DATE(1970,1,1)</f>
        <v>41341.654340277775</v>
      </c>
    </row>
    <row r="1621" spans="1:20" ht="60" x14ac:dyDescent="0.25">
      <c r="A1621" s="1">
        <v>1619</v>
      </c>
      <c r="B1621" s="8" t="s">
        <v>1620</v>
      </c>
      <c r="C1621" s="8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16">
        <f>ROUND((E1621/D1621)*(100),0)</f>
        <v>133</v>
      </c>
      <c r="P1621" s="9">
        <f>IF(L1621 = 0,0,E1621/L1621)</f>
        <v>86.956521739130437</v>
      </c>
      <c r="Q1621" s="1" t="str">
        <f>LEFT(N1621,SEARCH("/",N1621)-1)</f>
        <v>music</v>
      </c>
      <c r="R1621" s="1" t="str">
        <f>RIGHT(N1621,LEN(N1621) - FIND("/",N1621))</f>
        <v>rock</v>
      </c>
      <c r="S1621" s="12">
        <f>(J1621/86400)+DATE(1970,1,1)</f>
        <v>41876.186180555553</v>
      </c>
      <c r="T1621" s="12">
        <f>(I1621/86400)+DATE(1970,1,1)</f>
        <v>41897.186180555553</v>
      </c>
    </row>
    <row r="1622" spans="1:20" ht="30" x14ac:dyDescent="0.25">
      <c r="A1622" s="1">
        <v>1620</v>
      </c>
      <c r="B1622" s="8" t="s">
        <v>1621</v>
      </c>
      <c r="C1622" s="8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16">
        <f>ROUND((E1622/D1622)*(100),0)</f>
        <v>113</v>
      </c>
      <c r="P1622" s="9">
        <f>IF(L1622 = 0,0,E1622/L1622)</f>
        <v>66.470588235294116</v>
      </c>
      <c r="Q1622" s="1" t="str">
        <f>LEFT(N1622,SEARCH("/",N1622)-1)</f>
        <v>music</v>
      </c>
      <c r="R1622" s="1" t="str">
        <f>RIGHT(N1622,LEN(N1622) - FIND("/",N1622))</f>
        <v>rock</v>
      </c>
      <c r="S1622" s="12">
        <f>(J1622/86400)+DATE(1970,1,1)</f>
        <v>41321.339583333334</v>
      </c>
      <c r="T1622" s="12">
        <f>(I1622/86400)+DATE(1970,1,1)</f>
        <v>41328.339583333334</v>
      </c>
    </row>
    <row r="1623" spans="1:20" ht="45" x14ac:dyDescent="0.25">
      <c r="A1623" s="1">
        <v>1621</v>
      </c>
      <c r="B1623" s="8" t="s">
        <v>1622</v>
      </c>
      <c r="C1623" s="8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16">
        <f>ROUND((E1623/D1623)*(100),0)</f>
        <v>121</v>
      </c>
      <c r="P1623" s="9">
        <f>IF(L1623 = 0,0,E1623/L1623)</f>
        <v>163.78378378378378</v>
      </c>
      <c r="Q1623" s="1" t="str">
        <f>LEFT(N1623,SEARCH("/",N1623)-1)</f>
        <v>music</v>
      </c>
      <c r="R1623" s="1" t="str">
        <f>RIGHT(N1623,LEN(N1623) - FIND("/",N1623))</f>
        <v>rock</v>
      </c>
      <c r="S1623" s="12">
        <f>(J1623/86400)+DATE(1970,1,1)</f>
        <v>41003.60665509259</v>
      </c>
      <c r="T1623" s="12">
        <f>(I1623/86400)+DATE(1970,1,1)</f>
        <v>41057.165972222225</v>
      </c>
    </row>
    <row r="1624" spans="1:20" ht="45" x14ac:dyDescent="0.25">
      <c r="A1624" s="1">
        <v>1622</v>
      </c>
      <c r="B1624" s="8" t="s">
        <v>1623</v>
      </c>
      <c r="C1624" s="8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16">
        <f>ROUND((E1624/D1624)*(100),0)</f>
        <v>102</v>
      </c>
      <c r="P1624" s="9">
        <f>IF(L1624 = 0,0,E1624/L1624)</f>
        <v>107.98461538461538</v>
      </c>
      <c r="Q1624" s="1" t="str">
        <f>LEFT(N1624,SEARCH("/",N1624)-1)</f>
        <v>music</v>
      </c>
      <c r="R1624" s="1" t="str">
        <f>RIGHT(N1624,LEN(N1624) - FIND("/",N1624))</f>
        <v>rock</v>
      </c>
      <c r="S1624" s="12">
        <f>(J1624/86400)+DATE(1970,1,1)</f>
        <v>41950.294837962967</v>
      </c>
      <c r="T1624" s="12">
        <f>(I1624/86400)+DATE(1970,1,1)</f>
        <v>41990.332638888889</v>
      </c>
    </row>
    <row r="1625" spans="1:20" ht="60" x14ac:dyDescent="0.25">
      <c r="A1625" s="1">
        <v>1623</v>
      </c>
      <c r="B1625" s="8" t="s">
        <v>1624</v>
      </c>
      <c r="C1625" s="8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16">
        <f>ROUND((E1625/D1625)*(100),0)</f>
        <v>101</v>
      </c>
      <c r="P1625" s="9">
        <f>IF(L1625 = 0,0,E1625/L1625)</f>
        <v>42.111111111111114</v>
      </c>
      <c r="Q1625" s="1" t="str">
        <f>LEFT(N1625,SEARCH("/",N1625)-1)</f>
        <v>music</v>
      </c>
      <c r="R1625" s="1" t="str">
        <f>RIGHT(N1625,LEN(N1625) - FIND("/",N1625))</f>
        <v>rock</v>
      </c>
      <c r="S1625" s="12">
        <f>(J1625/86400)+DATE(1970,1,1)</f>
        <v>41453.688530092593</v>
      </c>
      <c r="T1625" s="12">
        <f>(I1625/86400)+DATE(1970,1,1)</f>
        <v>41513.688530092593</v>
      </c>
    </row>
    <row r="1626" spans="1:20" ht="45" x14ac:dyDescent="0.25">
      <c r="A1626" s="1">
        <v>1624</v>
      </c>
      <c r="B1626" s="8" t="s">
        <v>1625</v>
      </c>
      <c r="C1626" s="8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16">
        <f>ROUND((E1626/D1626)*(100),0)</f>
        <v>118</v>
      </c>
      <c r="P1626" s="9">
        <f>IF(L1626 = 0,0,E1626/L1626)</f>
        <v>47.2</v>
      </c>
      <c r="Q1626" s="1" t="str">
        <f>LEFT(N1626,SEARCH("/",N1626)-1)</f>
        <v>music</v>
      </c>
      <c r="R1626" s="1" t="str">
        <f>RIGHT(N1626,LEN(N1626) - FIND("/",N1626))</f>
        <v>rock</v>
      </c>
      <c r="S1626" s="12">
        <f>(J1626/86400)+DATE(1970,1,1)</f>
        <v>41243.367303240739</v>
      </c>
      <c r="T1626" s="12">
        <f>(I1626/86400)+DATE(1970,1,1)</f>
        <v>41283.367303240739</v>
      </c>
    </row>
    <row r="1627" spans="1:20" ht="60" x14ac:dyDescent="0.25">
      <c r="A1627" s="1">
        <v>1625</v>
      </c>
      <c r="B1627" s="8" t="s">
        <v>1626</v>
      </c>
      <c r="C1627" s="8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16">
        <f>ROUND((E1627/D1627)*(100),0)</f>
        <v>155</v>
      </c>
      <c r="P1627" s="9">
        <f>IF(L1627 = 0,0,E1627/L1627)</f>
        <v>112.01923076923077</v>
      </c>
      <c r="Q1627" s="1" t="str">
        <f>LEFT(N1627,SEARCH("/",N1627)-1)</f>
        <v>music</v>
      </c>
      <c r="R1627" s="1" t="str">
        <f>RIGHT(N1627,LEN(N1627) - FIND("/",N1627))</f>
        <v>rock</v>
      </c>
      <c r="S1627" s="12">
        <f>(J1627/86400)+DATE(1970,1,1)</f>
        <v>41135.699687500004</v>
      </c>
      <c r="T1627" s="12">
        <f>(I1627/86400)+DATE(1970,1,1)</f>
        <v>41163.699687500004</v>
      </c>
    </row>
    <row r="1628" spans="1:20" ht="45" x14ac:dyDescent="0.25">
      <c r="A1628" s="1">
        <v>1626</v>
      </c>
      <c r="B1628" s="8" t="s">
        <v>1627</v>
      </c>
      <c r="C1628" s="8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16">
        <f>ROUND((E1628/D1628)*(100),0)</f>
        <v>101</v>
      </c>
      <c r="P1628" s="9">
        <f>IF(L1628 = 0,0,E1628/L1628)</f>
        <v>74.953703703703709</v>
      </c>
      <c r="Q1628" s="1" t="str">
        <f>LEFT(N1628,SEARCH("/",N1628)-1)</f>
        <v>music</v>
      </c>
      <c r="R1628" s="1" t="str">
        <f>RIGHT(N1628,LEN(N1628) - FIND("/",N1628))</f>
        <v>rock</v>
      </c>
      <c r="S1628" s="12">
        <f>(J1628/86400)+DATE(1970,1,1)</f>
        <v>41579.847997685181</v>
      </c>
      <c r="T1628" s="12">
        <f>(I1628/86400)+DATE(1970,1,1)</f>
        <v>41609.889664351853</v>
      </c>
    </row>
    <row r="1629" spans="1:20" ht="60" x14ac:dyDescent="0.25">
      <c r="A1629" s="1">
        <v>1627</v>
      </c>
      <c r="B1629" s="8" t="s">
        <v>1628</v>
      </c>
      <c r="C1629" s="8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16">
        <f>ROUND((E1629/D1629)*(100),0)</f>
        <v>117</v>
      </c>
      <c r="P1629" s="9">
        <f>IF(L1629 = 0,0,E1629/L1629)</f>
        <v>61.578947368421055</v>
      </c>
      <c r="Q1629" s="1" t="str">
        <f>LEFT(N1629,SEARCH("/",N1629)-1)</f>
        <v>music</v>
      </c>
      <c r="R1629" s="1" t="str">
        <f>RIGHT(N1629,LEN(N1629) - FIND("/",N1629))</f>
        <v>rock</v>
      </c>
      <c r="S1629" s="12">
        <f>(J1629/86400)+DATE(1970,1,1)</f>
        <v>41205.707048611112</v>
      </c>
      <c r="T1629" s="12">
        <f>(I1629/86400)+DATE(1970,1,1)</f>
        <v>41239.207638888889</v>
      </c>
    </row>
    <row r="1630" spans="1:20" ht="30" x14ac:dyDescent="0.25">
      <c r="A1630" s="1">
        <v>1628</v>
      </c>
      <c r="B1630" s="8" t="s">
        <v>1629</v>
      </c>
      <c r="C1630" s="8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16">
        <f>ROUND((E1630/D1630)*(100),0)</f>
        <v>101</v>
      </c>
      <c r="P1630" s="9">
        <f>IF(L1630 = 0,0,E1630/L1630)</f>
        <v>45.875</v>
      </c>
      <c r="Q1630" s="1" t="str">
        <f>LEFT(N1630,SEARCH("/",N1630)-1)</f>
        <v>music</v>
      </c>
      <c r="R1630" s="1" t="str">
        <f>RIGHT(N1630,LEN(N1630) - FIND("/",N1630))</f>
        <v>rock</v>
      </c>
      <c r="S1630" s="12">
        <f>(J1630/86400)+DATE(1970,1,1)</f>
        <v>41774.737060185187</v>
      </c>
      <c r="T1630" s="12">
        <f>(I1630/86400)+DATE(1970,1,1)</f>
        <v>41807.737060185187</v>
      </c>
    </row>
    <row r="1631" spans="1:20" ht="30" x14ac:dyDescent="0.25">
      <c r="A1631" s="1">
        <v>1629</v>
      </c>
      <c r="B1631" s="8" t="s">
        <v>1630</v>
      </c>
      <c r="C1631" s="8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16">
        <f>ROUND((E1631/D1631)*(100),0)</f>
        <v>104</v>
      </c>
      <c r="P1631" s="9">
        <f>IF(L1631 = 0,0,E1631/L1631)</f>
        <v>75.853658536585371</v>
      </c>
      <c r="Q1631" s="1" t="str">
        <f>LEFT(N1631,SEARCH("/",N1631)-1)</f>
        <v>music</v>
      </c>
      <c r="R1631" s="1" t="str">
        <f>RIGHT(N1631,LEN(N1631) - FIND("/",N1631))</f>
        <v>rock</v>
      </c>
      <c r="S1631" s="12">
        <f>(J1631/86400)+DATE(1970,1,1)</f>
        <v>41645.867280092592</v>
      </c>
      <c r="T1631" s="12">
        <f>(I1631/86400)+DATE(1970,1,1)</f>
        <v>41690.867280092592</v>
      </c>
    </row>
    <row r="1632" spans="1:20" ht="60" x14ac:dyDescent="0.25">
      <c r="A1632" s="1">
        <v>1630</v>
      </c>
      <c r="B1632" s="8" t="s">
        <v>1631</v>
      </c>
      <c r="C1632" s="8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16">
        <f>ROUND((E1632/D1632)*(100),0)</f>
        <v>265</v>
      </c>
      <c r="P1632" s="9">
        <f>IF(L1632 = 0,0,E1632/L1632)</f>
        <v>84.206349206349202</v>
      </c>
      <c r="Q1632" s="1" t="str">
        <f>LEFT(N1632,SEARCH("/",N1632)-1)</f>
        <v>music</v>
      </c>
      <c r="R1632" s="1" t="str">
        <f>RIGHT(N1632,LEN(N1632) - FIND("/",N1632))</f>
        <v>rock</v>
      </c>
      <c r="S1632" s="12">
        <f>(J1632/86400)+DATE(1970,1,1)</f>
        <v>40939.837673611109</v>
      </c>
      <c r="T1632" s="12">
        <f>(I1632/86400)+DATE(1970,1,1)</f>
        <v>40970.290972222225</v>
      </c>
    </row>
    <row r="1633" spans="1:20" ht="60" x14ac:dyDescent="0.25">
      <c r="A1633" s="1">
        <v>1631</v>
      </c>
      <c r="B1633" s="8" t="s">
        <v>1632</v>
      </c>
      <c r="C1633" s="8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16">
        <f>ROUND((E1633/D1633)*(100),0)</f>
        <v>156</v>
      </c>
      <c r="P1633" s="9">
        <f>IF(L1633 = 0,0,E1633/L1633)</f>
        <v>117.22556390977444</v>
      </c>
      <c r="Q1633" s="1" t="str">
        <f>LEFT(N1633,SEARCH("/",N1633)-1)</f>
        <v>music</v>
      </c>
      <c r="R1633" s="1" t="str">
        <f>RIGHT(N1633,LEN(N1633) - FIND("/",N1633))</f>
        <v>rock</v>
      </c>
      <c r="S1633" s="12">
        <f>(J1633/86400)+DATE(1970,1,1)</f>
        <v>41164.859502314815</v>
      </c>
      <c r="T1633" s="12">
        <f>(I1633/86400)+DATE(1970,1,1)</f>
        <v>41194.859502314815</v>
      </c>
    </row>
    <row r="1634" spans="1:20" ht="60" x14ac:dyDescent="0.25">
      <c r="A1634" s="1">
        <v>1632</v>
      </c>
      <c r="B1634" s="8" t="s">
        <v>1633</v>
      </c>
      <c r="C1634" s="8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16">
        <f>ROUND((E1634/D1634)*(100),0)</f>
        <v>102</v>
      </c>
      <c r="P1634" s="9">
        <f>IF(L1634 = 0,0,E1634/L1634)</f>
        <v>86.489361702127653</v>
      </c>
      <c r="Q1634" s="1" t="str">
        <f>LEFT(N1634,SEARCH("/",N1634)-1)</f>
        <v>music</v>
      </c>
      <c r="R1634" s="1" t="str">
        <f>RIGHT(N1634,LEN(N1634) - FIND("/",N1634))</f>
        <v>rock</v>
      </c>
      <c r="S1634" s="12">
        <f>(J1634/86400)+DATE(1970,1,1)</f>
        <v>40750.340902777782</v>
      </c>
      <c r="T1634" s="12">
        <f>(I1634/86400)+DATE(1970,1,1)</f>
        <v>40810.340902777782</v>
      </c>
    </row>
    <row r="1635" spans="1:20" ht="60" x14ac:dyDescent="0.25">
      <c r="A1635" s="1">
        <v>1633</v>
      </c>
      <c r="B1635" s="8" t="s">
        <v>1634</v>
      </c>
      <c r="C1635" s="8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16">
        <f>ROUND((E1635/D1635)*(100),0)</f>
        <v>100</v>
      </c>
      <c r="P1635" s="9">
        <f>IF(L1635 = 0,0,E1635/L1635)</f>
        <v>172.41379310344828</v>
      </c>
      <c r="Q1635" s="1" t="str">
        <f>LEFT(N1635,SEARCH("/",N1635)-1)</f>
        <v>music</v>
      </c>
      <c r="R1635" s="1" t="str">
        <f>RIGHT(N1635,LEN(N1635) - FIND("/",N1635))</f>
        <v>rock</v>
      </c>
      <c r="S1635" s="12">
        <f>(J1635/86400)+DATE(1970,1,1)</f>
        <v>40896.883750000001</v>
      </c>
      <c r="T1635" s="12">
        <f>(I1635/86400)+DATE(1970,1,1)</f>
        <v>40924.208333333336</v>
      </c>
    </row>
    <row r="1636" spans="1:20" ht="45" x14ac:dyDescent="0.25">
      <c r="A1636" s="1">
        <v>1634</v>
      </c>
      <c r="B1636" s="8" t="s">
        <v>1635</v>
      </c>
      <c r="C1636" s="8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16">
        <f>ROUND((E1636/D1636)*(100),0)</f>
        <v>101</v>
      </c>
      <c r="P1636" s="9">
        <f>IF(L1636 = 0,0,E1636/L1636)</f>
        <v>62.8125</v>
      </c>
      <c r="Q1636" s="1" t="str">
        <f>LEFT(N1636,SEARCH("/",N1636)-1)</f>
        <v>music</v>
      </c>
      <c r="R1636" s="1" t="str">
        <f>RIGHT(N1636,LEN(N1636) - FIND("/",N1636))</f>
        <v>rock</v>
      </c>
      <c r="S1636" s="12">
        <f>(J1636/86400)+DATE(1970,1,1)</f>
        <v>40658.189826388887</v>
      </c>
      <c r="T1636" s="12">
        <f>(I1636/86400)+DATE(1970,1,1)</f>
        <v>40696.249305555553</v>
      </c>
    </row>
    <row r="1637" spans="1:20" ht="60" x14ac:dyDescent="0.25">
      <c r="A1637" s="1">
        <v>1635</v>
      </c>
      <c r="B1637" s="8" t="s">
        <v>1636</v>
      </c>
      <c r="C1637" s="8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16">
        <f>ROUND((E1637/D1637)*(100),0)</f>
        <v>125</v>
      </c>
      <c r="P1637" s="9">
        <f>IF(L1637 = 0,0,E1637/L1637)</f>
        <v>67.729729729729726</v>
      </c>
      <c r="Q1637" s="1" t="str">
        <f>LEFT(N1637,SEARCH("/",N1637)-1)</f>
        <v>music</v>
      </c>
      <c r="R1637" s="1" t="str">
        <f>RIGHT(N1637,LEN(N1637) - FIND("/",N1637))</f>
        <v>rock</v>
      </c>
      <c r="S1637" s="12">
        <f>(J1637/86400)+DATE(1970,1,1)</f>
        <v>42502.868761574078</v>
      </c>
      <c r="T1637" s="12">
        <f>(I1637/86400)+DATE(1970,1,1)</f>
        <v>42562.868761574078</v>
      </c>
    </row>
    <row r="1638" spans="1:20" ht="45" x14ac:dyDescent="0.25">
      <c r="A1638" s="1">
        <v>1636</v>
      </c>
      <c r="B1638" s="8" t="s">
        <v>1637</v>
      </c>
      <c r="C1638" s="8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16">
        <f>ROUND((E1638/D1638)*(100),0)</f>
        <v>104</v>
      </c>
      <c r="P1638" s="9">
        <f>IF(L1638 = 0,0,E1638/L1638)</f>
        <v>53.5632183908046</v>
      </c>
      <c r="Q1638" s="1" t="str">
        <f>LEFT(N1638,SEARCH("/",N1638)-1)</f>
        <v>music</v>
      </c>
      <c r="R1638" s="1" t="str">
        <f>RIGHT(N1638,LEN(N1638) - FIND("/",N1638))</f>
        <v>rock</v>
      </c>
      <c r="S1638" s="12">
        <f>(J1638/86400)+DATE(1970,1,1)</f>
        <v>40663.08666666667</v>
      </c>
      <c r="T1638" s="12">
        <f>(I1638/86400)+DATE(1970,1,1)</f>
        <v>40706.166666666664</v>
      </c>
    </row>
    <row r="1639" spans="1:20" ht="45" x14ac:dyDescent="0.25">
      <c r="A1639" s="1">
        <v>1637</v>
      </c>
      <c r="B1639" s="8" t="s">
        <v>1638</v>
      </c>
      <c r="C1639" s="8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16">
        <f>ROUND((E1639/D1639)*(100),0)</f>
        <v>104</v>
      </c>
      <c r="P1639" s="9">
        <f>IF(L1639 = 0,0,E1639/L1639)</f>
        <v>34.6</v>
      </c>
      <c r="Q1639" s="1" t="str">
        <f>LEFT(N1639,SEARCH("/",N1639)-1)</f>
        <v>music</v>
      </c>
      <c r="R1639" s="1" t="str">
        <f>RIGHT(N1639,LEN(N1639) - FIND("/",N1639))</f>
        <v>rock</v>
      </c>
      <c r="S1639" s="12">
        <f>(J1639/86400)+DATE(1970,1,1)</f>
        <v>40122.751620370371</v>
      </c>
      <c r="T1639" s="12">
        <f>(I1639/86400)+DATE(1970,1,1)</f>
        <v>40178.985416666663</v>
      </c>
    </row>
    <row r="1640" spans="1:20" ht="30" x14ac:dyDescent="0.25">
      <c r="A1640" s="1">
        <v>1638</v>
      </c>
      <c r="B1640" s="8" t="s">
        <v>1639</v>
      </c>
      <c r="C1640" s="8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16">
        <f>ROUND((E1640/D1640)*(100),0)</f>
        <v>105</v>
      </c>
      <c r="P1640" s="9">
        <f>IF(L1640 = 0,0,E1640/L1640)</f>
        <v>38.888888888888886</v>
      </c>
      <c r="Q1640" s="1" t="str">
        <f>LEFT(N1640,SEARCH("/",N1640)-1)</f>
        <v>music</v>
      </c>
      <c r="R1640" s="1" t="str">
        <f>RIGHT(N1640,LEN(N1640) - FIND("/",N1640))</f>
        <v>rock</v>
      </c>
      <c r="S1640" s="12">
        <f>(J1640/86400)+DATE(1970,1,1)</f>
        <v>41288.68712962963</v>
      </c>
      <c r="T1640" s="12">
        <f>(I1640/86400)+DATE(1970,1,1)</f>
        <v>41333.892361111109</v>
      </c>
    </row>
    <row r="1641" spans="1:20" ht="60" x14ac:dyDescent="0.25">
      <c r="A1641" s="1">
        <v>1639</v>
      </c>
      <c r="B1641" s="8" t="s">
        <v>1640</v>
      </c>
      <c r="C1641" s="8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16">
        <f>ROUND((E1641/D1641)*(100),0)</f>
        <v>100</v>
      </c>
      <c r="P1641" s="9">
        <f>IF(L1641 = 0,0,E1641/L1641)</f>
        <v>94.736842105263165</v>
      </c>
      <c r="Q1641" s="1" t="str">
        <f>LEFT(N1641,SEARCH("/",N1641)-1)</f>
        <v>music</v>
      </c>
      <c r="R1641" s="1" t="str">
        <f>RIGHT(N1641,LEN(N1641) - FIND("/",N1641))</f>
        <v>rock</v>
      </c>
      <c r="S1641" s="12">
        <f>(J1641/86400)+DATE(1970,1,1)</f>
        <v>40941.652372685188</v>
      </c>
      <c r="T1641" s="12">
        <f>(I1641/86400)+DATE(1970,1,1)</f>
        <v>40971.652372685188</v>
      </c>
    </row>
    <row r="1642" spans="1:20" ht="60" x14ac:dyDescent="0.25">
      <c r="A1642" s="1">
        <v>1640</v>
      </c>
      <c r="B1642" s="8" t="s">
        <v>1641</v>
      </c>
      <c r="C1642" s="8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16">
        <f>ROUND((E1642/D1642)*(100),0)</f>
        <v>170</v>
      </c>
      <c r="P1642" s="9">
        <f>IF(L1642 = 0,0,E1642/L1642)</f>
        <v>39.967058823529413</v>
      </c>
      <c r="Q1642" s="1" t="str">
        <f>LEFT(N1642,SEARCH("/",N1642)-1)</f>
        <v>music</v>
      </c>
      <c r="R1642" s="1" t="str">
        <f>RIGHT(N1642,LEN(N1642) - FIND("/",N1642))</f>
        <v>rock</v>
      </c>
      <c r="S1642" s="12">
        <f>(J1642/86400)+DATE(1970,1,1)</f>
        <v>40379.23096064815</v>
      </c>
      <c r="T1642" s="12">
        <f>(I1642/86400)+DATE(1970,1,1)</f>
        <v>40393.082638888889</v>
      </c>
    </row>
    <row r="1643" spans="1:20" ht="30" x14ac:dyDescent="0.25">
      <c r="A1643" s="1">
        <v>1641</v>
      </c>
      <c r="B1643" s="8" t="s">
        <v>1642</v>
      </c>
      <c r="C1643" s="8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16">
        <f>ROUND((E1643/D1643)*(100),0)</f>
        <v>101</v>
      </c>
      <c r="P1643" s="9">
        <f>IF(L1643 = 0,0,E1643/L1643)</f>
        <v>97.5</v>
      </c>
      <c r="Q1643" s="1" t="str">
        <f>LEFT(N1643,SEARCH("/",N1643)-1)</f>
        <v>music</v>
      </c>
      <c r="R1643" s="1" t="str">
        <f>RIGHT(N1643,LEN(N1643) - FIND("/",N1643))</f>
        <v>pop</v>
      </c>
      <c r="S1643" s="12">
        <f>(J1643/86400)+DATE(1970,1,1)</f>
        <v>41962.596574074079</v>
      </c>
      <c r="T1643" s="12">
        <f>(I1643/86400)+DATE(1970,1,1)</f>
        <v>41992.596574074079</v>
      </c>
    </row>
    <row r="1644" spans="1:20" ht="45" x14ac:dyDescent="0.25">
      <c r="A1644" s="1">
        <v>1642</v>
      </c>
      <c r="B1644" s="8" t="s">
        <v>1643</v>
      </c>
      <c r="C1644" s="8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16">
        <f>ROUND((E1644/D1644)*(100),0)</f>
        <v>100</v>
      </c>
      <c r="P1644" s="9">
        <f>IF(L1644 = 0,0,E1644/L1644)</f>
        <v>42.857142857142854</v>
      </c>
      <c r="Q1644" s="1" t="str">
        <f>LEFT(N1644,SEARCH("/",N1644)-1)</f>
        <v>music</v>
      </c>
      <c r="R1644" s="1" t="str">
        <f>RIGHT(N1644,LEN(N1644) - FIND("/",N1644))</f>
        <v>pop</v>
      </c>
      <c r="S1644" s="12">
        <f>(J1644/86400)+DATE(1970,1,1)</f>
        <v>40688.024618055555</v>
      </c>
      <c r="T1644" s="12">
        <f>(I1644/86400)+DATE(1970,1,1)</f>
        <v>40708.024618055555</v>
      </c>
    </row>
    <row r="1645" spans="1:20" ht="30" x14ac:dyDescent="0.25">
      <c r="A1645" s="1">
        <v>1643</v>
      </c>
      <c r="B1645" s="8" t="s">
        <v>1644</v>
      </c>
      <c r="C1645" s="8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16">
        <f>ROUND((E1645/D1645)*(100),0)</f>
        <v>125</v>
      </c>
      <c r="P1645" s="9">
        <f>IF(L1645 = 0,0,E1645/L1645)</f>
        <v>168.51351351351352</v>
      </c>
      <c r="Q1645" s="1" t="str">
        <f>LEFT(N1645,SEARCH("/",N1645)-1)</f>
        <v>music</v>
      </c>
      <c r="R1645" s="1" t="str">
        <f>RIGHT(N1645,LEN(N1645) - FIND("/",N1645))</f>
        <v>pop</v>
      </c>
      <c r="S1645" s="12">
        <f>(J1645/86400)+DATE(1970,1,1)</f>
        <v>41146.824212962965</v>
      </c>
      <c r="T1645" s="12">
        <f>(I1645/86400)+DATE(1970,1,1)</f>
        <v>41176.824212962965</v>
      </c>
    </row>
    <row r="1646" spans="1:20" ht="60" x14ac:dyDescent="0.25">
      <c r="A1646" s="1">
        <v>1644</v>
      </c>
      <c r="B1646" s="8" t="s">
        <v>1645</v>
      </c>
      <c r="C1646" s="8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16">
        <f>ROUND((E1646/D1646)*(100),0)</f>
        <v>110</v>
      </c>
      <c r="P1646" s="9">
        <f>IF(L1646 = 0,0,E1646/L1646)</f>
        <v>85.546875</v>
      </c>
      <c r="Q1646" s="1" t="str">
        <f>LEFT(N1646,SEARCH("/",N1646)-1)</f>
        <v>music</v>
      </c>
      <c r="R1646" s="1" t="str">
        <f>RIGHT(N1646,LEN(N1646) - FIND("/",N1646))</f>
        <v>pop</v>
      </c>
      <c r="S1646" s="12">
        <f>(J1646/86400)+DATE(1970,1,1)</f>
        <v>41175.05972222222</v>
      </c>
      <c r="T1646" s="12">
        <f>(I1646/86400)+DATE(1970,1,1)</f>
        <v>41235.101388888885</v>
      </c>
    </row>
    <row r="1647" spans="1:20" ht="45" x14ac:dyDescent="0.25">
      <c r="A1647" s="1">
        <v>1645</v>
      </c>
      <c r="B1647" s="8" t="s">
        <v>1646</v>
      </c>
      <c r="C1647" s="8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16">
        <f>ROUND((E1647/D1647)*(100),0)</f>
        <v>111</v>
      </c>
      <c r="P1647" s="9">
        <f>IF(L1647 = 0,0,E1647/L1647)</f>
        <v>554</v>
      </c>
      <c r="Q1647" s="1" t="str">
        <f>LEFT(N1647,SEARCH("/",N1647)-1)</f>
        <v>music</v>
      </c>
      <c r="R1647" s="1" t="str">
        <f>RIGHT(N1647,LEN(N1647) - FIND("/",N1647))</f>
        <v>pop</v>
      </c>
      <c r="S1647" s="12">
        <f>(J1647/86400)+DATE(1970,1,1)</f>
        <v>41521.617361111115</v>
      </c>
      <c r="T1647" s="12">
        <f>(I1647/86400)+DATE(1970,1,1)</f>
        <v>41535.617361111115</v>
      </c>
    </row>
    <row r="1648" spans="1:20" ht="60" x14ac:dyDescent="0.25">
      <c r="A1648" s="1">
        <v>1646</v>
      </c>
      <c r="B1648" s="8" t="s">
        <v>1647</v>
      </c>
      <c r="C1648" s="8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16">
        <f>ROUND((E1648/D1648)*(100),0)</f>
        <v>110</v>
      </c>
      <c r="P1648" s="9">
        <f>IF(L1648 = 0,0,E1648/L1648)</f>
        <v>26.554216867469879</v>
      </c>
      <c r="Q1648" s="1" t="str">
        <f>LEFT(N1648,SEARCH("/",N1648)-1)</f>
        <v>music</v>
      </c>
      <c r="R1648" s="1" t="str">
        <f>RIGHT(N1648,LEN(N1648) - FIND("/",N1648))</f>
        <v>pop</v>
      </c>
      <c r="S1648" s="12">
        <f>(J1648/86400)+DATE(1970,1,1)</f>
        <v>41833.450266203705</v>
      </c>
      <c r="T1648" s="12">
        <f>(I1648/86400)+DATE(1970,1,1)</f>
        <v>41865.757638888885</v>
      </c>
    </row>
    <row r="1649" spans="1:20" ht="45" x14ac:dyDescent="0.25">
      <c r="A1649" s="1">
        <v>1647</v>
      </c>
      <c r="B1649" s="8" t="s">
        <v>1648</v>
      </c>
      <c r="C1649" s="8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16">
        <f>ROUND((E1649/D1649)*(100),0)</f>
        <v>105</v>
      </c>
      <c r="P1649" s="9">
        <f>IF(L1649 = 0,0,E1649/L1649)</f>
        <v>113.82608695652173</v>
      </c>
      <c r="Q1649" s="1" t="str">
        <f>LEFT(N1649,SEARCH("/",N1649)-1)</f>
        <v>music</v>
      </c>
      <c r="R1649" s="1" t="str">
        <f>RIGHT(N1649,LEN(N1649) - FIND("/",N1649))</f>
        <v>pop</v>
      </c>
      <c r="S1649" s="12">
        <f>(J1649/86400)+DATE(1970,1,1)</f>
        <v>41039.409456018519</v>
      </c>
      <c r="T1649" s="12">
        <f>(I1649/86400)+DATE(1970,1,1)</f>
        <v>41069.409456018519</v>
      </c>
    </row>
    <row r="1650" spans="1:20" ht="45" x14ac:dyDescent="0.25">
      <c r="A1650" s="1">
        <v>1648</v>
      </c>
      <c r="B1650" s="8" t="s">
        <v>1649</v>
      </c>
      <c r="C1650" s="8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16">
        <f>ROUND((E1650/D1650)*(100),0)</f>
        <v>125</v>
      </c>
      <c r="P1650" s="9">
        <f>IF(L1650 = 0,0,E1650/L1650)</f>
        <v>32.011111111111113</v>
      </c>
      <c r="Q1650" s="1" t="str">
        <f>LEFT(N1650,SEARCH("/",N1650)-1)</f>
        <v>music</v>
      </c>
      <c r="R1650" s="1" t="str">
        <f>RIGHT(N1650,LEN(N1650) - FIND("/",N1650))</f>
        <v>pop</v>
      </c>
      <c r="S1650" s="12">
        <f>(J1650/86400)+DATE(1970,1,1)</f>
        <v>40592.704652777778</v>
      </c>
      <c r="T1650" s="12">
        <f>(I1650/86400)+DATE(1970,1,1)</f>
        <v>40622.662986111114</v>
      </c>
    </row>
    <row r="1651" spans="1:20" ht="60" x14ac:dyDescent="0.25">
      <c r="A1651" s="1">
        <v>1649</v>
      </c>
      <c r="B1651" s="8" t="s">
        <v>1650</v>
      </c>
      <c r="C1651" s="8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16">
        <f>ROUND((E1651/D1651)*(100),0)</f>
        <v>101</v>
      </c>
      <c r="P1651" s="9">
        <f>IF(L1651 = 0,0,E1651/L1651)</f>
        <v>47.189259259259259</v>
      </c>
      <c r="Q1651" s="1" t="str">
        <f>LEFT(N1651,SEARCH("/",N1651)-1)</f>
        <v>music</v>
      </c>
      <c r="R1651" s="1" t="str">
        <f>RIGHT(N1651,LEN(N1651) - FIND("/",N1651))</f>
        <v>pop</v>
      </c>
      <c r="S1651" s="12">
        <f>(J1651/86400)+DATE(1970,1,1)</f>
        <v>41737.684664351851</v>
      </c>
      <c r="T1651" s="12">
        <f>(I1651/86400)+DATE(1970,1,1)</f>
        <v>41782.684664351851</v>
      </c>
    </row>
    <row r="1652" spans="1:20" ht="45" x14ac:dyDescent="0.25">
      <c r="A1652" s="1">
        <v>1650</v>
      </c>
      <c r="B1652" s="8" t="s">
        <v>1651</v>
      </c>
      <c r="C1652" s="8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16">
        <f>ROUND((E1652/D1652)*(100),0)</f>
        <v>142</v>
      </c>
      <c r="P1652" s="9">
        <f>IF(L1652 = 0,0,E1652/L1652)</f>
        <v>88.46875</v>
      </c>
      <c r="Q1652" s="1" t="str">
        <f>LEFT(N1652,SEARCH("/",N1652)-1)</f>
        <v>music</v>
      </c>
      <c r="R1652" s="1" t="str">
        <f>RIGHT(N1652,LEN(N1652) - FIND("/",N1652))</f>
        <v>pop</v>
      </c>
      <c r="S1652" s="12">
        <f>(J1652/86400)+DATE(1970,1,1)</f>
        <v>41526.435613425929</v>
      </c>
      <c r="T1652" s="12">
        <f>(I1652/86400)+DATE(1970,1,1)</f>
        <v>41556.435613425929</v>
      </c>
    </row>
    <row r="1653" spans="1:20" ht="60" x14ac:dyDescent="0.25">
      <c r="A1653" s="1">
        <v>1651</v>
      </c>
      <c r="B1653" s="8" t="s">
        <v>1652</v>
      </c>
      <c r="C1653" s="8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16">
        <f>ROUND((E1653/D1653)*(100),0)</f>
        <v>101</v>
      </c>
      <c r="P1653" s="9">
        <f>IF(L1653 = 0,0,E1653/L1653)</f>
        <v>100.75</v>
      </c>
      <c r="Q1653" s="1" t="str">
        <f>LEFT(N1653,SEARCH("/",N1653)-1)</f>
        <v>music</v>
      </c>
      <c r="R1653" s="1" t="str">
        <f>RIGHT(N1653,LEN(N1653) - FIND("/",N1653))</f>
        <v>pop</v>
      </c>
      <c r="S1653" s="12">
        <f>(J1653/86400)+DATE(1970,1,1)</f>
        <v>40625.900694444441</v>
      </c>
      <c r="T1653" s="12">
        <f>(I1653/86400)+DATE(1970,1,1)</f>
        <v>40659.290972222225</v>
      </c>
    </row>
    <row r="1654" spans="1:20" ht="60" x14ac:dyDescent="0.25">
      <c r="A1654" s="1">
        <v>1652</v>
      </c>
      <c r="B1654" s="8" t="s">
        <v>1653</v>
      </c>
      <c r="C1654" s="8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16">
        <f>ROUND((E1654/D1654)*(100),0)</f>
        <v>101</v>
      </c>
      <c r="P1654" s="9">
        <f>IF(L1654 = 0,0,E1654/L1654)</f>
        <v>64.714285714285708</v>
      </c>
      <c r="Q1654" s="1" t="str">
        <f>LEFT(N1654,SEARCH("/",N1654)-1)</f>
        <v>music</v>
      </c>
      <c r="R1654" s="1" t="str">
        <f>RIGHT(N1654,LEN(N1654) - FIND("/",N1654))</f>
        <v>pop</v>
      </c>
      <c r="S1654" s="12">
        <f>(J1654/86400)+DATE(1970,1,1)</f>
        <v>41572.492974537039</v>
      </c>
      <c r="T1654" s="12">
        <f>(I1654/86400)+DATE(1970,1,1)</f>
        <v>41602.534641203703</v>
      </c>
    </row>
    <row r="1655" spans="1:20" ht="45" x14ac:dyDescent="0.25">
      <c r="A1655" s="1">
        <v>1653</v>
      </c>
      <c r="B1655" s="8" t="s">
        <v>1654</v>
      </c>
      <c r="C1655" s="8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16">
        <f>ROUND((E1655/D1655)*(100),0)</f>
        <v>174</v>
      </c>
      <c r="P1655" s="9">
        <f>IF(L1655 = 0,0,E1655/L1655)</f>
        <v>51.854285714285716</v>
      </c>
      <c r="Q1655" s="1" t="str">
        <f>LEFT(N1655,SEARCH("/",N1655)-1)</f>
        <v>music</v>
      </c>
      <c r="R1655" s="1" t="str">
        <f>RIGHT(N1655,LEN(N1655) - FIND("/",N1655))</f>
        <v>pop</v>
      </c>
      <c r="S1655" s="12">
        <f>(J1655/86400)+DATE(1970,1,1)</f>
        <v>40626.834444444445</v>
      </c>
      <c r="T1655" s="12">
        <f>(I1655/86400)+DATE(1970,1,1)</f>
        <v>40657.834444444445</v>
      </c>
    </row>
    <row r="1656" spans="1:20" ht="60" x14ac:dyDescent="0.25">
      <c r="A1656" s="1">
        <v>1654</v>
      </c>
      <c r="B1656" s="8" t="s">
        <v>1655</v>
      </c>
      <c r="C1656" s="8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16">
        <f>ROUND((E1656/D1656)*(100),0)</f>
        <v>120</v>
      </c>
      <c r="P1656" s="9">
        <f>IF(L1656 = 0,0,E1656/L1656)</f>
        <v>38.794117647058826</v>
      </c>
      <c r="Q1656" s="1" t="str">
        <f>LEFT(N1656,SEARCH("/",N1656)-1)</f>
        <v>music</v>
      </c>
      <c r="R1656" s="1" t="str">
        <f>RIGHT(N1656,LEN(N1656) - FIND("/",N1656))</f>
        <v>pop</v>
      </c>
      <c r="S1656" s="12">
        <f>(J1656/86400)+DATE(1970,1,1)</f>
        <v>40987.890740740739</v>
      </c>
      <c r="T1656" s="12">
        <f>(I1656/86400)+DATE(1970,1,1)</f>
        <v>41017.890740740739</v>
      </c>
    </row>
    <row r="1657" spans="1:20" ht="45" x14ac:dyDescent="0.25">
      <c r="A1657" s="1">
        <v>1655</v>
      </c>
      <c r="B1657" s="8" t="s">
        <v>1656</v>
      </c>
      <c r="C1657" s="8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16">
        <f>ROUND((E1657/D1657)*(100),0)</f>
        <v>143</v>
      </c>
      <c r="P1657" s="9">
        <f>IF(L1657 = 0,0,E1657/L1657)</f>
        <v>44.645833333333336</v>
      </c>
      <c r="Q1657" s="1" t="str">
        <f>LEFT(N1657,SEARCH("/",N1657)-1)</f>
        <v>music</v>
      </c>
      <c r="R1657" s="1" t="str">
        <f>RIGHT(N1657,LEN(N1657) - FIND("/",N1657))</f>
        <v>pop</v>
      </c>
      <c r="S1657" s="12">
        <f>(J1657/86400)+DATE(1970,1,1)</f>
        <v>40974.791898148149</v>
      </c>
      <c r="T1657" s="12">
        <f>(I1657/86400)+DATE(1970,1,1)</f>
        <v>41004.750231481477</v>
      </c>
    </row>
    <row r="1658" spans="1:20" ht="60" x14ac:dyDescent="0.25">
      <c r="A1658" s="1">
        <v>1656</v>
      </c>
      <c r="B1658" s="8" t="s">
        <v>1657</v>
      </c>
      <c r="C1658" s="8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16">
        <f>ROUND((E1658/D1658)*(100),0)</f>
        <v>100</v>
      </c>
      <c r="P1658" s="9">
        <f>IF(L1658 = 0,0,E1658/L1658)</f>
        <v>156.77333333333334</v>
      </c>
      <c r="Q1658" s="1" t="str">
        <f>LEFT(N1658,SEARCH("/",N1658)-1)</f>
        <v>music</v>
      </c>
      <c r="R1658" s="1" t="str">
        <f>RIGHT(N1658,LEN(N1658) - FIND("/",N1658))</f>
        <v>pop</v>
      </c>
      <c r="S1658" s="12">
        <f>(J1658/86400)+DATE(1970,1,1)</f>
        <v>41226.928842592592</v>
      </c>
      <c r="T1658" s="12">
        <f>(I1658/86400)+DATE(1970,1,1)</f>
        <v>41256.928842592592</v>
      </c>
    </row>
    <row r="1659" spans="1:20" ht="60" x14ac:dyDescent="0.25">
      <c r="A1659" s="1">
        <v>1657</v>
      </c>
      <c r="B1659" s="8" t="s">
        <v>1658</v>
      </c>
      <c r="C1659" s="8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16">
        <f>ROUND((E1659/D1659)*(100),0)</f>
        <v>105</v>
      </c>
      <c r="P1659" s="9">
        <f>IF(L1659 = 0,0,E1659/L1659)</f>
        <v>118.70339366515837</v>
      </c>
      <c r="Q1659" s="1" t="str">
        <f>LEFT(N1659,SEARCH("/",N1659)-1)</f>
        <v>music</v>
      </c>
      <c r="R1659" s="1" t="str">
        <f>RIGHT(N1659,LEN(N1659) - FIND("/",N1659))</f>
        <v>pop</v>
      </c>
      <c r="S1659" s="12">
        <f>(J1659/86400)+DATE(1970,1,1)</f>
        <v>41023.782037037039</v>
      </c>
      <c r="T1659" s="12">
        <f>(I1659/86400)+DATE(1970,1,1)</f>
        <v>41053.782037037039</v>
      </c>
    </row>
    <row r="1660" spans="1:20" ht="60" x14ac:dyDescent="0.25">
      <c r="A1660" s="1">
        <v>1658</v>
      </c>
      <c r="B1660" s="8" t="s">
        <v>1659</v>
      </c>
      <c r="C1660" s="8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16">
        <f>ROUND((E1660/D1660)*(100),0)</f>
        <v>132</v>
      </c>
      <c r="P1660" s="9">
        <f>IF(L1660 = 0,0,E1660/L1660)</f>
        <v>74.149532710280369</v>
      </c>
      <c r="Q1660" s="1" t="str">
        <f>LEFT(N1660,SEARCH("/",N1660)-1)</f>
        <v>music</v>
      </c>
      <c r="R1660" s="1" t="str">
        <f>RIGHT(N1660,LEN(N1660) - FIND("/",N1660))</f>
        <v>pop</v>
      </c>
      <c r="S1660" s="12">
        <f>(J1660/86400)+DATE(1970,1,1)</f>
        <v>41223.22184027778</v>
      </c>
      <c r="T1660" s="12">
        <f>(I1660/86400)+DATE(1970,1,1)</f>
        <v>41261.597222222219</v>
      </c>
    </row>
    <row r="1661" spans="1:20" ht="60" x14ac:dyDescent="0.25">
      <c r="A1661" s="1">
        <v>1659</v>
      </c>
      <c r="B1661" s="8" t="s">
        <v>1660</v>
      </c>
      <c r="C1661" s="8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16">
        <f>ROUND((E1661/D1661)*(100),0)</f>
        <v>113</v>
      </c>
      <c r="P1661" s="9">
        <f>IF(L1661 = 0,0,E1661/L1661)</f>
        <v>12.533333333333333</v>
      </c>
      <c r="Q1661" s="1" t="str">
        <f>LEFT(N1661,SEARCH("/",N1661)-1)</f>
        <v>music</v>
      </c>
      <c r="R1661" s="1" t="str">
        <f>RIGHT(N1661,LEN(N1661) - FIND("/",N1661))</f>
        <v>pop</v>
      </c>
      <c r="S1661" s="12">
        <f>(J1661/86400)+DATE(1970,1,1)</f>
        <v>41596.913437499999</v>
      </c>
      <c r="T1661" s="12">
        <f>(I1661/86400)+DATE(1970,1,1)</f>
        <v>41625.5</v>
      </c>
    </row>
    <row r="1662" spans="1:20" ht="60" x14ac:dyDescent="0.25">
      <c r="A1662" s="1">
        <v>1660</v>
      </c>
      <c r="B1662" s="8" t="s">
        <v>1661</v>
      </c>
      <c r="C1662" s="8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16">
        <f>ROUND((E1662/D1662)*(100),0)</f>
        <v>1254</v>
      </c>
      <c r="P1662" s="9">
        <f>IF(L1662 = 0,0,E1662/L1662)</f>
        <v>27.861111111111111</v>
      </c>
      <c r="Q1662" s="1" t="str">
        <f>LEFT(N1662,SEARCH("/",N1662)-1)</f>
        <v>music</v>
      </c>
      <c r="R1662" s="1" t="str">
        <f>RIGHT(N1662,LEN(N1662) - FIND("/",N1662))</f>
        <v>pop</v>
      </c>
      <c r="S1662" s="12">
        <f>(J1662/86400)+DATE(1970,1,1)</f>
        <v>42459.693865740745</v>
      </c>
      <c r="T1662" s="12">
        <f>(I1662/86400)+DATE(1970,1,1)</f>
        <v>42490.915972222225</v>
      </c>
    </row>
    <row r="1663" spans="1:20" ht="75" x14ac:dyDescent="0.25">
      <c r="A1663" s="1">
        <v>1661</v>
      </c>
      <c r="B1663" s="8" t="s">
        <v>1662</v>
      </c>
      <c r="C1663" s="8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16">
        <f>ROUND((E1663/D1663)*(100),0)</f>
        <v>103</v>
      </c>
      <c r="P1663" s="9">
        <f>IF(L1663 = 0,0,E1663/L1663)</f>
        <v>80.178217821782184</v>
      </c>
      <c r="Q1663" s="1" t="str">
        <f>LEFT(N1663,SEARCH("/",N1663)-1)</f>
        <v>music</v>
      </c>
      <c r="R1663" s="1" t="str">
        <f>RIGHT(N1663,LEN(N1663) - FIND("/",N1663))</f>
        <v>pop</v>
      </c>
      <c r="S1663" s="12">
        <f>(J1663/86400)+DATE(1970,1,1)</f>
        <v>42343.998043981483</v>
      </c>
      <c r="T1663" s="12">
        <f>(I1663/86400)+DATE(1970,1,1)</f>
        <v>42386.875</v>
      </c>
    </row>
    <row r="1664" spans="1:20" ht="60" x14ac:dyDescent="0.25">
      <c r="A1664" s="1">
        <v>1662</v>
      </c>
      <c r="B1664" s="8" t="s">
        <v>1663</v>
      </c>
      <c r="C1664" s="8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16">
        <f>ROUND((E1664/D1664)*(100),0)</f>
        <v>103</v>
      </c>
      <c r="P1664" s="9">
        <f>IF(L1664 = 0,0,E1664/L1664)</f>
        <v>132.43548387096774</v>
      </c>
      <c r="Q1664" s="1" t="str">
        <f>LEFT(N1664,SEARCH("/",N1664)-1)</f>
        <v>music</v>
      </c>
      <c r="R1664" s="1" t="str">
        <f>RIGHT(N1664,LEN(N1664) - FIND("/",N1664))</f>
        <v>pop</v>
      </c>
      <c r="S1664" s="12">
        <f>(J1664/86400)+DATE(1970,1,1)</f>
        <v>40848.198333333334</v>
      </c>
      <c r="T1664" s="12">
        <f>(I1664/86400)+DATE(1970,1,1)</f>
        <v>40908.239999999998</v>
      </c>
    </row>
    <row r="1665" spans="1:20" ht="45" x14ac:dyDescent="0.25">
      <c r="A1665" s="1">
        <v>1663</v>
      </c>
      <c r="B1665" s="8" t="s">
        <v>1664</v>
      </c>
      <c r="C1665" s="8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16">
        <f>ROUND((E1665/D1665)*(100),0)</f>
        <v>108</v>
      </c>
      <c r="P1665" s="9">
        <f>IF(L1665 = 0,0,E1665/L1665)</f>
        <v>33.75</v>
      </c>
      <c r="Q1665" s="1" t="str">
        <f>LEFT(N1665,SEARCH("/",N1665)-1)</f>
        <v>music</v>
      </c>
      <c r="R1665" s="1" t="str">
        <f>RIGHT(N1665,LEN(N1665) - FIND("/",N1665))</f>
        <v>pop</v>
      </c>
      <c r="S1665" s="12">
        <f>(J1665/86400)+DATE(1970,1,1)</f>
        <v>42006.02207175926</v>
      </c>
      <c r="T1665" s="12">
        <f>(I1665/86400)+DATE(1970,1,1)</f>
        <v>42036.02207175926</v>
      </c>
    </row>
    <row r="1666" spans="1:20" ht="45" x14ac:dyDescent="0.25">
      <c r="A1666" s="1">
        <v>1664</v>
      </c>
      <c r="B1666" s="8" t="s">
        <v>1665</v>
      </c>
      <c r="C1666" s="8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16">
        <f>ROUND((E1666/D1666)*(100),0)</f>
        <v>122</v>
      </c>
      <c r="P1666" s="9">
        <f>IF(L1666 = 0,0,E1666/L1666)</f>
        <v>34.384494382022467</v>
      </c>
      <c r="Q1666" s="1" t="str">
        <f>LEFT(N1666,SEARCH("/",N1666)-1)</f>
        <v>music</v>
      </c>
      <c r="R1666" s="1" t="str">
        <f>RIGHT(N1666,LEN(N1666) - FIND("/",N1666))</f>
        <v>pop</v>
      </c>
      <c r="S1666" s="12">
        <f>(J1666/86400)+DATE(1970,1,1)</f>
        <v>40939.761782407411</v>
      </c>
      <c r="T1666" s="12">
        <f>(I1666/86400)+DATE(1970,1,1)</f>
        <v>40984.165972222225</v>
      </c>
    </row>
    <row r="1667" spans="1:20" ht="60" x14ac:dyDescent="0.25">
      <c r="A1667" s="1">
        <v>1665</v>
      </c>
      <c r="B1667" s="8" t="s">
        <v>1666</v>
      </c>
      <c r="C1667" s="8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16">
        <f>ROUND((E1667/D1667)*(100),0)</f>
        <v>119</v>
      </c>
      <c r="P1667" s="9">
        <f>IF(L1667 = 0,0,E1667/L1667)</f>
        <v>44.956989247311824</v>
      </c>
      <c r="Q1667" s="1" t="str">
        <f>LEFT(N1667,SEARCH("/",N1667)-1)</f>
        <v>music</v>
      </c>
      <c r="R1667" s="1" t="str">
        <f>RIGHT(N1667,LEN(N1667) - FIND("/",N1667))</f>
        <v>pop</v>
      </c>
      <c r="S1667" s="12">
        <f>(J1667/86400)+DATE(1970,1,1)</f>
        <v>40564.649456018517</v>
      </c>
      <c r="T1667" s="12">
        <f>(I1667/86400)+DATE(1970,1,1)</f>
        <v>40596.125</v>
      </c>
    </row>
    <row r="1668" spans="1:20" ht="45" x14ac:dyDescent="0.25">
      <c r="A1668" s="1">
        <v>1666</v>
      </c>
      <c r="B1668" s="8" t="s">
        <v>1667</v>
      </c>
      <c r="C1668" s="8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16">
        <f>ROUND((E1668/D1668)*(100),0)</f>
        <v>161</v>
      </c>
      <c r="P1668" s="9">
        <f>IF(L1668 = 0,0,E1668/L1668)</f>
        <v>41.04081632653061</v>
      </c>
      <c r="Q1668" s="1" t="str">
        <f>LEFT(N1668,SEARCH("/",N1668)-1)</f>
        <v>music</v>
      </c>
      <c r="R1668" s="1" t="str">
        <f>RIGHT(N1668,LEN(N1668) - FIND("/",N1668))</f>
        <v>pop</v>
      </c>
      <c r="S1668" s="12">
        <f>(J1668/86400)+DATE(1970,1,1)</f>
        <v>41331.253159722226</v>
      </c>
      <c r="T1668" s="12">
        <f>(I1668/86400)+DATE(1970,1,1)</f>
        <v>41361.211493055554</v>
      </c>
    </row>
    <row r="1669" spans="1:20" ht="45" x14ac:dyDescent="0.25">
      <c r="A1669" s="1">
        <v>1667</v>
      </c>
      <c r="B1669" s="8" t="s">
        <v>1668</v>
      </c>
      <c r="C1669" s="8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16">
        <f>ROUND((E1669/D1669)*(100),0)</f>
        <v>127</v>
      </c>
      <c r="P1669" s="9">
        <f>IF(L1669 = 0,0,E1669/L1669)</f>
        <v>52.597560975609753</v>
      </c>
      <c r="Q1669" s="1" t="str">
        <f>LEFT(N1669,SEARCH("/",N1669)-1)</f>
        <v>music</v>
      </c>
      <c r="R1669" s="1" t="str">
        <f>RIGHT(N1669,LEN(N1669) - FIND("/",N1669))</f>
        <v>pop</v>
      </c>
      <c r="S1669" s="12">
        <f>(J1669/86400)+DATE(1970,1,1)</f>
        <v>41682.0705787037</v>
      </c>
      <c r="T1669" s="12">
        <f>(I1669/86400)+DATE(1970,1,1)</f>
        <v>41709.290972222225</v>
      </c>
    </row>
    <row r="1670" spans="1:20" ht="60" x14ac:dyDescent="0.25">
      <c r="A1670" s="1">
        <v>1668</v>
      </c>
      <c r="B1670" s="8" t="s">
        <v>1669</v>
      </c>
      <c r="C1670" s="8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16">
        <f>ROUND((E1670/D1670)*(100),0)</f>
        <v>103</v>
      </c>
      <c r="P1670" s="9">
        <f>IF(L1670 = 0,0,E1670/L1670)</f>
        <v>70.784482758620683</v>
      </c>
      <c r="Q1670" s="1" t="str">
        <f>LEFT(N1670,SEARCH("/",N1670)-1)</f>
        <v>music</v>
      </c>
      <c r="R1670" s="1" t="str">
        <f>RIGHT(N1670,LEN(N1670) - FIND("/",N1670))</f>
        <v>pop</v>
      </c>
      <c r="S1670" s="12">
        <f>(J1670/86400)+DATE(1970,1,1)</f>
        <v>40845.149756944447</v>
      </c>
      <c r="T1670" s="12">
        <f>(I1670/86400)+DATE(1970,1,1)</f>
        <v>40875.191423611112</v>
      </c>
    </row>
    <row r="1671" spans="1:20" ht="60" x14ac:dyDescent="0.25">
      <c r="A1671" s="1">
        <v>1669</v>
      </c>
      <c r="B1671" s="8" t="s">
        <v>1670</v>
      </c>
      <c r="C1671" s="8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16">
        <f>ROUND((E1671/D1671)*(100),0)</f>
        <v>140</v>
      </c>
      <c r="P1671" s="9">
        <f>IF(L1671 = 0,0,E1671/L1671)</f>
        <v>53.75</v>
      </c>
      <c r="Q1671" s="1" t="str">
        <f>LEFT(N1671,SEARCH("/",N1671)-1)</f>
        <v>music</v>
      </c>
      <c r="R1671" s="1" t="str">
        <f>RIGHT(N1671,LEN(N1671) - FIND("/",N1671))</f>
        <v>pop</v>
      </c>
      <c r="S1671" s="12">
        <f>(J1671/86400)+DATE(1970,1,1)</f>
        <v>42461.885138888887</v>
      </c>
      <c r="T1671" s="12">
        <f>(I1671/86400)+DATE(1970,1,1)</f>
        <v>42521.885138888887</v>
      </c>
    </row>
    <row r="1672" spans="1:20" ht="60" x14ac:dyDescent="0.25">
      <c r="A1672" s="1">
        <v>1670</v>
      </c>
      <c r="B1672" s="8" t="s">
        <v>1671</v>
      </c>
      <c r="C1672" s="8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16">
        <f>ROUND((E1672/D1672)*(100),0)</f>
        <v>103</v>
      </c>
      <c r="P1672" s="9">
        <f>IF(L1672 = 0,0,E1672/L1672)</f>
        <v>44.608695652173914</v>
      </c>
      <c r="Q1672" s="1" t="str">
        <f>LEFT(N1672,SEARCH("/",N1672)-1)</f>
        <v>music</v>
      </c>
      <c r="R1672" s="1" t="str">
        <f>RIGHT(N1672,LEN(N1672) - FIND("/",N1672))</f>
        <v>pop</v>
      </c>
      <c r="S1672" s="12">
        <f>(J1672/86400)+DATE(1970,1,1)</f>
        <v>40313.930543981478</v>
      </c>
      <c r="T1672" s="12">
        <f>(I1672/86400)+DATE(1970,1,1)</f>
        <v>40364.166666666664</v>
      </c>
    </row>
    <row r="1673" spans="1:20" ht="30" x14ac:dyDescent="0.25">
      <c r="A1673" s="1">
        <v>1671</v>
      </c>
      <c r="B1673" s="8" t="s">
        <v>1672</v>
      </c>
      <c r="C1673" s="8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16">
        <f>ROUND((E1673/D1673)*(100),0)</f>
        <v>101</v>
      </c>
      <c r="P1673" s="9">
        <f>IF(L1673 = 0,0,E1673/L1673)</f>
        <v>26.148961038961041</v>
      </c>
      <c r="Q1673" s="1" t="str">
        <f>LEFT(N1673,SEARCH("/",N1673)-1)</f>
        <v>music</v>
      </c>
      <c r="R1673" s="1" t="str">
        <f>RIGHT(N1673,LEN(N1673) - FIND("/",N1673))</f>
        <v>pop</v>
      </c>
      <c r="S1673" s="12">
        <f>(J1673/86400)+DATE(1970,1,1)</f>
        <v>42553.54414351852</v>
      </c>
      <c r="T1673" s="12">
        <f>(I1673/86400)+DATE(1970,1,1)</f>
        <v>42583.54414351852</v>
      </c>
    </row>
    <row r="1674" spans="1:20" ht="45" x14ac:dyDescent="0.25">
      <c r="A1674" s="1">
        <v>1672</v>
      </c>
      <c r="B1674" s="8" t="s">
        <v>1673</v>
      </c>
      <c r="C1674" s="8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16">
        <f>ROUND((E1674/D1674)*(100),0)</f>
        <v>113</v>
      </c>
      <c r="P1674" s="9">
        <f>IF(L1674 = 0,0,E1674/L1674)</f>
        <v>39.183673469387756</v>
      </c>
      <c r="Q1674" s="1" t="str">
        <f>LEFT(N1674,SEARCH("/",N1674)-1)</f>
        <v>music</v>
      </c>
      <c r="R1674" s="1" t="str">
        <f>RIGHT(N1674,LEN(N1674) - FIND("/",N1674))</f>
        <v>pop</v>
      </c>
      <c r="S1674" s="12">
        <f>(J1674/86400)+DATE(1970,1,1)</f>
        <v>41034.656597222223</v>
      </c>
      <c r="T1674" s="12">
        <f>(I1674/86400)+DATE(1970,1,1)</f>
        <v>41064.656597222223</v>
      </c>
    </row>
    <row r="1675" spans="1:20" ht="45" x14ac:dyDescent="0.25">
      <c r="A1675" s="1">
        <v>1673</v>
      </c>
      <c r="B1675" s="8" t="s">
        <v>1674</v>
      </c>
      <c r="C1675" s="8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16">
        <f>ROUND((E1675/D1675)*(100),0)</f>
        <v>128</v>
      </c>
      <c r="P1675" s="9">
        <f>IF(L1675 = 0,0,E1675/L1675)</f>
        <v>45.593220338983052</v>
      </c>
      <c r="Q1675" s="1" t="str">
        <f>LEFT(N1675,SEARCH("/",N1675)-1)</f>
        <v>music</v>
      </c>
      <c r="R1675" s="1" t="str">
        <f>RIGHT(N1675,LEN(N1675) - FIND("/",N1675))</f>
        <v>pop</v>
      </c>
      <c r="S1675" s="12">
        <f>(J1675/86400)+DATE(1970,1,1)</f>
        <v>42039.878379629634</v>
      </c>
      <c r="T1675" s="12">
        <f>(I1675/86400)+DATE(1970,1,1)</f>
        <v>42069.878379629634</v>
      </c>
    </row>
    <row r="1676" spans="1:20" ht="60" x14ac:dyDescent="0.25">
      <c r="A1676" s="1">
        <v>1674</v>
      </c>
      <c r="B1676" s="8" t="s">
        <v>1675</v>
      </c>
      <c r="C1676" s="8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16">
        <f>ROUND((E1676/D1676)*(100),0)</f>
        <v>202</v>
      </c>
      <c r="P1676" s="9">
        <f>IF(L1676 = 0,0,E1676/L1676)</f>
        <v>89.247787610619469</v>
      </c>
      <c r="Q1676" s="1" t="str">
        <f>LEFT(N1676,SEARCH("/",N1676)-1)</f>
        <v>music</v>
      </c>
      <c r="R1676" s="1" t="str">
        <f>RIGHT(N1676,LEN(N1676) - FIND("/",N1676))</f>
        <v>pop</v>
      </c>
      <c r="S1676" s="12">
        <f>(J1676/86400)+DATE(1970,1,1)</f>
        <v>42569.605393518519</v>
      </c>
      <c r="T1676" s="12">
        <f>(I1676/86400)+DATE(1970,1,1)</f>
        <v>42600.290972222225</v>
      </c>
    </row>
    <row r="1677" spans="1:20" ht="30" x14ac:dyDescent="0.25">
      <c r="A1677" s="1">
        <v>1675</v>
      </c>
      <c r="B1677" s="8" t="s">
        <v>1676</v>
      </c>
      <c r="C1677" s="8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16">
        <f>ROUND((E1677/D1677)*(100),0)</f>
        <v>137</v>
      </c>
      <c r="P1677" s="9">
        <f>IF(L1677 = 0,0,E1677/L1677)</f>
        <v>40.416470588235299</v>
      </c>
      <c r="Q1677" s="1" t="str">
        <f>LEFT(N1677,SEARCH("/",N1677)-1)</f>
        <v>music</v>
      </c>
      <c r="R1677" s="1" t="str">
        <f>RIGHT(N1677,LEN(N1677) - FIND("/",N1677))</f>
        <v>pop</v>
      </c>
      <c r="S1677" s="12">
        <f>(J1677/86400)+DATE(1970,1,1)</f>
        <v>40802.733101851853</v>
      </c>
      <c r="T1677" s="12">
        <f>(I1677/86400)+DATE(1970,1,1)</f>
        <v>40832.918749999997</v>
      </c>
    </row>
    <row r="1678" spans="1:20" ht="45" x14ac:dyDescent="0.25">
      <c r="A1678" s="1">
        <v>1676</v>
      </c>
      <c r="B1678" s="8" t="s">
        <v>1677</v>
      </c>
      <c r="C1678" s="8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16">
        <f>ROUND((E1678/D1678)*(100),0)</f>
        <v>115</v>
      </c>
      <c r="P1678" s="9">
        <f>IF(L1678 = 0,0,E1678/L1678)</f>
        <v>82.38095238095238</v>
      </c>
      <c r="Q1678" s="1" t="str">
        <f>LEFT(N1678,SEARCH("/",N1678)-1)</f>
        <v>music</v>
      </c>
      <c r="R1678" s="1" t="str">
        <f>RIGHT(N1678,LEN(N1678) - FIND("/",N1678))</f>
        <v>pop</v>
      </c>
      <c r="S1678" s="12">
        <f>(J1678/86400)+DATE(1970,1,1)</f>
        <v>40973.726238425923</v>
      </c>
      <c r="T1678" s="12">
        <f>(I1678/86400)+DATE(1970,1,1)</f>
        <v>41020.165972222225</v>
      </c>
    </row>
    <row r="1679" spans="1:20" ht="45" x14ac:dyDescent="0.25">
      <c r="A1679" s="1">
        <v>1677</v>
      </c>
      <c r="B1679" s="8" t="s">
        <v>1678</v>
      </c>
      <c r="C1679" s="8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16">
        <f>ROUND((E1679/D1679)*(100),0)</f>
        <v>112</v>
      </c>
      <c r="P1679" s="9">
        <f>IF(L1679 = 0,0,E1679/L1679)</f>
        <v>159.52380952380952</v>
      </c>
      <c r="Q1679" s="1" t="str">
        <f>LEFT(N1679,SEARCH("/",N1679)-1)</f>
        <v>music</v>
      </c>
      <c r="R1679" s="1" t="str">
        <f>RIGHT(N1679,LEN(N1679) - FIND("/",N1679))</f>
        <v>pop</v>
      </c>
      <c r="S1679" s="12">
        <f>(J1679/86400)+DATE(1970,1,1)</f>
        <v>42416.407129629632</v>
      </c>
      <c r="T1679" s="12">
        <f>(I1679/86400)+DATE(1970,1,1)</f>
        <v>42476.249305555553</v>
      </c>
    </row>
    <row r="1680" spans="1:20" ht="45" x14ac:dyDescent="0.25">
      <c r="A1680" s="1">
        <v>1678</v>
      </c>
      <c r="B1680" s="8" t="s">
        <v>1679</v>
      </c>
      <c r="C1680" s="8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16">
        <f>ROUND((E1680/D1680)*(100),0)</f>
        <v>118</v>
      </c>
      <c r="P1680" s="9">
        <f>IF(L1680 = 0,0,E1680/L1680)</f>
        <v>36.244897959183675</v>
      </c>
      <c r="Q1680" s="1" t="str">
        <f>LEFT(N1680,SEARCH("/",N1680)-1)</f>
        <v>music</v>
      </c>
      <c r="R1680" s="1" t="str">
        <f>RIGHT(N1680,LEN(N1680) - FIND("/",N1680))</f>
        <v>pop</v>
      </c>
      <c r="S1680" s="12">
        <f>(J1680/86400)+DATE(1970,1,1)</f>
        <v>41662.854988425926</v>
      </c>
      <c r="T1680" s="12">
        <f>(I1680/86400)+DATE(1970,1,1)</f>
        <v>41676.854988425926</v>
      </c>
    </row>
    <row r="1681" spans="1:20" ht="60" x14ac:dyDescent="0.25">
      <c r="A1681" s="1">
        <v>1679</v>
      </c>
      <c r="B1681" s="8" t="s">
        <v>1680</v>
      </c>
      <c r="C1681" s="8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16">
        <f>ROUND((E1681/D1681)*(100),0)</f>
        <v>175</v>
      </c>
      <c r="P1681" s="9">
        <f>IF(L1681 = 0,0,E1681/L1681)</f>
        <v>62.5</v>
      </c>
      <c r="Q1681" s="1" t="str">
        <f>LEFT(N1681,SEARCH("/",N1681)-1)</f>
        <v>music</v>
      </c>
      <c r="R1681" s="1" t="str">
        <f>RIGHT(N1681,LEN(N1681) - FIND("/",N1681))</f>
        <v>pop</v>
      </c>
      <c r="S1681" s="12">
        <f>(J1681/86400)+DATE(1970,1,1)</f>
        <v>40723.068807870368</v>
      </c>
      <c r="T1681" s="12">
        <f>(I1681/86400)+DATE(1970,1,1)</f>
        <v>40746.068807870368</v>
      </c>
    </row>
    <row r="1682" spans="1:20" ht="30" x14ac:dyDescent="0.25">
      <c r="A1682" s="1">
        <v>1680</v>
      </c>
      <c r="B1682" s="8" t="s">
        <v>1681</v>
      </c>
      <c r="C1682" s="8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16">
        <f>ROUND((E1682/D1682)*(100),0)</f>
        <v>118</v>
      </c>
      <c r="P1682" s="9">
        <f>IF(L1682 = 0,0,E1682/L1682)</f>
        <v>47</v>
      </c>
      <c r="Q1682" s="1" t="str">
        <f>LEFT(N1682,SEARCH("/",N1682)-1)</f>
        <v>music</v>
      </c>
      <c r="R1682" s="1" t="str">
        <f>RIGHT(N1682,LEN(N1682) - FIND("/",N1682))</f>
        <v>pop</v>
      </c>
      <c r="S1682" s="12">
        <f>(J1682/86400)+DATE(1970,1,1)</f>
        <v>41802.757719907408</v>
      </c>
      <c r="T1682" s="12">
        <f>(I1682/86400)+DATE(1970,1,1)</f>
        <v>41832.757719907408</v>
      </c>
    </row>
    <row r="1683" spans="1:20" ht="60" x14ac:dyDescent="0.25">
      <c r="A1683" s="1">
        <v>1681</v>
      </c>
      <c r="B1683" s="8" t="s">
        <v>1682</v>
      </c>
      <c r="C1683" s="8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6">
        <f>ROUND((E1683/D1683)*(100),0)</f>
        <v>101</v>
      </c>
      <c r="P1683" s="9">
        <f>IF(L1683 = 0,0,E1683/L1683)</f>
        <v>74.575090497737563</v>
      </c>
      <c r="Q1683" s="1" t="str">
        <f>LEFT(N1683,SEARCH("/",N1683)-1)</f>
        <v>music</v>
      </c>
      <c r="R1683" s="1" t="str">
        <f>RIGHT(N1683,LEN(N1683) - FIND("/",N1683))</f>
        <v>faith</v>
      </c>
      <c r="S1683" s="12">
        <f>(J1683/86400)+DATE(1970,1,1)</f>
        <v>42774.121342592596</v>
      </c>
      <c r="T1683" s="12">
        <f>(I1683/86400)+DATE(1970,1,1)</f>
        <v>42823.083333333328</v>
      </c>
    </row>
    <row r="1684" spans="1:20" ht="45" x14ac:dyDescent="0.25">
      <c r="A1684" s="1">
        <v>1682</v>
      </c>
      <c r="B1684" s="8" t="s">
        <v>1683</v>
      </c>
      <c r="C1684" s="8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6">
        <f>ROUND((E1684/D1684)*(100),0)</f>
        <v>0</v>
      </c>
      <c r="P1684" s="9">
        <f>IF(L1684 = 0,0,E1684/L1684)</f>
        <v>0</v>
      </c>
      <c r="Q1684" s="1" t="str">
        <f>LEFT(N1684,SEARCH("/",N1684)-1)</f>
        <v>music</v>
      </c>
      <c r="R1684" s="1" t="str">
        <f>RIGHT(N1684,LEN(N1684) - FIND("/",N1684))</f>
        <v>faith</v>
      </c>
      <c r="S1684" s="12">
        <f>(J1684/86400)+DATE(1970,1,1)</f>
        <v>42779.21365740741</v>
      </c>
      <c r="T1684" s="12">
        <f>(I1684/86400)+DATE(1970,1,1)</f>
        <v>42839.171990740739</v>
      </c>
    </row>
    <row r="1685" spans="1:20" ht="45" x14ac:dyDescent="0.25">
      <c r="A1685" s="1">
        <v>1683</v>
      </c>
      <c r="B1685" s="8" t="s">
        <v>1684</v>
      </c>
      <c r="C1685" s="8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6">
        <f>ROUND((E1685/D1685)*(100),0)</f>
        <v>22</v>
      </c>
      <c r="P1685" s="9">
        <f>IF(L1685 = 0,0,E1685/L1685)</f>
        <v>76</v>
      </c>
      <c r="Q1685" s="1" t="str">
        <f>LEFT(N1685,SEARCH("/",N1685)-1)</f>
        <v>music</v>
      </c>
      <c r="R1685" s="1" t="str">
        <f>RIGHT(N1685,LEN(N1685) - FIND("/",N1685))</f>
        <v>faith</v>
      </c>
      <c r="S1685" s="12">
        <f>(J1685/86400)+DATE(1970,1,1)</f>
        <v>42808.781689814816</v>
      </c>
      <c r="T1685" s="12">
        <f>(I1685/86400)+DATE(1970,1,1)</f>
        <v>42832.781689814816</v>
      </c>
    </row>
    <row r="1686" spans="1:20" ht="30" x14ac:dyDescent="0.25">
      <c r="A1686" s="1">
        <v>1684</v>
      </c>
      <c r="B1686" s="8" t="s">
        <v>1685</v>
      </c>
      <c r="C1686" s="8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6">
        <f>ROUND((E1686/D1686)*(100),0)</f>
        <v>109</v>
      </c>
      <c r="P1686" s="9">
        <f>IF(L1686 = 0,0,E1686/L1686)</f>
        <v>86.43564356435644</v>
      </c>
      <c r="Q1686" s="1" t="str">
        <f>LEFT(N1686,SEARCH("/",N1686)-1)</f>
        <v>music</v>
      </c>
      <c r="R1686" s="1" t="str">
        <f>RIGHT(N1686,LEN(N1686) - FIND("/",N1686))</f>
        <v>faith</v>
      </c>
      <c r="S1686" s="12">
        <f>(J1686/86400)+DATE(1970,1,1)</f>
        <v>42783.815289351856</v>
      </c>
      <c r="T1686" s="12">
        <f>(I1686/86400)+DATE(1970,1,1)</f>
        <v>42811.773622685185</v>
      </c>
    </row>
    <row r="1687" spans="1:20" ht="60" x14ac:dyDescent="0.25">
      <c r="A1687" s="1">
        <v>1685</v>
      </c>
      <c r="B1687" s="8" t="s">
        <v>1686</v>
      </c>
      <c r="C1687" s="8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6">
        <f>ROUND((E1687/D1687)*(100),0)</f>
        <v>103</v>
      </c>
      <c r="P1687" s="9">
        <f>IF(L1687 = 0,0,E1687/L1687)</f>
        <v>24</v>
      </c>
      <c r="Q1687" s="1" t="str">
        <f>LEFT(N1687,SEARCH("/",N1687)-1)</f>
        <v>music</v>
      </c>
      <c r="R1687" s="1" t="str">
        <f>RIGHT(N1687,LEN(N1687) - FIND("/",N1687))</f>
        <v>faith</v>
      </c>
      <c r="S1687" s="12">
        <f>(J1687/86400)+DATE(1970,1,1)</f>
        <v>42788.2502662037</v>
      </c>
      <c r="T1687" s="12">
        <f>(I1687/86400)+DATE(1970,1,1)</f>
        <v>42818.208599537036</v>
      </c>
    </row>
    <row r="1688" spans="1:20" ht="60" x14ac:dyDescent="0.25">
      <c r="A1688" s="1">
        <v>1686</v>
      </c>
      <c r="B1688" s="8" t="s">
        <v>1687</v>
      </c>
      <c r="C1688" s="8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6">
        <f>ROUND((E1688/D1688)*(100),0)</f>
        <v>0</v>
      </c>
      <c r="P1688" s="9">
        <f>IF(L1688 = 0,0,E1688/L1688)</f>
        <v>18</v>
      </c>
      <c r="Q1688" s="1" t="str">
        <f>LEFT(N1688,SEARCH("/",N1688)-1)</f>
        <v>music</v>
      </c>
      <c r="R1688" s="1" t="str">
        <f>RIGHT(N1688,LEN(N1688) - FIND("/",N1688))</f>
        <v>faith</v>
      </c>
      <c r="S1688" s="12">
        <f>(J1688/86400)+DATE(1970,1,1)</f>
        <v>42792.843969907408</v>
      </c>
      <c r="T1688" s="12">
        <f>(I1688/86400)+DATE(1970,1,1)</f>
        <v>42852.802303240736</v>
      </c>
    </row>
    <row r="1689" spans="1:20" ht="60" x14ac:dyDescent="0.25">
      <c r="A1689" s="1">
        <v>1687</v>
      </c>
      <c r="B1689" s="8" t="s">
        <v>1688</v>
      </c>
      <c r="C1689" s="8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6">
        <f>ROUND((E1689/D1689)*(100),0)</f>
        <v>31</v>
      </c>
      <c r="P1689" s="9">
        <f>IF(L1689 = 0,0,E1689/L1689)</f>
        <v>80.128205128205124</v>
      </c>
      <c r="Q1689" s="1" t="str">
        <f>LEFT(N1689,SEARCH("/",N1689)-1)</f>
        <v>music</v>
      </c>
      <c r="R1689" s="1" t="str">
        <f>RIGHT(N1689,LEN(N1689) - FIND("/",N1689))</f>
        <v>faith</v>
      </c>
      <c r="S1689" s="12">
        <f>(J1689/86400)+DATE(1970,1,1)</f>
        <v>42802.046817129631</v>
      </c>
      <c r="T1689" s="12">
        <f>(I1689/86400)+DATE(1970,1,1)</f>
        <v>42835.84375</v>
      </c>
    </row>
    <row r="1690" spans="1:20" ht="60" x14ac:dyDescent="0.25">
      <c r="A1690" s="1">
        <v>1688</v>
      </c>
      <c r="B1690" s="8" t="s">
        <v>1689</v>
      </c>
      <c r="C1690" s="8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6">
        <f>ROUND((E1690/D1690)*(100),0)</f>
        <v>44</v>
      </c>
      <c r="P1690" s="9">
        <f>IF(L1690 = 0,0,E1690/L1690)</f>
        <v>253.14285714285714</v>
      </c>
      <c r="Q1690" s="1" t="str">
        <f>LEFT(N1690,SEARCH("/",N1690)-1)</f>
        <v>music</v>
      </c>
      <c r="R1690" s="1" t="str">
        <f>RIGHT(N1690,LEN(N1690) - FIND("/",N1690))</f>
        <v>faith</v>
      </c>
      <c r="S1690" s="12">
        <f>(J1690/86400)+DATE(1970,1,1)</f>
        <v>42804.534652777773</v>
      </c>
      <c r="T1690" s="12">
        <f>(I1690/86400)+DATE(1970,1,1)</f>
        <v>42834.492986111116</v>
      </c>
    </row>
    <row r="1691" spans="1:20" ht="30" x14ac:dyDescent="0.25">
      <c r="A1691" s="1">
        <v>1689</v>
      </c>
      <c r="B1691" s="8" t="s">
        <v>1690</v>
      </c>
      <c r="C1691" s="8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6">
        <f>ROUND((E1691/D1691)*(100),0)</f>
        <v>100</v>
      </c>
      <c r="P1691" s="9">
        <f>IF(L1691 = 0,0,E1691/L1691)</f>
        <v>171.42857142857142</v>
      </c>
      <c r="Q1691" s="1" t="str">
        <f>LEFT(N1691,SEARCH("/",N1691)-1)</f>
        <v>music</v>
      </c>
      <c r="R1691" s="1" t="str">
        <f>RIGHT(N1691,LEN(N1691) - FIND("/",N1691))</f>
        <v>faith</v>
      </c>
      <c r="S1691" s="12">
        <f>(J1691/86400)+DATE(1970,1,1)</f>
        <v>42780.942476851851</v>
      </c>
      <c r="T1691" s="12">
        <f>(I1691/86400)+DATE(1970,1,1)</f>
        <v>42810.900810185187</v>
      </c>
    </row>
    <row r="1692" spans="1:20" ht="45" x14ac:dyDescent="0.25">
      <c r="A1692" s="1">
        <v>1690</v>
      </c>
      <c r="B1692" s="8" t="s">
        <v>1691</v>
      </c>
      <c r="C1692" s="8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6">
        <f>ROUND((E1692/D1692)*(100),0)</f>
        <v>25</v>
      </c>
      <c r="P1692" s="9">
        <f>IF(L1692 = 0,0,E1692/L1692)</f>
        <v>57.727272727272727</v>
      </c>
      <c r="Q1692" s="1" t="str">
        <f>LEFT(N1692,SEARCH("/",N1692)-1)</f>
        <v>music</v>
      </c>
      <c r="R1692" s="1" t="str">
        <f>RIGHT(N1692,LEN(N1692) - FIND("/",N1692))</f>
        <v>faith</v>
      </c>
      <c r="S1692" s="12">
        <f>(J1692/86400)+DATE(1970,1,1)</f>
        <v>42801.43104166667</v>
      </c>
      <c r="T1692" s="12">
        <f>(I1692/86400)+DATE(1970,1,1)</f>
        <v>42831.389374999999</v>
      </c>
    </row>
    <row r="1693" spans="1:20" ht="60" x14ac:dyDescent="0.25">
      <c r="A1693" s="1">
        <v>1691</v>
      </c>
      <c r="B1693" s="8" t="s">
        <v>1692</v>
      </c>
      <c r="C1693" s="8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6">
        <f>ROUND((E1693/D1693)*(100),0)</f>
        <v>33</v>
      </c>
      <c r="P1693" s="9">
        <f>IF(L1693 = 0,0,E1693/L1693)</f>
        <v>264.26315789473682</v>
      </c>
      <c r="Q1693" s="1" t="str">
        <f>LEFT(N1693,SEARCH("/",N1693)-1)</f>
        <v>music</v>
      </c>
      <c r="R1693" s="1" t="str">
        <f>RIGHT(N1693,LEN(N1693) - FIND("/",N1693))</f>
        <v>faith</v>
      </c>
      <c r="S1693" s="12">
        <f>(J1693/86400)+DATE(1970,1,1)</f>
        <v>42795.701481481483</v>
      </c>
      <c r="T1693" s="12">
        <f>(I1693/86400)+DATE(1970,1,1)</f>
        <v>42828.041666666672</v>
      </c>
    </row>
    <row r="1694" spans="1:20" ht="45" x14ac:dyDescent="0.25">
      <c r="A1694" s="1">
        <v>1692</v>
      </c>
      <c r="B1694" s="8" t="s">
        <v>1693</v>
      </c>
      <c r="C1694" s="8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6">
        <f>ROUND((E1694/D1694)*(100),0)</f>
        <v>48</v>
      </c>
      <c r="P1694" s="9">
        <f>IF(L1694 = 0,0,E1694/L1694)</f>
        <v>159.33333333333334</v>
      </c>
      <c r="Q1694" s="1" t="str">
        <f>LEFT(N1694,SEARCH("/",N1694)-1)</f>
        <v>music</v>
      </c>
      <c r="R1694" s="1" t="str">
        <f>RIGHT(N1694,LEN(N1694) - FIND("/",N1694))</f>
        <v>faith</v>
      </c>
      <c r="S1694" s="12">
        <f>(J1694/86400)+DATE(1970,1,1)</f>
        <v>42788.151238425926</v>
      </c>
      <c r="T1694" s="12">
        <f>(I1694/86400)+DATE(1970,1,1)</f>
        <v>42820.999305555553</v>
      </c>
    </row>
    <row r="1695" spans="1:20" ht="60" x14ac:dyDescent="0.25">
      <c r="A1695" s="1">
        <v>1693</v>
      </c>
      <c r="B1695" s="8" t="s">
        <v>1694</v>
      </c>
      <c r="C1695" s="8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6">
        <f>ROUND((E1695/D1695)*(100),0)</f>
        <v>9</v>
      </c>
      <c r="P1695" s="9">
        <f>IF(L1695 = 0,0,E1695/L1695)</f>
        <v>35</v>
      </c>
      <c r="Q1695" s="1" t="str">
        <f>LEFT(N1695,SEARCH("/",N1695)-1)</f>
        <v>music</v>
      </c>
      <c r="R1695" s="1" t="str">
        <f>RIGHT(N1695,LEN(N1695) - FIND("/",N1695))</f>
        <v>faith</v>
      </c>
      <c r="S1695" s="12">
        <f>(J1695/86400)+DATE(1970,1,1)</f>
        <v>42803.920277777783</v>
      </c>
      <c r="T1695" s="12">
        <f>(I1695/86400)+DATE(1970,1,1)</f>
        <v>42834.833333333328</v>
      </c>
    </row>
    <row r="1696" spans="1:20" ht="60" x14ac:dyDescent="0.25">
      <c r="A1696" s="1">
        <v>1694</v>
      </c>
      <c r="B1696" s="8" t="s">
        <v>1695</v>
      </c>
      <c r="C1696" s="8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6">
        <f>ROUND((E1696/D1696)*(100),0)</f>
        <v>0</v>
      </c>
      <c r="P1696" s="9">
        <f>IF(L1696 = 0,0,E1696/L1696)</f>
        <v>5</v>
      </c>
      <c r="Q1696" s="1" t="str">
        <f>LEFT(N1696,SEARCH("/",N1696)-1)</f>
        <v>music</v>
      </c>
      <c r="R1696" s="1" t="str">
        <f>RIGHT(N1696,LEN(N1696) - FIND("/",N1696))</f>
        <v>faith</v>
      </c>
      <c r="S1696" s="12">
        <f>(J1696/86400)+DATE(1970,1,1)</f>
        <v>42791.669837962967</v>
      </c>
      <c r="T1696" s="12">
        <f>(I1696/86400)+DATE(1970,1,1)</f>
        <v>42821.191666666666</v>
      </c>
    </row>
    <row r="1697" spans="1:20" ht="60" x14ac:dyDescent="0.25">
      <c r="A1697" s="1">
        <v>1695</v>
      </c>
      <c r="B1697" s="8" t="s">
        <v>1696</v>
      </c>
      <c r="C1697" s="8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6">
        <f>ROUND((E1697/D1697)*(100),0)</f>
        <v>12</v>
      </c>
      <c r="P1697" s="9">
        <f>IF(L1697 = 0,0,E1697/L1697)</f>
        <v>61.086956521739133</v>
      </c>
      <c r="Q1697" s="1" t="str">
        <f>LEFT(N1697,SEARCH("/",N1697)-1)</f>
        <v>music</v>
      </c>
      <c r="R1697" s="1" t="str">
        <f>RIGHT(N1697,LEN(N1697) - FIND("/",N1697))</f>
        <v>faith</v>
      </c>
      <c r="S1697" s="12">
        <f>(J1697/86400)+DATE(1970,1,1)</f>
        <v>42801.031412037039</v>
      </c>
      <c r="T1697" s="12">
        <f>(I1697/86400)+DATE(1970,1,1)</f>
        <v>42835.041666666672</v>
      </c>
    </row>
    <row r="1698" spans="1:20" ht="60" x14ac:dyDescent="0.25">
      <c r="A1698" s="1">
        <v>1696</v>
      </c>
      <c r="B1698" s="8" t="s">
        <v>1697</v>
      </c>
      <c r="C1698" s="8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6">
        <f>ROUND((E1698/D1698)*(100),0)</f>
        <v>0</v>
      </c>
      <c r="P1698" s="9">
        <f>IF(L1698 = 0,0,E1698/L1698)</f>
        <v>0</v>
      </c>
      <c r="Q1698" s="1" t="str">
        <f>LEFT(N1698,SEARCH("/",N1698)-1)</f>
        <v>music</v>
      </c>
      <c r="R1698" s="1" t="str">
        <f>RIGHT(N1698,LEN(N1698) - FIND("/",N1698))</f>
        <v>faith</v>
      </c>
      <c r="S1698" s="12">
        <f>(J1698/86400)+DATE(1970,1,1)</f>
        <v>42796.069571759261</v>
      </c>
      <c r="T1698" s="12">
        <f>(I1698/86400)+DATE(1970,1,1)</f>
        <v>42826.027905092589</v>
      </c>
    </row>
    <row r="1699" spans="1:20" ht="45" x14ac:dyDescent="0.25">
      <c r="A1699" s="1">
        <v>1697</v>
      </c>
      <c r="B1699" s="8" t="s">
        <v>1698</v>
      </c>
      <c r="C1699" s="8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6">
        <f>ROUND((E1699/D1699)*(100),0)</f>
        <v>20</v>
      </c>
      <c r="P1699" s="9">
        <f>IF(L1699 = 0,0,E1699/L1699)</f>
        <v>114.81818181818181</v>
      </c>
      <c r="Q1699" s="1" t="str">
        <f>LEFT(N1699,SEARCH("/",N1699)-1)</f>
        <v>music</v>
      </c>
      <c r="R1699" s="1" t="str">
        <f>RIGHT(N1699,LEN(N1699) - FIND("/",N1699))</f>
        <v>faith</v>
      </c>
      <c r="S1699" s="12">
        <f>(J1699/86400)+DATE(1970,1,1)</f>
        <v>42805.032962962963</v>
      </c>
      <c r="T1699" s="12">
        <f>(I1699/86400)+DATE(1970,1,1)</f>
        <v>42834.991296296299</v>
      </c>
    </row>
    <row r="1700" spans="1:20" ht="75" x14ac:dyDescent="0.25">
      <c r="A1700" s="1">
        <v>1698</v>
      </c>
      <c r="B1700" s="8" t="s">
        <v>1699</v>
      </c>
      <c r="C1700" s="8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6">
        <f>ROUND((E1700/D1700)*(100),0)</f>
        <v>0</v>
      </c>
      <c r="P1700" s="9">
        <f>IF(L1700 = 0,0,E1700/L1700)</f>
        <v>0</v>
      </c>
      <c r="Q1700" s="1" t="str">
        <f>LEFT(N1700,SEARCH("/",N1700)-1)</f>
        <v>music</v>
      </c>
      <c r="R1700" s="1" t="str">
        <f>RIGHT(N1700,LEN(N1700) - FIND("/",N1700))</f>
        <v>faith</v>
      </c>
      <c r="S1700" s="12">
        <f>(J1700/86400)+DATE(1970,1,1)</f>
        <v>42796.207870370374</v>
      </c>
      <c r="T1700" s="12">
        <f>(I1700/86400)+DATE(1970,1,1)</f>
        <v>42820.147916666669</v>
      </c>
    </row>
    <row r="1701" spans="1:20" ht="60" x14ac:dyDescent="0.25">
      <c r="A1701" s="1">
        <v>1699</v>
      </c>
      <c r="B1701" s="8" t="s">
        <v>1700</v>
      </c>
      <c r="C1701" s="8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6">
        <f>ROUND((E1701/D1701)*(100),0)</f>
        <v>4</v>
      </c>
      <c r="P1701" s="9">
        <f>IF(L1701 = 0,0,E1701/L1701)</f>
        <v>54</v>
      </c>
      <c r="Q1701" s="1" t="str">
        <f>LEFT(N1701,SEARCH("/",N1701)-1)</f>
        <v>music</v>
      </c>
      <c r="R1701" s="1" t="str">
        <f>RIGHT(N1701,LEN(N1701) - FIND("/",N1701))</f>
        <v>faith</v>
      </c>
      <c r="S1701" s="12">
        <f>(J1701/86400)+DATE(1970,1,1)</f>
        <v>42806.863946759258</v>
      </c>
      <c r="T1701" s="12">
        <f>(I1701/86400)+DATE(1970,1,1)</f>
        <v>42836.863946759258</v>
      </c>
    </row>
    <row r="1702" spans="1:20" ht="60" x14ac:dyDescent="0.25">
      <c r="A1702" s="1">
        <v>1700</v>
      </c>
      <c r="B1702" s="8" t="s">
        <v>1701</v>
      </c>
      <c r="C1702" s="8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6">
        <f>ROUND((E1702/D1702)*(100),0)</f>
        <v>26</v>
      </c>
      <c r="P1702" s="9">
        <f>IF(L1702 = 0,0,E1702/L1702)</f>
        <v>65.974683544303801</v>
      </c>
      <c r="Q1702" s="1" t="str">
        <f>LEFT(N1702,SEARCH("/",N1702)-1)</f>
        <v>music</v>
      </c>
      <c r="R1702" s="1" t="str">
        <f>RIGHT(N1702,LEN(N1702) - FIND("/",N1702))</f>
        <v>faith</v>
      </c>
      <c r="S1702" s="12">
        <f>(J1702/86400)+DATE(1970,1,1)</f>
        <v>42796.071643518517</v>
      </c>
      <c r="T1702" s="12">
        <f>(I1702/86400)+DATE(1970,1,1)</f>
        <v>42826.166666666672</v>
      </c>
    </row>
    <row r="1703" spans="1:20" ht="60" x14ac:dyDescent="0.25">
      <c r="A1703" s="1">
        <v>1701</v>
      </c>
      <c r="B1703" s="8" t="s">
        <v>1702</v>
      </c>
      <c r="C1703" s="8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6">
        <f>ROUND((E1703/D1703)*(100),0)</f>
        <v>0</v>
      </c>
      <c r="P1703" s="9">
        <f>IF(L1703 = 0,0,E1703/L1703)</f>
        <v>5</v>
      </c>
      <c r="Q1703" s="1" t="str">
        <f>LEFT(N1703,SEARCH("/",N1703)-1)</f>
        <v>music</v>
      </c>
      <c r="R1703" s="1" t="str">
        <f>RIGHT(N1703,LEN(N1703) - FIND("/",N1703))</f>
        <v>faith</v>
      </c>
      <c r="S1703" s="12">
        <f>(J1703/86400)+DATE(1970,1,1)</f>
        <v>41989.664409722223</v>
      </c>
      <c r="T1703" s="12">
        <f>(I1703/86400)+DATE(1970,1,1)</f>
        <v>42019.664409722223</v>
      </c>
    </row>
    <row r="1704" spans="1:20" ht="30" x14ac:dyDescent="0.25">
      <c r="A1704" s="1">
        <v>1702</v>
      </c>
      <c r="B1704" s="8" t="s">
        <v>1703</v>
      </c>
      <c r="C1704" s="8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6">
        <f>ROUND((E1704/D1704)*(100),0)</f>
        <v>0</v>
      </c>
      <c r="P1704" s="9">
        <f>IF(L1704 = 0,0,E1704/L1704)</f>
        <v>1</v>
      </c>
      <c r="Q1704" s="1" t="str">
        <f>LEFT(N1704,SEARCH("/",N1704)-1)</f>
        <v>music</v>
      </c>
      <c r="R1704" s="1" t="str">
        <f>RIGHT(N1704,LEN(N1704) - FIND("/",N1704))</f>
        <v>faith</v>
      </c>
      <c r="S1704" s="12">
        <f>(J1704/86400)+DATE(1970,1,1)</f>
        <v>42063.869791666672</v>
      </c>
      <c r="T1704" s="12">
        <f>(I1704/86400)+DATE(1970,1,1)</f>
        <v>42093.828125</v>
      </c>
    </row>
    <row r="1705" spans="1:20" ht="60" x14ac:dyDescent="0.25">
      <c r="A1705" s="1">
        <v>1703</v>
      </c>
      <c r="B1705" s="8" t="s">
        <v>1704</v>
      </c>
      <c r="C1705" s="8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6">
        <f>ROUND((E1705/D1705)*(100),0)</f>
        <v>1</v>
      </c>
      <c r="P1705" s="9">
        <f>IF(L1705 = 0,0,E1705/L1705)</f>
        <v>25.5</v>
      </c>
      <c r="Q1705" s="1" t="str">
        <f>LEFT(N1705,SEARCH("/",N1705)-1)</f>
        <v>music</v>
      </c>
      <c r="R1705" s="1" t="str">
        <f>RIGHT(N1705,LEN(N1705) - FIND("/",N1705))</f>
        <v>faith</v>
      </c>
      <c r="S1705" s="12">
        <f>(J1705/86400)+DATE(1970,1,1)</f>
        <v>42187.281678240739</v>
      </c>
      <c r="T1705" s="12">
        <f>(I1705/86400)+DATE(1970,1,1)</f>
        <v>42247.281678240739</v>
      </c>
    </row>
    <row r="1706" spans="1:20" ht="45" x14ac:dyDescent="0.25">
      <c r="A1706" s="1">
        <v>1704</v>
      </c>
      <c r="B1706" s="8" t="s">
        <v>1705</v>
      </c>
      <c r="C1706" s="8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6">
        <f>ROUND((E1706/D1706)*(100),0)</f>
        <v>65</v>
      </c>
      <c r="P1706" s="9">
        <f>IF(L1706 = 0,0,E1706/L1706)</f>
        <v>118.36363636363636</v>
      </c>
      <c r="Q1706" s="1" t="str">
        <f>LEFT(N1706,SEARCH("/",N1706)-1)</f>
        <v>music</v>
      </c>
      <c r="R1706" s="1" t="str">
        <f>RIGHT(N1706,LEN(N1706) - FIND("/",N1706))</f>
        <v>faith</v>
      </c>
      <c r="S1706" s="12">
        <f>(J1706/86400)+DATE(1970,1,1)</f>
        <v>42021.139733796299</v>
      </c>
      <c r="T1706" s="12">
        <f>(I1706/86400)+DATE(1970,1,1)</f>
        <v>42051.139733796299</v>
      </c>
    </row>
    <row r="1707" spans="1:20" ht="45" x14ac:dyDescent="0.25">
      <c r="A1707" s="1">
        <v>1705</v>
      </c>
      <c r="B1707" s="8" t="s">
        <v>1706</v>
      </c>
      <c r="C1707" s="8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6">
        <f>ROUND((E1707/D1707)*(100),0)</f>
        <v>0</v>
      </c>
      <c r="P1707" s="9">
        <f>IF(L1707 = 0,0,E1707/L1707)</f>
        <v>0</v>
      </c>
      <c r="Q1707" s="1" t="str">
        <f>LEFT(N1707,SEARCH("/",N1707)-1)</f>
        <v>music</v>
      </c>
      <c r="R1707" s="1" t="str">
        <f>RIGHT(N1707,LEN(N1707) - FIND("/",N1707))</f>
        <v>faith</v>
      </c>
      <c r="S1707" s="12">
        <f>(J1707/86400)+DATE(1970,1,1)</f>
        <v>42245.016736111109</v>
      </c>
      <c r="T1707" s="12">
        <f>(I1707/86400)+DATE(1970,1,1)</f>
        <v>42256.666666666672</v>
      </c>
    </row>
    <row r="1708" spans="1:20" ht="45" x14ac:dyDescent="0.25">
      <c r="A1708" s="1">
        <v>1706</v>
      </c>
      <c r="B1708" s="8" t="s">
        <v>1707</v>
      </c>
      <c r="C1708" s="8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6">
        <f>ROUND((E1708/D1708)*(100),0)</f>
        <v>0</v>
      </c>
      <c r="P1708" s="9">
        <f>IF(L1708 = 0,0,E1708/L1708)</f>
        <v>0</v>
      </c>
      <c r="Q1708" s="1" t="str">
        <f>LEFT(N1708,SEARCH("/",N1708)-1)</f>
        <v>music</v>
      </c>
      <c r="R1708" s="1" t="str">
        <f>RIGHT(N1708,LEN(N1708) - FIND("/",N1708))</f>
        <v>faith</v>
      </c>
      <c r="S1708" s="12">
        <f>(J1708/86400)+DATE(1970,1,1)</f>
        <v>42179.306388888886</v>
      </c>
      <c r="T1708" s="12">
        <f>(I1708/86400)+DATE(1970,1,1)</f>
        <v>42239.306388888886</v>
      </c>
    </row>
    <row r="1709" spans="1:20" ht="60" x14ac:dyDescent="0.25">
      <c r="A1709" s="1">
        <v>1707</v>
      </c>
      <c r="B1709" s="8" t="s">
        <v>1708</v>
      </c>
      <c r="C1709" s="8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6">
        <f>ROUND((E1709/D1709)*(100),0)</f>
        <v>10</v>
      </c>
      <c r="P1709" s="9">
        <f>IF(L1709 = 0,0,E1709/L1709)</f>
        <v>54.111111111111114</v>
      </c>
      <c r="Q1709" s="1" t="str">
        <f>LEFT(N1709,SEARCH("/",N1709)-1)</f>
        <v>music</v>
      </c>
      <c r="R1709" s="1" t="str">
        <f>RIGHT(N1709,LEN(N1709) - FIND("/",N1709))</f>
        <v>faith</v>
      </c>
      <c r="S1709" s="12">
        <f>(J1709/86400)+DATE(1970,1,1)</f>
        <v>42427.721006944441</v>
      </c>
      <c r="T1709" s="12">
        <f>(I1709/86400)+DATE(1970,1,1)</f>
        <v>42457.679340277777</v>
      </c>
    </row>
    <row r="1710" spans="1:20" ht="60" x14ac:dyDescent="0.25">
      <c r="A1710" s="1">
        <v>1708</v>
      </c>
      <c r="B1710" s="8" t="s">
        <v>1709</v>
      </c>
      <c r="C1710" s="8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6">
        <f>ROUND((E1710/D1710)*(100),0)</f>
        <v>0</v>
      </c>
      <c r="P1710" s="9">
        <f>IF(L1710 = 0,0,E1710/L1710)</f>
        <v>0</v>
      </c>
      <c r="Q1710" s="1" t="str">
        <f>LEFT(N1710,SEARCH("/",N1710)-1)</f>
        <v>music</v>
      </c>
      <c r="R1710" s="1" t="str">
        <f>RIGHT(N1710,LEN(N1710) - FIND("/",N1710))</f>
        <v>faith</v>
      </c>
      <c r="S1710" s="12">
        <f>(J1710/86400)+DATE(1970,1,1)</f>
        <v>42451.866967592592</v>
      </c>
      <c r="T1710" s="12">
        <f>(I1710/86400)+DATE(1970,1,1)</f>
        <v>42491.866967592592</v>
      </c>
    </row>
    <row r="1711" spans="1:20" ht="45" x14ac:dyDescent="0.25">
      <c r="A1711" s="1">
        <v>1709</v>
      </c>
      <c r="B1711" s="8" t="s">
        <v>1710</v>
      </c>
      <c r="C1711" s="8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6">
        <f>ROUND((E1711/D1711)*(100),0)</f>
        <v>5</v>
      </c>
      <c r="P1711" s="9">
        <f>IF(L1711 = 0,0,E1711/L1711)</f>
        <v>21.25</v>
      </c>
      <c r="Q1711" s="1" t="str">
        <f>LEFT(N1711,SEARCH("/",N1711)-1)</f>
        <v>music</v>
      </c>
      <c r="R1711" s="1" t="str">
        <f>RIGHT(N1711,LEN(N1711) - FIND("/",N1711))</f>
        <v>faith</v>
      </c>
      <c r="S1711" s="12">
        <f>(J1711/86400)+DATE(1970,1,1)</f>
        <v>41841.563819444447</v>
      </c>
      <c r="T1711" s="12">
        <f>(I1711/86400)+DATE(1970,1,1)</f>
        <v>41882.818749999999</v>
      </c>
    </row>
    <row r="1712" spans="1:20" ht="30" x14ac:dyDescent="0.25">
      <c r="A1712" s="1">
        <v>1710</v>
      </c>
      <c r="B1712" s="8" t="s">
        <v>1711</v>
      </c>
      <c r="C1712" s="8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6">
        <f>ROUND((E1712/D1712)*(100),0)</f>
        <v>1</v>
      </c>
      <c r="P1712" s="9">
        <f>IF(L1712 = 0,0,E1712/L1712)</f>
        <v>34</v>
      </c>
      <c r="Q1712" s="1" t="str">
        <f>LEFT(N1712,SEARCH("/",N1712)-1)</f>
        <v>music</v>
      </c>
      <c r="R1712" s="1" t="str">
        <f>RIGHT(N1712,LEN(N1712) - FIND("/",N1712))</f>
        <v>faith</v>
      </c>
      <c r="S1712" s="12">
        <f>(J1712/86400)+DATE(1970,1,1)</f>
        <v>42341.591296296298</v>
      </c>
      <c r="T1712" s="12">
        <f>(I1712/86400)+DATE(1970,1,1)</f>
        <v>42387.541666666672</v>
      </c>
    </row>
    <row r="1713" spans="1:20" ht="60" x14ac:dyDescent="0.25">
      <c r="A1713" s="1">
        <v>1711</v>
      </c>
      <c r="B1713" s="8" t="s">
        <v>1712</v>
      </c>
      <c r="C1713" s="8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6">
        <f>ROUND((E1713/D1713)*(100),0)</f>
        <v>11</v>
      </c>
      <c r="P1713" s="9">
        <f>IF(L1713 = 0,0,E1713/L1713)</f>
        <v>525</v>
      </c>
      <c r="Q1713" s="1" t="str">
        <f>LEFT(N1713,SEARCH("/",N1713)-1)</f>
        <v>music</v>
      </c>
      <c r="R1713" s="1" t="str">
        <f>RIGHT(N1713,LEN(N1713) - FIND("/",N1713))</f>
        <v>faith</v>
      </c>
      <c r="S1713" s="12">
        <f>(J1713/86400)+DATE(1970,1,1)</f>
        <v>41852.646226851852</v>
      </c>
      <c r="T1713" s="12">
        <f>(I1713/86400)+DATE(1970,1,1)</f>
        <v>41883.646226851852</v>
      </c>
    </row>
    <row r="1714" spans="1:20" ht="60" x14ac:dyDescent="0.25">
      <c r="A1714" s="1">
        <v>1712</v>
      </c>
      <c r="B1714" s="8" t="s">
        <v>1713</v>
      </c>
      <c r="C1714" s="8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6">
        <f>ROUND((E1714/D1714)*(100),0)</f>
        <v>0</v>
      </c>
      <c r="P1714" s="9">
        <f>IF(L1714 = 0,0,E1714/L1714)</f>
        <v>0</v>
      </c>
      <c r="Q1714" s="1" t="str">
        <f>LEFT(N1714,SEARCH("/",N1714)-1)</f>
        <v>music</v>
      </c>
      <c r="R1714" s="1" t="str">
        <f>RIGHT(N1714,LEN(N1714) - FIND("/",N1714))</f>
        <v>faith</v>
      </c>
      <c r="S1714" s="12">
        <f>(J1714/86400)+DATE(1970,1,1)</f>
        <v>42125.913807870369</v>
      </c>
      <c r="T1714" s="12">
        <f>(I1714/86400)+DATE(1970,1,1)</f>
        <v>42185.913807870369</v>
      </c>
    </row>
    <row r="1715" spans="1:20" ht="60" x14ac:dyDescent="0.25">
      <c r="A1715" s="1">
        <v>1713</v>
      </c>
      <c r="B1715" s="8" t="s">
        <v>1714</v>
      </c>
      <c r="C1715" s="8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6">
        <f>ROUND((E1715/D1715)*(100),0)</f>
        <v>2</v>
      </c>
      <c r="P1715" s="9">
        <f>IF(L1715 = 0,0,E1715/L1715)</f>
        <v>50</v>
      </c>
      <c r="Q1715" s="1" t="str">
        <f>LEFT(N1715,SEARCH("/",N1715)-1)</f>
        <v>music</v>
      </c>
      <c r="R1715" s="1" t="str">
        <f>RIGHT(N1715,LEN(N1715) - FIND("/",N1715))</f>
        <v>faith</v>
      </c>
      <c r="S1715" s="12">
        <f>(J1715/86400)+DATE(1970,1,1)</f>
        <v>41887.801064814819</v>
      </c>
      <c r="T1715" s="12">
        <f>(I1715/86400)+DATE(1970,1,1)</f>
        <v>41917.801064814819</v>
      </c>
    </row>
    <row r="1716" spans="1:20" ht="60" x14ac:dyDescent="0.25">
      <c r="A1716" s="1">
        <v>1714</v>
      </c>
      <c r="B1716" s="8" t="s">
        <v>1715</v>
      </c>
      <c r="C1716" s="8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6">
        <f>ROUND((E1716/D1716)*(100),0)</f>
        <v>8</v>
      </c>
      <c r="P1716" s="9">
        <f>IF(L1716 = 0,0,E1716/L1716)</f>
        <v>115.70588235294117</v>
      </c>
      <c r="Q1716" s="1" t="str">
        <f>LEFT(N1716,SEARCH("/",N1716)-1)</f>
        <v>music</v>
      </c>
      <c r="R1716" s="1" t="str">
        <f>RIGHT(N1716,LEN(N1716) - FIND("/",N1716))</f>
        <v>faith</v>
      </c>
      <c r="S1716" s="12">
        <f>(J1716/86400)+DATE(1970,1,1)</f>
        <v>42095.918530092589</v>
      </c>
      <c r="T1716" s="12">
        <f>(I1716/86400)+DATE(1970,1,1)</f>
        <v>42125.918530092589</v>
      </c>
    </row>
    <row r="1717" spans="1:20" ht="45" x14ac:dyDescent="0.25">
      <c r="A1717" s="1">
        <v>1715</v>
      </c>
      <c r="B1717" s="8" t="s">
        <v>1716</v>
      </c>
      <c r="C1717" s="8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6">
        <f>ROUND((E1717/D1717)*(100),0)</f>
        <v>0</v>
      </c>
      <c r="P1717" s="9">
        <f>IF(L1717 = 0,0,E1717/L1717)</f>
        <v>5.5</v>
      </c>
      <c r="Q1717" s="1" t="str">
        <f>LEFT(N1717,SEARCH("/",N1717)-1)</f>
        <v>music</v>
      </c>
      <c r="R1717" s="1" t="str">
        <f>RIGHT(N1717,LEN(N1717) - FIND("/",N1717))</f>
        <v>faith</v>
      </c>
      <c r="S1717" s="12">
        <f>(J1717/86400)+DATE(1970,1,1)</f>
        <v>42064.217418981483</v>
      </c>
      <c r="T1717" s="12">
        <f>(I1717/86400)+DATE(1970,1,1)</f>
        <v>42094.140277777777</v>
      </c>
    </row>
    <row r="1718" spans="1:20" ht="60" x14ac:dyDescent="0.25">
      <c r="A1718" s="1">
        <v>1716</v>
      </c>
      <c r="B1718" s="8" t="s">
        <v>1717</v>
      </c>
      <c r="C1718" s="8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6">
        <f>ROUND((E1718/D1718)*(100),0)</f>
        <v>8</v>
      </c>
      <c r="P1718" s="9">
        <f>IF(L1718 = 0,0,E1718/L1718)</f>
        <v>50</v>
      </c>
      <c r="Q1718" s="1" t="str">
        <f>LEFT(N1718,SEARCH("/",N1718)-1)</f>
        <v>music</v>
      </c>
      <c r="R1718" s="1" t="str">
        <f>RIGHT(N1718,LEN(N1718) - FIND("/",N1718))</f>
        <v>faith</v>
      </c>
      <c r="S1718" s="12">
        <f>(J1718/86400)+DATE(1970,1,1)</f>
        <v>42673.577534722222</v>
      </c>
      <c r="T1718" s="12">
        <f>(I1718/86400)+DATE(1970,1,1)</f>
        <v>42713.619201388894</v>
      </c>
    </row>
    <row r="1719" spans="1:20" ht="45" x14ac:dyDescent="0.25">
      <c r="A1719" s="1">
        <v>1717</v>
      </c>
      <c r="B1719" s="8" t="s">
        <v>1718</v>
      </c>
      <c r="C1719" s="8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6">
        <f>ROUND((E1719/D1719)*(100),0)</f>
        <v>43</v>
      </c>
      <c r="P1719" s="9">
        <f>IF(L1719 = 0,0,E1719/L1719)</f>
        <v>34.024390243902438</v>
      </c>
      <c r="Q1719" s="1" t="str">
        <f>LEFT(N1719,SEARCH("/",N1719)-1)</f>
        <v>music</v>
      </c>
      <c r="R1719" s="1" t="str">
        <f>RIGHT(N1719,LEN(N1719) - FIND("/",N1719))</f>
        <v>faith</v>
      </c>
      <c r="S1719" s="12">
        <f>(J1719/86400)+DATE(1970,1,1)</f>
        <v>42460.981921296298</v>
      </c>
      <c r="T1719" s="12">
        <f>(I1719/86400)+DATE(1970,1,1)</f>
        <v>42481.166666666672</v>
      </c>
    </row>
    <row r="1720" spans="1:20" x14ac:dyDescent="0.25">
      <c r="A1720" s="1">
        <v>1718</v>
      </c>
      <c r="B1720" s="8" t="s">
        <v>1719</v>
      </c>
      <c r="C1720" s="8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6">
        <f>ROUND((E1720/D1720)*(100),0)</f>
        <v>0</v>
      </c>
      <c r="P1720" s="9">
        <f>IF(L1720 = 0,0,E1720/L1720)</f>
        <v>37.5</v>
      </c>
      <c r="Q1720" s="1" t="str">
        <f>LEFT(N1720,SEARCH("/",N1720)-1)</f>
        <v>music</v>
      </c>
      <c r="R1720" s="1" t="str">
        <f>RIGHT(N1720,LEN(N1720) - FIND("/",N1720))</f>
        <v>faith</v>
      </c>
      <c r="S1720" s="12">
        <f>(J1720/86400)+DATE(1970,1,1)</f>
        <v>42460.610520833332</v>
      </c>
      <c r="T1720" s="12">
        <f>(I1720/86400)+DATE(1970,1,1)</f>
        <v>42504.207638888889</v>
      </c>
    </row>
    <row r="1721" spans="1:20" ht="60" x14ac:dyDescent="0.25">
      <c r="A1721" s="1">
        <v>1719</v>
      </c>
      <c r="B1721" s="8" t="s">
        <v>1720</v>
      </c>
      <c r="C1721" s="8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6">
        <f>ROUND((E1721/D1721)*(100),0)</f>
        <v>1</v>
      </c>
      <c r="P1721" s="9">
        <f>IF(L1721 = 0,0,E1721/L1721)</f>
        <v>11.666666666666666</v>
      </c>
      <c r="Q1721" s="1" t="str">
        <f>LEFT(N1721,SEARCH("/",N1721)-1)</f>
        <v>music</v>
      </c>
      <c r="R1721" s="1" t="str">
        <f>RIGHT(N1721,LEN(N1721) - FIND("/",N1721))</f>
        <v>faith</v>
      </c>
      <c r="S1721" s="12">
        <f>(J1721/86400)+DATE(1970,1,1)</f>
        <v>41869.534618055557</v>
      </c>
      <c r="T1721" s="12">
        <f>(I1721/86400)+DATE(1970,1,1)</f>
        <v>41899.534618055557</v>
      </c>
    </row>
    <row r="1722" spans="1:20" ht="60" x14ac:dyDescent="0.25">
      <c r="A1722" s="1">
        <v>1720</v>
      </c>
      <c r="B1722" s="8" t="s">
        <v>1721</v>
      </c>
      <c r="C1722" s="8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6">
        <f>ROUND((E1722/D1722)*(100),0)</f>
        <v>6</v>
      </c>
      <c r="P1722" s="9">
        <f>IF(L1722 = 0,0,E1722/L1722)</f>
        <v>28.125</v>
      </c>
      <c r="Q1722" s="1" t="str">
        <f>LEFT(N1722,SEARCH("/",N1722)-1)</f>
        <v>music</v>
      </c>
      <c r="R1722" s="1" t="str">
        <f>RIGHT(N1722,LEN(N1722) - FIND("/",N1722))</f>
        <v>faith</v>
      </c>
      <c r="S1722" s="12">
        <f>(J1722/86400)+DATE(1970,1,1)</f>
        <v>41922.783229166671</v>
      </c>
      <c r="T1722" s="12">
        <f>(I1722/86400)+DATE(1970,1,1)</f>
        <v>41952.824895833335</v>
      </c>
    </row>
    <row r="1723" spans="1:20" ht="45" x14ac:dyDescent="0.25">
      <c r="A1723" s="1">
        <v>1721</v>
      </c>
      <c r="B1723" s="8" t="s">
        <v>1722</v>
      </c>
      <c r="C1723" s="8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6">
        <f>ROUND((E1723/D1723)*(100),0)</f>
        <v>0</v>
      </c>
      <c r="P1723" s="9">
        <f>IF(L1723 = 0,0,E1723/L1723)</f>
        <v>0</v>
      </c>
      <c r="Q1723" s="1" t="str">
        <f>LEFT(N1723,SEARCH("/",N1723)-1)</f>
        <v>music</v>
      </c>
      <c r="R1723" s="1" t="str">
        <f>RIGHT(N1723,LEN(N1723) - FIND("/",N1723))</f>
        <v>faith</v>
      </c>
      <c r="S1723" s="12">
        <f>(J1723/86400)+DATE(1970,1,1)</f>
        <v>42319.461377314816</v>
      </c>
      <c r="T1723" s="12">
        <f>(I1723/86400)+DATE(1970,1,1)</f>
        <v>42349.461377314816</v>
      </c>
    </row>
    <row r="1724" spans="1:20" ht="45" x14ac:dyDescent="0.25">
      <c r="A1724" s="1">
        <v>1722</v>
      </c>
      <c r="B1724" s="8" t="s">
        <v>1723</v>
      </c>
      <c r="C1724" s="8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6">
        <f>ROUND((E1724/D1724)*(100),0)</f>
        <v>0</v>
      </c>
      <c r="P1724" s="9">
        <f>IF(L1724 = 0,0,E1724/L1724)</f>
        <v>1</v>
      </c>
      <c r="Q1724" s="1" t="str">
        <f>LEFT(N1724,SEARCH("/",N1724)-1)</f>
        <v>music</v>
      </c>
      <c r="R1724" s="1" t="str">
        <f>RIGHT(N1724,LEN(N1724) - FIND("/",N1724))</f>
        <v>faith</v>
      </c>
      <c r="S1724" s="12">
        <f>(J1724/86400)+DATE(1970,1,1)</f>
        <v>42425.960983796293</v>
      </c>
      <c r="T1724" s="12">
        <f>(I1724/86400)+DATE(1970,1,1)</f>
        <v>42463.006944444445</v>
      </c>
    </row>
    <row r="1725" spans="1:20" ht="60" x14ac:dyDescent="0.25">
      <c r="A1725" s="1">
        <v>1723</v>
      </c>
      <c r="B1725" s="8" t="s">
        <v>1724</v>
      </c>
      <c r="C1725" s="8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6">
        <f>ROUND((E1725/D1725)*(100),0)</f>
        <v>7</v>
      </c>
      <c r="P1725" s="9">
        <f>IF(L1725 = 0,0,E1725/L1725)</f>
        <v>216.66666666666666</v>
      </c>
      <c r="Q1725" s="1" t="str">
        <f>LEFT(N1725,SEARCH("/",N1725)-1)</f>
        <v>music</v>
      </c>
      <c r="R1725" s="1" t="str">
        <f>RIGHT(N1725,LEN(N1725) - FIND("/",N1725))</f>
        <v>faith</v>
      </c>
      <c r="S1725" s="12">
        <f>(J1725/86400)+DATE(1970,1,1)</f>
        <v>42129.82540509259</v>
      </c>
      <c r="T1725" s="12">
        <f>(I1725/86400)+DATE(1970,1,1)</f>
        <v>42186.25</v>
      </c>
    </row>
    <row r="1726" spans="1:20" ht="60" x14ac:dyDescent="0.25">
      <c r="A1726" s="1">
        <v>1724</v>
      </c>
      <c r="B1726" s="8" t="s">
        <v>1725</v>
      </c>
      <c r="C1726" s="8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6">
        <f>ROUND((E1726/D1726)*(100),0)</f>
        <v>1</v>
      </c>
      <c r="P1726" s="9">
        <f>IF(L1726 = 0,0,E1726/L1726)</f>
        <v>8.75</v>
      </c>
      <c r="Q1726" s="1" t="str">
        <f>LEFT(N1726,SEARCH("/",N1726)-1)</f>
        <v>music</v>
      </c>
      <c r="R1726" s="1" t="str">
        <f>RIGHT(N1726,LEN(N1726) - FIND("/",N1726))</f>
        <v>faith</v>
      </c>
      <c r="S1726" s="12">
        <f>(J1726/86400)+DATE(1970,1,1)</f>
        <v>41912.932430555556</v>
      </c>
      <c r="T1726" s="12">
        <f>(I1726/86400)+DATE(1970,1,1)</f>
        <v>41942.932430555556</v>
      </c>
    </row>
    <row r="1727" spans="1:20" ht="60" x14ac:dyDescent="0.25">
      <c r="A1727" s="1">
        <v>1725</v>
      </c>
      <c r="B1727" s="8" t="s">
        <v>1726</v>
      </c>
      <c r="C1727" s="8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6">
        <f>ROUND((E1727/D1727)*(100),0)</f>
        <v>10</v>
      </c>
      <c r="P1727" s="9">
        <f>IF(L1727 = 0,0,E1727/L1727)</f>
        <v>62.222222222222221</v>
      </c>
      <c r="Q1727" s="1" t="str">
        <f>LEFT(N1727,SEARCH("/",N1727)-1)</f>
        <v>music</v>
      </c>
      <c r="R1727" s="1" t="str">
        <f>RIGHT(N1727,LEN(N1727) - FIND("/",N1727))</f>
        <v>faith</v>
      </c>
      <c r="S1727" s="12">
        <f>(J1727/86400)+DATE(1970,1,1)</f>
        <v>41845.968159722222</v>
      </c>
      <c r="T1727" s="12">
        <f>(I1727/86400)+DATE(1970,1,1)</f>
        <v>41875.968159722222</v>
      </c>
    </row>
    <row r="1728" spans="1:20" ht="30" x14ac:dyDescent="0.25">
      <c r="A1728" s="1">
        <v>1726</v>
      </c>
      <c r="B1728" s="8" t="s">
        <v>1727</v>
      </c>
      <c r="C1728" s="8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6">
        <f>ROUND((E1728/D1728)*(100),0)</f>
        <v>34</v>
      </c>
      <c r="P1728" s="9">
        <f>IF(L1728 = 0,0,E1728/L1728)</f>
        <v>137.25</v>
      </c>
      <c r="Q1728" s="1" t="str">
        <f>LEFT(N1728,SEARCH("/",N1728)-1)</f>
        <v>music</v>
      </c>
      <c r="R1728" s="1" t="str">
        <f>RIGHT(N1728,LEN(N1728) - FIND("/",N1728))</f>
        <v>faith</v>
      </c>
      <c r="S1728" s="12">
        <f>(J1728/86400)+DATE(1970,1,1)</f>
        <v>41788.919722222221</v>
      </c>
      <c r="T1728" s="12">
        <f>(I1728/86400)+DATE(1970,1,1)</f>
        <v>41817.919722222221</v>
      </c>
    </row>
    <row r="1729" spans="1:20" ht="60" x14ac:dyDescent="0.25">
      <c r="A1729" s="1">
        <v>1727</v>
      </c>
      <c r="B1729" s="8" t="s">
        <v>1728</v>
      </c>
      <c r="C1729" s="8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6">
        <f>ROUND((E1729/D1729)*(100),0)</f>
        <v>0</v>
      </c>
      <c r="P1729" s="9">
        <f>IF(L1729 = 0,0,E1729/L1729)</f>
        <v>1</v>
      </c>
      <c r="Q1729" s="1" t="str">
        <f>LEFT(N1729,SEARCH("/",N1729)-1)</f>
        <v>music</v>
      </c>
      <c r="R1729" s="1" t="str">
        <f>RIGHT(N1729,LEN(N1729) - FIND("/",N1729))</f>
        <v>faith</v>
      </c>
      <c r="S1729" s="12">
        <f>(J1729/86400)+DATE(1970,1,1)</f>
        <v>42044.927974537037</v>
      </c>
      <c r="T1729" s="12">
        <f>(I1729/86400)+DATE(1970,1,1)</f>
        <v>42099.458333333328</v>
      </c>
    </row>
    <row r="1730" spans="1:20" ht="45" x14ac:dyDescent="0.25">
      <c r="A1730" s="1">
        <v>1728</v>
      </c>
      <c r="B1730" s="8" t="s">
        <v>1729</v>
      </c>
      <c r="C1730" s="8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6">
        <f>ROUND((E1730/D1730)*(100),0)</f>
        <v>68</v>
      </c>
      <c r="P1730" s="9">
        <f>IF(L1730 = 0,0,E1730/L1730)</f>
        <v>122.14285714285714</v>
      </c>
      <c r="Q1730" s="1" t="str">
        <f>LEFT(N1730,SEARCH("/",N1730)-1)</f>
        <v>music</v>
      </c>
      <c r="R1730" s="1" t="str">
        <f>RIGHT(N1730,LEN(N1730) - FIND("/",N1730))</f>
        <v>faith</v>
      </c>
      <c r="S1730" s="12">
        <f>(J1730/86400)+DATE(1970,1,1)</f>
        <v>42268.625856481478</v>
      </c>
      <c r="T1730" s="12">
        <f>(I1730/86400)+DATE(1970,1,1)</f>
        <v>42298.625856481478</v>
      </c>
    </row>
    <row r="1731" spans="1:20" ht="60" x14ac:dyDescent="0.25">
      <c r="A1731" s="1">
        <v>1729</v>
      </c>
      <c r="B1731" s="8" t="s">
        <v>1730</v>
      </c>
      <c r="C1731" s="8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6">
        <f>ROUND((E1731/D1731)*(100),0)</f>
        <v>0</v>
      </c>
      <c r="P1731" s="9">
        <f>IF(L1731 = 0,0,E1731/L1731)</f>
        <v>0</v>
      </c>
      <c r="Q1731" s="1" t="str">
        <f>LEFT(N1731,SEARCH("/",N1731)-1)</f>
        <v>music</v>
      </c>
      <c r="R1731" s="1" t="str">
        <f>RIGHT(N1731,LEN(N1731) - FIND("/",N1731))</f>
        <v>faith</v>
      </c>
      <c r="S1731" s="12">
        <f>(J1731/86400)+DATE(1970,1,1)</f>
        <v>42471.052152777775</v>
      </c>
      <c r="T1731" s="12">
        <f>(I1731/86400)+DATE(1970,1,1)</f>
        <v>42531.052152777775</v>
      </c>
    </row>
    <row r="1732" spans="1:20" ht="45" x14ac:dyDescent="0.25">
      <c r="A1732" s="1">
        <v>1730</v>
      </c>
      <c r="B1732" s="8" t="s">
        <v>1731</v>
      </c>
      <c r="C1732" s="8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6">
        <f>ROUND((E1732/D1732)*(100),0)</f>
        <v>0</v>
      </c>
      <c r="P1732" s="9">
        <f>IF(L1732 = 0,0,E1732/L1732)</f>
        <v>0</v>
      </c>
      <c r="Q1732" s="1" t="str">
        <f>LEFT(N1732,SEARCH("/",N1732)-1)</f>
        <v>music</v>
      </c>
      <c r="R1732" s="1" t="str">
        <f>RIGHT(N1732,LEN(N1732) - FIND("/",N1732))</f>
        <v>faith</v>
      </c>
      <c r="S1732" s="12">
        <f>(J1732/86400)+DATE(1970,1,1)</f>
        <v>42272.087766203702</v>
      </c>
      <c r="T1732" s="12">
        <f>(I1732/86400)+DATE(1970,1,1)</f>
        <v>42302.087766203702</v>
      </c>
    </row>
    <row r="1733" spans="1:20" ht="30" x14ac:dyDescent="0.25">
      <c r="A1733" s="1">
        <v>1731</v>
      </c>
      <c r="B1733" s="8" t="s">
        <v>1732</v>
      </c>
      <c r="C1733" s="8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6">
        <f>ROUND((E1733/D1733)*(100),0)</f>
        <v>0</v>
      </c>
      <c r="P1733" s="9">
        <f>IF(L1733 = 0,0,E1733/L1733)</f>
        <v>0</v>
      </c>
      <c r="Q1733" s="1" t="str">
        <f>LEFT(N1733,SEARCH("/",N1733)-1)</f>
        <v>music</v>
      </c>
      <c r="R1733" s="1" t="str">
        <f>RIGHT(N1733,LEN(N1733) - FIND("/",N1733))</f>
        <v>faith</v>
      </c>
      <c r="S1733" s="12">
        <f>(J1733/86400)+DATE(1970,1,1)</f>
        <v>42152.906851851847</v>
      </c>
      <c r="T1733" s="12">
        <f>(I1733/86400)+DATE(1970,1,1)</f>
        <v>42166.625</v>
      </c>
    </row>
    <row r="1734" spans="1:20" ht="60" x14ac:dyDescent="0.25">
      <c r="A1734" s="1">
        <v>1732</v>
      </c>
      <c r="B1734" s="8" t="s">
        <v>1733</v>
      </c>
      <c r="C1734" s="8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6">
        <f>ROUND((E1734/D1734)*(100),0)</f>
        <v>0</v>
      </c>
      <c r="P1734" s="9">
        <f>IF(L1734 = 0,0,E1734/L1734)</f>
        <v>0</v>
      </c>
      <c r="Q1734" s="1" t="str">
        <f>LEFT(N1734,SEARCH("/",N1734)-1)</f>
        <v>music</v>
      </c>
      <c r="R1734" s="1" t="str">
        <f>RIGHT(N1734,LEN(N1734) - FIND("/",N1734))</f>
        <v>faith</v>
      </c>
      <c r="S1734" s="12">
        <f>(J1734/86400)+DATE(1970,1,1)</f>
        <v>42325.683807870373</v>
      </c>
      <c r="T1734" s="12">
        <f>(I1734/86400)+DATE(1970,1,1)</f>
        <v>42385.208333333328</v>
      </c>
    </row>
    <row r="1735" spans="1:20" ht="60" x14ac:dyDescent="0.25">
      <c r="A1735" s="1">
        <v>1733</v>
      </c>
      <c r="B1735" s="8" t="s">
        <v>1734</v>
      </c>
      <c r="C1735" s="8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6">
        <f>ROUND((E1735/D1735)*(100),0)</f>
        <v>0</v>
      </c>
      <c r="P1735" s="9">
        <f>IF(L1735 = 0,0,E1735/L1735)</f>
        <v>0</v>
      </c>
      <c r="Q1735" s="1" t="str">
        <f>LEFT(N1735,SEARCH("/",N1735)-1)</f>
        <v>music</v>
      </c>
      <c r="R1735" s="1" t="str">
        <f>RIGHT(N1735,LEN(N1735) - FIND("/",N1735))</f>
        <v>faith</v>
      </c>
      <c r="S1735" s="12">
        <f>(J1735/86400)+DATE(1970,1,1)</f>
        <v>42614.675625000003</v>
      </c>
      <c r="T1735" s="12">
        <f>(I1735/86400)+DATE(1970,1,1)</f>
        <v>42626.895833333328</v>
      </c>
    </row>
    <row r="1736" spans="1:20" ht="45" x14ac:dyDescent="0.25">
      <c r="A1736" s="1">
        <v>1734</v>
      </c>
      <c r="B1736" s="8" t="s">
        <v>1735</v>
      </c>
      <c r="C1736" s="8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6">
        <f>ROUND((E1736/D1736)*(100),0)</f>
        <v>0</v>
      </c>
      <c r="P1736" s="9">
        <f>IF(L1736 = 0,0,E1736/L1736)</f>
        <v>1</v>
      </c>
      <c r="Q1736" s="1" t="str">
        <f>LEFT(N1736,SEARCH("/",N1736)-1)</f>
        <v>music</v>
      </c>
      <c r="R1736" s="1" t="str">
        <f>RIGHT(N1736,LEN(N1736) - FIND("/",N1736))</f>
        <v>faith</v>
      </c>
      <c r="S1736" s="12">
        <f>(J1736/86400)+DATE(1970,1,1)</f>
        <v>42102.036527777775</v>
      </c>
      <c r="T1736" s="12">
        <f>(I1736/86400)+DATE(1970,1,1)</f>
        <v>42132.036527777775</v>
      </c>
    </row>
    <row r="1737" spans="1:20" ht="45" x14ac:dyDescent="0.25">
      <c r="A1737" s="1">
        <v>1735</v>
      </c>
      <c r="B1737" s="8" t="s">
        <v>1736</v>
      </c>
      <c r="C1737" s="8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6">
        <f>ROUND((E1737/D1737)*(100),0)</f>
        <v>11</v>
      </c>
      <c r="P1737" s="9">
        <f>IF(L1737 = 0,0,E1737/L1737)</f>
        <v>55</v>
      </c>
      <c r="Q1737" s="1" t="str">
        <f>LEFT(N1737,SEARCH("/",N1737)-1)</f>
        <v>music</v>
      </c>
      <c r="R1737" s="1" t="str">
        <f>RIGHT(N1737,LEN(N1737) - FIND("/",N1737))</f>
        <v>faith</v>
      </c>
      <c r="S1737" s="12">
        <f>(J1737/86400)+DATE(1970,1,1)</f>
        <v>42559.81417824074</v>
      </c>
      <c r="T1737" s="12">
        <f>(I1737/86400)+DATE(1970,1,1)</f>
        <v>42589.81417824074</v>
      </c>
    </row>
    <row r="1738" spans="1:20" ht="45" x14ac:dyDescent="0.25">
      <c r="A1738" s="1">
        <v>1736</v>
      </c>
      <c r="B1738" s="8" t="s">
        <v>1737</v>
      </c>
      <c r="C1738" s="8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6">
        <f>ROUND((E1738/D1738)*(100),0)</f>
        <v>1</v>
      </c>
      <c r="P1738" s="9">
        <f>IF(L1738 = 0,0,E1738/L1738)</f>
        <v>22</v>
      </c>
      <c r="Q1738" s="1" t="str">
        <f>LEFT(N1738,SEARCH("/",N1738)-1)</f>
        <v>music</v>
      </c>
      <c r="R1738" s="1" t="str">
        <f>RIGHT(N1738,LEN(N1738) - FIND("/",N1738))</f>
        <v>faith</v>
      </c>
      <c r="S1738" s="12">
        <f>(J1738/86400)+DATE(1970,1,1)</f>
        <v>42286.861493055556</v>
      </c>
      <c r="T1738" s="12">
        <f>(I1738/86400)+DATE(1970,1,1)</f>
        <v>42316.90315972222</v>
      </c>
    </row>
    <row r="1739" spans="1:20" ht="60" x14ac:dyDescent="0.25">
      <c r="A1739" s="1">
        <v>1737</v>
      </c>
      <c r="B1739" s="8" t="s">
        <v>1738</v>
      </c>
      <c r="C1739" s="8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6">
        <f>ROUND((E1739/D1739)*(100),0)</f>
        <v>21</v>
      </c>
      <c r="P1739" s="9">
        <f>IF(L1739 = 0,0,E1739/L1739)</f>
        <v>56.666666666666664</v>
      </c>
      <c r="Q1739" s="1" t="str">
        <f>LEFT(N1739,SEARCH("/",N1739)-1)</f>
        <v>music</v>
      </c>
      <c r="R1739" s="1" t="str">
        <f>RIGHT(N1739,LEN(N1739) - FIND("/",N1739))</f>
        <v>faith</v>
      </c>
      <c r="S1739" s="12">
        <f>(J1739/86400)+DATE(1970,1,1)</f>
        <v>42175.948981481481</v>
      </c>
      <c r="T1739" s="12">
        <f>(I1739/86400)+DATE(1970,1,1)</f>
        <v>42205.948981481481</v>
      </c>
    </row>
    <row r="1740" spans="1:20" ht="45" x14ac:dyDescent="0.25">
      <c r="A1740" s="1">
        <v>1738</v>
      </c>
      <c r="B1740" s="8" t="s">
        <v>1739</v>
      </c>
      <c r="C1740" s="8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6">
        <f>ROUND((E1740/D1740)*(100),0)</f>
        <v>0</v>
      </c>
      <c r="P1740" s="9">
        <f>IF(L1740 = 0,0,E1740/L1740)</f>
        <v>20</v>
      </c>
      <c r="Q1740" s="1" t="str">
        <f>LEFT(N1740,SEARCH("/",N1740)-1)</f>
        <v>music</v>
      </c>
      <c r="R1740" s="1" t="str">
        <f>RIGHT(N1740,LEN(N1740) - FIND("/",N1740))</f>
        <v>faith</v>
      </c>
      <c r="S1740" s="12">
        <f>(J1740/86400)+DATE(1970,1,1)</f>
        <v>41884.874328703707</v>
      </c>
      <c r="T1740" s="12">
        <f>(I1740/86400)+DATE(1970,1,1)</f>
        <v>41914.874328703707</v>
      </c>
    </row>
    <row r="1741" spans="1:20" ht="45" x14ac:dyDescent="0.25">
      <c r="A1741" s="1">
        <v>1739</v>
      </c>
      <c r="B1741" s="8" t="s">
        <v>1740</v>
      </c>
      <c r="C1741" s="8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6">
        <f>ROUND((E1741/D1741)*(100),0)</f>
        <v>0</v>
      </c>
      <c r="P1741" s="9">
        <f>IF(L1741 = 0,0,E1741/L1741)</f>
        <v>1</v>
      </c>
      <c r="Q1741" s="1" t="str">
        <f>LEFT(N1741,SEARCH("/",N1741)-1)</f>
        <v>music</v>
      </c>
      <c r="R1741" s="1" t="str">
        <f>RIGHT(N1741,LEN(N1741) - FIND("/",N1741))</f>
        <v>faith</v>
      </c>
      <c r="S1741" s="12">
        <f>(J1741/86400)+DATE(1970,1,1)</f>
        <v>42435.874212962968</v>
      </c>
      <c r="T1741" s="12">
        <f>(I1741/86400)+DATE(1970,1,1)</f>
        <v>42494.832546296297</v>
      </c>
    </row>
    <row r="1742" spans="1:20" ht="45" x14ac:dyDescent="0.25">
      <c r="A1742" s="1">
        <v>1740</v>
      </c>
      <c r="B1742" s="8" t="s">
        <v>1741</v>
      </c>
      <c r="C1742" s="8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6">
        <f>ROUND((E1742/D1742)*(100),0)</f>
        <v>0</v>
      </c>
      <c r="P1742" s="9">
        <f>IF(L1742 = 0,0,E1742/L1742)</f>
        <v>0</v>
      </c>
      <c r="Q1742" s="1" t="str">
        <f>LEFT(N1742,SEARCH("/",N1742)-1)</f>
        <v>music</v>
      </c>
      <c r="R1742" s="1" t="str">
        <f>RIGHT(N1742,LEN(N1742) - FIND("/",N1742))</f>
        <v>faith</v>
      </c>
      <c r="S1742" s="12">
        <f>(J1742/86400)+DATE(1970,1,1)</f>
        <v>42171.817384259259</v>
      </c>
      <c r="T1742" s="12">
        <f>(I1742/86400)+DATE(1970,1,1)</f>
        <v>42201.817384259259</v>
      </c>
    </row>
    <row r="1743" spans="1:20" ht="45" x14ac:dyDescent="0.25">
      <c r="A1743" s="1">
        <v>1741</v>
      </c>
      <c r="B1743" s="8" t="s">
        <v>1742</v>
      </c>
      <c r="C1743" s="8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16">
        <f>ROUND((E1743/D1743)*(100),0)</f>
        <v>111</v>
      </c>
      <c r="P1743" s="9">
        <f>IF(L1743 = 0,0,E1743/L1743)</f>
        <v>25.576923076923077</v>
      </c>
      <c r="Q1743" s="1" t="str">
        <f>LEFT(N1743,SEARCH("/",N1743)-1)</f>
        <v>photography</v>
      </c>
      <c r="R1743" s="1" t="str">
        <f>RIGHT(N1743,LEN(N1743) - FIND("/",N1743))</f>
        <v>photobooks</v>
      </c>
      <c r="S1743" s="12">
        <f>(J1743/86400)+DATE(1970,1,1)</f>
        <v>42120.628136574072</v>
      </c>
      <c r="T1743" s="12">
        <f>(I1743/86400)+DATE(1970,1,1)</f>
        <v>42165.628136574072</v>
      </c>
    </row>
    <row r="1744" spans="1:20" ht="60" x14ac:dyDescent="0.25">
      <c r="A1744" s="1">
        <v>1742</v>
      </c>
      <c r="B1744" s="8" t="s">
        <v>1743</v>
      </c>
      <c r="C1744" s="8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16">
        <f>ROUND((E1744/D1744)*(100),0)</f>
        <v>109</v>
      </c>
      <c r="P1744" s="9">
        <f>IF(L1744 = 0,0,E1744/L1744)</f>
        <v>63.970588235294116</v>
      </c>
      <c r="Q1744" s="1" t="str">
        <f>LEFT(N1744,SEARCH("/",N1744)-1)</f>
        <v>photography</v>
      </c>
      <c r="R1744" s="1" t="str">
        <f>RIGHT(N1744,LEN(N1744) - FIND("/",N1744))</f>
        <v>photobooks</v>
      </c>
      <c r="S1744" s="12">
        <f>(J1744/86400)+DATE(1970,1,1)</f>
        <v>42710.876967592594</v>
      </c>
      <c r="T1744" s="12">
        <f>(I1744/86400)+DATE(1970,1,1)</f>
        <v>42742.875</v>
      </c>
    </row>
    <row r="1745" spans="1:20" ht="45" x14ac:dyDescent="0.25">
      <c r="A1745" s="1">
        <v>1743</v>
      </c>
      <c r="B1745" s="8" t="s">
        <v>1744</v>
      </c>
      <c r="C1745" s="8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16">
        <f>ROUND((E1745/D1745)*(100),0)</f>
        <v>100</v>
      </c>
      <c r="P1745" s="9">
        <f>IF(L1745 = 0,0,E1745/L1745)</f>
        <v>89.925373134328353</v>
      </c>
      <c r="Q1745" s="1" t="str">
        <f>LEFT(N1745,SEARCH("/",N1745)-1)</f>
        <v>photography</v>
      </c>
      <c r="R1745" s="1" t="str">
        <f>RIGHT(N1745,LEN(N1745) - FIND("/",N1745))</f>
        <v>photobooks</v>
      </c>
      <c r="S1745" s="12">
        <f>(J1745/86400)+DATE(1970,1,1)</f>
        <v>42586.925636574073</v>
      </c>
      <c r="T1745" s="12">
        <f>(I1745/86400)+DATE(1970,1,1)</f>
        <v>42609.165972222225</v>
      </c>
    </row>
    <row r="1746" spans="1:20" ht="60" x14ac:dyDescent="0.25">
      <c r="A1746" s="1">
        <v>1744</v>
      </c>
      <c r="B1746" s="8" t="s">
        <v>1745</v>
      </c>
      <c r="C1746" s="8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16">
        <f>ROUND((E1746/D1746)*(100),0)</f>
        <v>118</v>
      </c>
      <c r="P1746" s="9">
        <f>IF(L1746 = 0,0,E1746/L1746)</f>
        <v>93.071428571428569</v>
      </c>
      <c r="Q1746" s="1" t="str">
        <f>LEFT(N1746,SEARCH("/",N1746)-1)</f>
        <v>photography</v>
      </c>
      <c r="R1746" s="1" t="str">
        <f>RIGHT(N1746,LEN(N1746) - FIND("/",N1746))</f>
        <v>photobooks</v>
      </c>
      <c r="S1746" s="12">
        <f>(J1746/86400)+DATE(1970,1,1)</f>
        <v>42026.605057870373</v>
      </c>
      <c r="T1746" s="12">
        <f>(I1746/86400)+DATE(1970,1,1)</f>
        <v>42071.563391203701</v>
      </c>
    </row>
    <row r="1747" spans="1:20" ht="60" x14ac:dyDescent="0.25">
      <c r="A1747" s="1">
        <v>1745</v>
      </c>
      <c r="B1747" s="8" t="s">
        <v>1746</v>
      </c>
      <c r="C1747" s="8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16">
        <f>ROUND((E1747/D1747)*(100),0)</f>
        <v>114</v>
      </c>
      <c r="P1747" s="9">
        <f>IF(L1747 = 0,0,E1747/L1747)</f>
        <v>89.674157303370791</v>
      </c>
      <c r="Q1747" s="1" t="str">
        <f>LEFT(N1747,SEARCH("/",N1747)-1)</f>
        <v>photography</v>
      </c>
      <c r="R1747" s="1" t="str">
        <f>RIGHT(N1747,LEN(N1747) - FIND("/",N1747))</f>
        <v>photobooks</v>
      </c>
      <c r="S1747" s="12">
        <f>(J1747/86400)+DATE(1970,1,1)</f>
        <v>42690.259699074071</v>
      </c>
      <c r="T1747" s="12">
        <f>(I1747/86400)+DATE(1970,1,1)</f>
        <v>42726.083333333328</v>
      </c>
    </row>
    <row r="1748" spans="1:20" ht="60" x14ac:dyDescent="0.25">
      <c r="A1748" s="1">
        <v>1746</v>
      </c>
      <c r="B1748" s="8" t="s">
        <v>1747</v>
      </c>
      <c r="C1748" s="8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16">
        <f>ROUND((E1748/D1748)*(100),0)</f>
        <v>148</v>
      </c>
      <c r="P1748" s="9">
        <f>IF(L1748 = 0,0,E1748/L1748)</f>
        <v>207.61682242990653</v>
      </c>
      <c r="Q1748" s="1" t="str">
        <f>LEFT(N1748,SEARCH("/",N1748)-1)</f>
        <v>photography</v>
      </c>
      <c r="R1748" s="1" t="str">
        <f>RIGHT(N1748,LEN(N1748) - FIND("/",N1748))</f>
        <v>photobooks</v>
      </c>
      <c r="S1748" s="12">
        <f>(J1748/86400)+DATE(1970,1,1)</f>
        <v>42668.176701388889</v>
      </c>
      <c r="T1748" s="12">
        <f>(I1748/86400)+DATE(1970,1,1)</f>
        <v>42698.083333333328</v>
      </c>
    </row>
    <row r="1749" spans="1:20" ht="60" x14ac:dyDescent="0.25">
      <c r="A1749" s="1">
        <v>1747</v>
      </c>
      <c r="B1749" s="8" t="s">
        <v>1748</v>
      </c>
      <c r="C1749" s="8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16">
        <f>ROUND((E1749/D1749)*(100),0)</f>
        <v>105</v>
      </c>
      <c r="P1749" s="9">
        <f>IF(L1749 = 0,0,E1749/L1749)</f>
        <v>59.408805031446541</v>
      </c>
      <c r="Q1749" s="1" t="str">
        <f>LEFT(N1749,SEARCH("/",N1749)-1)</f>
        <v>photography</v>
      </c>
      <c r="R1749" s="1" t="str">
        <f>RIGHT(N1749,LEN(N1749) - FIND("/",N1749))</f>
        <v>photobooks</v>
      </c>
      <c r="S1749" s="12">
        <f>(J1749/86400)+DATE(1970,1,1)</f>
        <v>42292.435532407406</v>
      </c>
      <c r="T1749" s="12">
        <f>(I1749/86400)+DATE(1970,1,1)</f>
        <v>42321.625</v>
      </c>
    </row>
    <row r="1750" spans="1:20" ht="45" x14ac:dyDescent="0.25">
      <c r="A1750" s="1">
        <v>1748</v>
      </c>
      <c r="B1750" s="8" t="s">
        <v>1749</v>
      </c>
      <c r="C1750" s="8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16">
        <f>ROUND((E1750/D1750)*(100),0)</f>
        <v>130</v>
      </c>
      <c r="P1750" s="9">
        <f>IF(L1750 = 0,0,E1750/L1750)</f>
        <v>358.97237569060775</v>
      </c>
      <c r="Q1750" s="1" t="str">
        <f>LEFT(N1750,SEARCH("/",N1750)-1)</f>
        <v>photography</v>
      </c>
      <c r="R1750" s="1" t="str">
        <f>RIGHT(N1750,LEN(N1750) - FIND("/",N1750))</f>
        <v>photobooks</v>
      </c>
      <c r="S1750" s="12">
        <f>(J1750/86400)+DATE(1970,1,1)</f>
        <v>42219.950729166667</v>
      </c>
      <c r="T1750" s="12">
        <f>(I1750/86400)+DATE(1970,1,1)</f>
        <v>42249.950729166667</v>
      </c>
    </row>
    <row r="1751" spans="1:20" ht="45" x14ac:dyDescent="0.25">
      <c r="A1751" s="1">
        <v>1749</v>
      </c>
      <c r="B1751" s="8" t="s">
        <v>1750</v>
      </c>
      <c r="C1751" s="8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16">
        <f>ROUND((E1751/D1751)*(100),0)</f>
        <v>123</v>
      </c>
      <c r="P1751" s="9">
        <f>IF(L1751 = 0,0,E1751/L1751)</f>
        <v>94.736641221374043</v>
      </c>
      <c r="Q1751" s="1" t="str">
        <f>LEFT(N1751,SEARCH("/",N1751)-1)</f>
        <v>photography</v>
      </c>
      <c r="R1751" s="1" t="str">
        <f>RIGHT(N1751,LEN(N1751) - FIND("/",N1751))</f>
        <v>photobooks</v>
      </c>
      <c r="S1751" s="12">
        <f>(J1751/86400)+DATE(1970,1,1)</f>
        <v>42758.975937499999</v>
      </c>
      <c r="T1751" s="12">
        <f>(I1751/86400)+DATE(1970,1,1)</f>
        <v>42795.791666666672</v>
      </c>
    </row>
    <row r="1752" spans="1:20" ht="60" x14ac:dyDescent="0.25">
      <c r="A1752" s="1">
        <v>1750</v>
      </c>
      <c r="B1752" s="8" t="s">
        <v>1751</v>
      </c>
      <c r="C1752" s="8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16">
        <f>ROUND((E1752/D1752)*(100),0)</f>
        <v>202</v>
      </c>
      <c r="P1752" s="9">
        <f>IF(L1752 = 0,0,E1752/L1752)</f>
        <v>80.647999999999996</v>
      </c>
      <c r="Q1752" s="1" t="str">
        <f>LEFT(N1752,SEARCH("/",N1752)-1)</f>
        <v>photography</v>
      </c>
      <c r="R1752" s="1" t="str">
        <f>RIGHT(N1752,LEN(N1752) - FIND("/",N1752))</f>
        <v>photobooks</v>
      </c>
      <c r="S1752" s="12">
        <f>(J1752/86400)+DATE(1970,1,1)</f>
        <v>42454.836851851855</v>
      </c>
      <c r="T1752" s="12">
        <f>(I1752/86400)+DATE(1970,1,1)</f>
        <v>42479.836851851855</v>
      </c>
    </row>
    <row r="1753" spans="1:20" ht="30" x14ac:dyDescent="0.25">
      <c r="A1753" s="1">
        <v>1751</v>
      </c>
      <c r="B1753" s="8" t="s">
        <v>1752</v>
      </c>
      <c r="C1753" s="8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16">
        <f>ROUND((E1753/D1753)*(100),0)</f>
        <v>103</v>
      </c>
      <c r="P1753" s="9">
        <f>IF(L1753 = 0,0,E1753/L1753)</f>
        <v>168.68852459016392</v>
      </c>
      <c r="Q1753" s="1" t="str">
        <f>LEFT(N1753,SEARCH("/",N1753)-1)</f>
        <v>photography</v>
      </c>
      <c r="R1753" s="1" t="str">
        <f>RIGHT(N1753,LEN(N1753) - FIND("/",N1753))</f>
        <v>photobooks</v>
      </c>
      <c r="S1753" s="12">
        <f>(J1753/86400)+DATE(1970,1,1)</f>
        <v>42052.7815162037</v>
      </c>
      <c r="T1753" s="12">
        <f>(I1753/86400)+DATE(1970,1,1)</f>
        <v>42082.739849537036</v>
      </c>
    </row>
    <row r="1754" spans="1:20" ht="45" x14ac:dyDescent="0.25">
      <c r="A1754" s="1">
        <v>1752</v>
      </c>
      <c r="B1754" s="8" t="s">
        <v>1753</v>
      </c>
      <c r="C1754" s="8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16">
        <f>ROUND((E1754/D1754)*(100),0)</f>
        <v>260</v>
      </c>
      <c r="P1754" s="9">
        <f>IF(L1754 = 0,0,E1754/L1754)</f>
        <v>34.68888888888889</v>
      </c>
      <c r="Q1754" s="1" t="str">
        <f>LEFT(N1754,SEARCH("/",N1754)-1)</f>
        <v>photography</v>
      </c>
      <c r="R1754" s="1" t="str">
        <f>RIGHT(N1754,LEN(N1754) - FIND("/",N1754))</f>
        <v>photobooks</v>
      </c>
      <c r="S1754" s="12">
        <f>(J1754/86400)+DATE(1970,1,1)</f>
        <v>42627.253263888888</v>
      </c>
      <c r="T1754" s="12">
        <f>(I1754/86400)+DATE(1970,1,1)</f>
        <v>42657.253263888888</v>
      </c>
    </row>
    <row r="1755" spans="1:20" ht="45" x14ac:dyDescent="0.25">
      <c r="A1755" s="1">
        <v>1753</v>
      </c>
      <c r="B1755" s="8" t="s">
        <v>1754</v>
      </c>
      <c r="C1755" s="8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16">
        <f>ROUND((E1755/D1755)*(100),0)</f>
        <v>108</v>
      </c>
      <c r="P1755" s="9">
        <f>IF(L1755 = 0,0,E1755/L1755)</f>
        <v>462.85714285714283</v>
      </c>
      <c r="Q1755" s="1" t="str">
        <f>LEFT(N1755,SEARCH("/",N1755)-1)</f>
        <v>photography</v>
      </c>
      <c r="R1755" s="1" t="str">
        <f>RIGHT(N1755,LEN(N1755) - FIND("/",N1755))</f>
        <v>photobooks</v>
      </c>
      <c r="S1755" s="12">
        <f>(J1755/86400)+DATE(1970,1,1)</f>
        <v>42420.74962962963</v>
      </c>
      <c r="T1755" s="12">
        <f>(I1755/86400)+DATE(1970,1,1)</f>
        <v>42450.707962962959</v>
      </c>
    </row>
    <row r="1756" spans="1:20" ht="60" x14ac:dyDescent="0.25">
      <c r="A1756" s="1">
        <v>1754</v>
      </c>
      <c r="B1756" s="8" t="s">
        <v>1755</v>
      </c>
      <c r="C1756" s="8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16">
        <f>ROUND((E1756/D1756)*(100),0)</f>
        <v>111</v>
      </c>
      <c r="P1756" s="9">
        <f>IF(L1756 = 0,0,E1756/L1756)</f>
        <v>104.38888888888889</v>
      </c>
      <c r="Q1756" s="1" t="str">
        <f>LEFT(N1756,SEARCH("/",N1756)-1)</f>
        <v>photography</v>
      </c>
      <c r="R1756" s="1" t="str">
        <f>RIGHT(N1756,LEN(N1756) - FIND("/",N1756))</f>
        <v>photobooks</v>
      </c>
      <c r="S1756" s="12">
        <f>(J1756/86400)+DATE(1970,1,1)</f>
        <v>42067.876770833333</v>
      </c>
      <c r="T1756" s="12">
        <f>(I1756/86400)+DATE(1970,1,1)</f>
        <v>42097.835104166668</v>
      </c>
    </row>
    <row r="1757" spans="1:20" ht="60" x14ac:dyDescent="0.25">
      <c r="A1757" s="1">
        <v>1755</v>
      </c>
      <c r="B1757" s="8" t="s">
        <v>1756</v>
      </c>
      <c r="C1757" s="8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16">
        <f>ROUND((E1757/D1757)*(100),0)</f>
        <v>120</v>
      </c>
      <c r="P1757" s="9">
        <f>IF(L1757 = 0,0,E1757/L1757)</f>
        <v>7.5</v>
      </c>
      <c r="Q1757" s="1" t="str">
        <f>LEFT(N1757,SEARCH("/",N1757)-1)</f>
        <v>photography</v>
      </c>
      <c r="R1757" s="1" t="str">
        <f>RIGHT(N1757,LEN(N1757) - FIND("/",N1757))</f>
        <v>photobooks</v>
      </c>
      <c r="S1757" s="12">
        <f>(J1757/86400)+DATE(1970,1,1)</f>
        <v>42252.788900462961</v>
      </c>
      <c r="T1757" s="12">
        <f>(I1757/86400)+DATE(1970,1,1)</f>
        <v>42282.788900462961</v>
      </c>
    </row>
    <row r="1758" spans="1:20" ht="45" x14ac:dyDescent="0.25">
      <c r="A1758" s="1">
        <v>1756</v>
      </c>
      <c r="B1758" s="8" t="s">
        <v>1757</v>
      </c>
      <c r="C1758" s="8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16">
        <f>ROUND((E1758/D1758)*(100),0)</f>
        <v>103</v>
      </c>
      <c r="P1758" s="9">
        <f>IF(L1758 = 0,0,E1758/L1758)</f>
        <v>47.13</v>
      </c>
      <c r="Q1758" s="1" t="str">
        <f>LEFT(N1758,SEARCH("/",N1758)-1)</f>
        <v>photography</v>
      </c>
      <c r="R1758" s="1" t="str">
        <f>RIGHT(N1758,LEN(N1758) - FIND("/",N1758))</f>
        <v>photobooks</v>
      </c>
      <c r="S1758" s="12">
        <f>(J1758/86400)+DATE(1970,1,1)</f>
        <v>42571.167465277773</v>
      </c>
      <c r="T1758" s="12">
        <f>(I1758/86400)+DATE(1970,1,1)</f>
        <v>42611.167465277773</v>
      </c>
    </row>
    <row r="1759" spans="1:20" ht="45" x14ac:dyDescent="0.25">
      <c r="A1759" s="1">
        <v>1757</v>
      </c>
      <c r="B1759" s="8" t="s">
        <v>1758</v>
      </c>
      <c r="C1759" s="8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16">
        <f>ROUND((E1759/D1759)*(100),0)</f>
        <v>116</v>
      </c>
      <c r="P1759" s="9">
        <f>IF(L1759 = 0,0,E1759/L1759)</f>
        <v>414.28571428571428</v>
      </c>
      <c r="Q1759" s="1" t="str">
        <f>LEFT(N1759,SEARCH("/",N1759)-1)</f>
        <v>photography</v>
      </c>
      <c r="R1759" s="1" t="str">
        <f>RIGHT(N1759,LEN(N1759) - FIND("/",N1759))</f>
        <v>photobooks</v>
      </c>
      <c r="S1759" s="12">
        <f>(J1759/86400)+DATE(1970,1,1)</f>
        <v>42733.827349537038</v>
      </c>
      <c r="T1759" s="12">
        <f>(I1759/86400)+DATE(1970,1,1)</f>
        <v>42763.811805555553</v>
      </c>
    </row>
    <row r="1760" spans="1:20" ht="60" x14ac:dyDescent="0.25">
      <c r="A1760" s="1">
        <v>1758</v>
      </c>
      <c r="B1760" s="8" t="s">
        <v>1759</v>
      </c>
      <c r="C1760" s="8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16">
        <f>ROUND((E1760/D1760)*(100),0)</f>
        <v>115</v>
      </c>
      <c r="P1760" s="9">
        <f>IF(L1760 = 0,0,E1760/L1760)</f>
        <v>42.481481481481481</v>
      </c>
      <c r="Q1760" s="1" t="str">
        <f>LEFT(N1760,SEARCH("/",N1760)-1)</f>
        <v>photography</v>
      </c>
      <c r="R1760" s="1" t="str">
        <f>RIGHT(N1760,LEN(N1760) - FIND("/",N1760))</f>
        <v>photobooks</v>
      </c>
      <c r="S1760" s="12">
        <f>(J1760/86400)+DATE(1970,1,1)</f>
        <v>42505.955925925926</v>
      </c>
      <c r="T1760" s="12">
        <f>(I1760/86400)+DATE(1970,1,1)</f>
        <v>42565.955925925926</v>
      </c>
    </row>
    <row r="1761" spans="1:20" ht="30" x14ac:dyDescent="0.25">
      <c r="A1761" s="1">
        <v>1759</v>
      </c>
      <c r="B1761" s="8" t="s">
        <v>1760</v>
      </c>
      <c r="C1761" s="8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16">
        <f>ROUND((E1761/D1761)*(100),0)</f>
        <v>107</v>
      </c>
      <c r="P1761" s="9">
        <f>IF(L1761 = 0,0,E1761/L1761)</f>
        <v>108.77551020408163</v>
      </c>
      <c r="Q1761" s="1" t="str">
        <f>LEFT(N1761,SEARCH("/",N1761)-1)</f>
        <v>photography</v>
      </c>
      <c r="R1761" s="1" t="str">
        <f>RIGHT(N1761,LEN(N1761) - FIND("/",N1761))</f>
        <v>photobooks</v>
      </c>
      <c r="S1761" s="12">
        <f>(J1761/86400)+DATE(1970,1,1)</f>
        <v>42068.829039351855</v>
      </c>
      <c r="T1761" s="12">
        <f>(I1761/86400)+DATE(1970,1,1)</f>
        <v>42088.787372685183</v>
      </c>
    </row>
    <row r="1762" spans="1:20" ht="60" x14ac:dyDescent="0.25">
      <c r="A1762" s="1">
        <v>1760</v>
      </c>
      <c r="B1762" s="8" t="s">
        <v>1761</v>
      </c>
      <c r="C1762" s="8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16">
        <f>ROUND((E1762/D1762)*(100),0)</f>
        <v>165</v>
      </c>
      <c r="P1762" s="9">
        <f>IF(L1762 = 0,0,E1762/L1762)</f>
        <v>81.098039215686271</v>
      </c>
      <c r="Q1762" s="1" t="str">
        <f>LEFT(N1762,SEARCH("/",N1762)-1)</f>
        <v>photography</v>
      </c>
      <c r="R1762" s="1" t="str">
        <f>RIGHT(N1762,LEN(N1762) - FIND("/",N1762))</f>
        <v>photobooks</v>
      </c>
      <c r="S1762" s="12">
        <f>(J1762/86400)+DATE(1970,1,1)</f>
        <v>42405.67260416667</v>
      </c>
      <c r="T1762" s="12">
        <f>(I1762/86400)+DATE(1970,1,1)</f>
        <v>42425.67260416667</v>
      </c>
    </row>
    <row r="1763" spans="1:20" ht="30" x14ac:dyDescent="0.25">
      <c r="A1763" s="1">
        <v>1761</v>
      </c>
      <c r="B1763" s="8" t="s">
        <v>1762</v>
      </c>
      <c r="C1763" s="8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16">
        <f>ROUND((E1763/D1763)*(100),0)</f>
        <v>155</v>
      </c>
      <c r="P1763" s="9">
        <f>IF(L1763 = 0,0,E1763/L1763)</f>
        <v>51.666666666666664</v>
      </c>
      <c r="Q1763" s="1" t="str">
        <f>LEFT(N1763,SEARCH("/",N1763)-1)</f>
        <v>photography</v>
      </c>
      <c r="R1763" s="1" t="str">
        <f>RIGHT(N1763,LEN(N1763) - FIND("/",N1763))</f>
        <v>photobooks</v>
      </c>
      <c r="S1763" s="12">
        <f>(J1763/86400)+DATE(1970,1,1)</f>
        <v>42209.567824074074</v>
      </c>
      <c r="T1763" s="12">
        <f>(I1763/86400)+DATE(1970,1,1)</f>
        <v>42259.567824074074</v>
      </c>
    </row>
    <row r="1764" spans="1:20" ht="30" x14ac:dyDescent="0.25">
      <c r="A1764" s="1">
        <v>1762</v>
      </c>
      <c r="B1764" s="8" t="s">
        <v>1763</v>
      </c>
      <c r="C1764" s="8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16">
        <f>ROUND((E1764/D1764)*(100),0)</f>
        <v>885</v>
      </c>
      <c r="P1764" s="9">
        <f>IF(L1764 = 0,0,E1764/L1764)</f>
        <v>35.4</v>
      </c>
      <c r="Q1764" s="1" t="str">
        <f>LEFT(N1764,SEARCH("/",N1764)-1)</f>
        <v>photography</v>
      </c>
      <c r="R1764" s="1" t="str">
        <f>RIGHT(N1764,LEN(N1764) - FIND("/",N1764))</f>
        <v>photobooks</v>
      </c>
      <c r="S1764" s="12">
        <f>(J1764/86400)+DATE(1970,1,1)</f>
        <v>42410.982002314813</v>
      </c>
      <c r="T1764" s="12">
        <f>(I1764/86400)+DATE(1970,1,1)</f>
        <v>42440.982002314813</v>
      </c>
    </row>
    <row r="1765" spans="1:20" ht="60" x14ac:dyDescent="0.25">
      <c r="A1765" s="1">
        <v>1763</v>
      </c>
      <c r="B1765" s="8" t="s">
        <v>1764</v>
      </c>
      <c r="C1765" s="8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16">
        <f>ROUND((E1765/D1765)*(100),0)</f>
        <v>102</v>
      </c>
      <c r="P1765" s="9">
        <f>IF(L1765 = 0,0,E1765/L1765)</f>
        <v>103.63559322033899</v>
      </c>
      <c r="Q1765" s="1" t="str">
        <f>LEFT(N1765,SEARCH("/",N1765)-1)</f>
        <v>photography</v>
      </c>
      <c r="R1765" s="1" t="str">
        <f>RIGHT(N1765,LEN(N1765) - FIND("/",N1765))</f>
        <v>photobooks</v>
      </c>
      <c r="S1765" s="12">
        <f>(J1765/86400)+DATE(1970,1,1)</f>
        <v>42636.868518518517</v>
      </c>
      <c r="T1765" s="12">
        <f>(I1765/86400)+DATE(1970,1,1)</f>
        <v>42666.868518518517</v>
      </c>
    </row>
    <row r="1766" spans="1:20" ht="60" x14ac:dyDescent="0.25">
      <c r="A1766" s="1">
        <v>1764</v>
      </c>
      <c r="B1766" s="8" t="s">
        <v>1765</v>
      </c>
      <c r="C1766" s="8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6">
        <f>ROUND((E1766/D1766)*(100),0)</f>
        <v>20</v>
      </c>
      <c r="P1766" s="9">
        <f>IF(L1766 = 0,0,E1766/L1766)</f>
        <v>55.282051282051285</v>
      </c>
      <c r="Q1766" s="1" t="str">
        <f>LEFT(N1766,SEARCH("/",N1766)-1)</f>
        <v>photography</v>
      </c>
      <c r="R1766" s="1" t="str">
        <f>RIGHT(N1766,LEN(N1766) - FIND("/",N1766))</f>
        <v>photobooks</v>
      </c>
      <c r="S1766" s="12">
        <f>(J1766/86400)+DATE(1970,1,1)</f>
        <v>41825.485868055555</v>
      </c>
      <c r="T1766" s="12">
        <f>(I1766/86400)+DATE(1970,1,1)</f>
        <v>41854.485868055555</v>
      </c>
    </row>
    <row r="1767" spans="1:20" ht="60" x14ac:dyDescent="0.25">
      <c r="A1767" s="1">
        <v>1765</v>
      </c>
      <c r="B1767" s="8" t="s">
        <v>1766</v>
      </c>
      <c r="C1767" s="8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6">
        <f>ROUND((E1767/D1767)*(100),0)</f>
        <v>59</v>
      </c>
      <c r="P1767" s="9">
        <f>IF(L1767 = 0,0,E1767/L1767)</f>
        <v>72.16970873786407</v>
      </c>
      <c r="Q1767" s="1" t="str">
        <f>LEFT(N1767,SEARCH("/",N1767)-1)</f>
        <v>photography</v>
      </c>
      <c r="R1767" s="1" t="str">
        <f>RIGHT(N1767,LEN(N1767) - FIND("/",N1767))</f>
        <v>photobooks</v>
      </c>
      <c r="S1767" s="12">
        <f>(J1767/86400)+DATE(1970,1,1)</f>
        <v>41834.980462962965</v>
      </c>
      <c r="T1767" s="12">
        <f>(I1767/86400)+DATE(1970,1,1)</f>
        <v>41864.980462962965</v>
      </c>
    </row>
    <row r="1768" spans="1:20" ht="30" x14ac:dyDescent="0.25">
      <c r="A1768" s="1">
        <v>1766</v>
      </c>
      <c r="B1768" s="8" t="s">
        <v>1767</v>
      </c>
      <c r="C1768" s="8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6">
        <f>ROUND((E1768/D1768)*(100),0)</f>
        <v>0</v>
      </c>
      <c r="P1768" s="9">
        <f>IF(L1768 = 0,0,E1768/L1768)</f>
        <v>0</v>
      </c>
      <c r="Q1768" s="1" t="str">
        <f>LEFT(N1768,SEARCH("/",N1768)-1)</f>
        <v>photography</v>
      </c>
      <c r="R1768" s="1" t="str">
        <f>RIGHT(N1768,LEN(N1768) - FIND("/",N1768))</f>
        <v>photobooks</v>
      </c>
      <c r="S1768" s="12">
        <f>(J1768/86400)+DATE(1970,1,1)</f>
        <v>41855.859814814816</v>
      </c>
      <c r="T1768" s="12">
        <f>(I1768/86400)+DATE(1970,1,1)</f>
        <v>41876.859814814816</v>
      </c>
    </row>
    <row r="1769" spans="1:20" ht="45" x14ac:dyDescent="0.25">
      <c r="A1769" s="1">
        <v>1767</v>
      </c>
      <c r="B1769" s="8" t="s">
        <v>1768</v>
      </c>
      <c r="C1769" s="8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6">
        <f>ROUND((E1769/D1769)*(100),0)</f>
        <v>46</v>
      </c>
      <c r="P1769" s="9">
        <f>IF(L1769 = 0,0,E1769/L1769)</f>
        <v>58.615384615384613</v>
      </c>
      <c r="Q1769" s="1" t="str">
        <f>LEFT(N1769,SEARCH("/",N1769)-1)</f>
        <v>photography</v>
      </c>
      <c r="R1769" s="1" t="str">
        <f>RIGHT(N1769,LEN(N1769) - FIND("/",N1769))</f>
        <v>photobooks</v>
      </c>
      <c r="S1769" s="12">
        <f>(J1769/86400)+DATE(1970,1,1)</f>
        <v>41824.658379629633</v>
      </c>
      <c r="T1769" s="12">
        <f>(I1769/86400)+DATE(1970,1,1)</f>
        <v>41854.658379629633</v>
      </c>
    </row>
    <row r="1770" spans="1:20" ht="45" x14ac:dyDescent="0.25">
      <c r="A1770" s="1">
        <v>1768</v>
      </c>
      <c r="B1770" s="8" t="s">
        <v>1769</v>
      </c>
      <c r="C1770" s="8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6">
        <f>ROUND((E1770/D1770)*(100),0)</f>
        <v>4</v>
      </c>
      <c r="P1770" s="9">
        <f>IF(L1770 = 0,0,E1770/L1770)</f>
        <v>12.466666666666667</v>
      </c>
      <c r="Q1770" s="1" t="str">
        <f>LEFT(N1770,SEARCH("/",N1770)-1)</f>
        <v>photography</v>
      </c>
      <c r="R1770" s="1" t="str">
        <f>RIGHT(N1770,LEN(N1770) - FIND("/",N1770))</f>
        <v>photobooks</v>
      </c>
      <c r="S1770" s="12">
        <f>(J1770/86400)+DATE(1970,1,1)</f>
        <v>41849.560694444444</v>
      </c>
      <c r="T1770" s="12">
        <f>(I1770/86400)+DATE(1970,1,1)</f>
        <v>41909.560694444444</v>
      </c>
    </row>
    <row r="1771" spans="1:20" ht="45" x14ac:dyDescent="0.25">
      <c r="A1771" s="1">
        <v>1769</v>
      </c>
      <c r="B1771" s="8" t="s">
        <v>1770</v>
      </c>
      <c r="C1771" s="8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6">
        <f>ROUND((E1771/D1771)*(100),0)</f>
        <v>3</v>
      </c>
      <c r="P1771" s="9">
        <f>IF(L1771 = 0,0,E1771/L1771)</f>
        <v>49.136363636363633</v>
      </c>
      <c r="Q1771" s="1" t="str">
        <f>LEFT(N1771,SEARCH("/",N1771)-1)</f>
        <v>photography</v>
      </c>
      <c r="R1771" s="1" t="str">
        <f>RIGHT(N1771,LEN(N1771) - FIND("/",N1771))</f>
        <v>photobooks</v>
      </c>
      <c r="S1771" s="12">
        <f>(J1771/86400)+DATE(1970,1,1)</f>
        <v>41987.818969907406</v>
      </c>
      <c r="T1771" s="12">
        <f>(I1771/86400)+DATE(1970,1,1)</f>
        <v>42017.818969907406</v>
      </c>
    </row>
    <row r="1772" spans="1:20" ht="60" x14ac:dyDescent="0.25">
      <c r="A1772" s="1">
        <v>1770</v>
      </c>
      <c r="B1772" s="8" t="s">
        <v>1771</v>
      </c>
      <c r="C1772" s="8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6">
        <f>ROUND((E1772/D1772)*(100),0)</f>
        <v>57</v>
      </c>
      <c r="P1772" s="9">
        <f>IF(L1772 = 0,0,E1772/L1772)</f>
        <v>150.5</v>
      </c>
      <c r="Q1772" s="1" t="str">
        <f>LEFT(N1772,SEARCH("/",N1772)-1)</f>
        <v>photography</v>
      </c>
      <c r="R1772" s="1" t="str">
        <f>RIGHT(N1772,LEN(N1772) - FIND("/",N1772))</f>
        <v>photobooks</v>
      </c>
      <c r="S1772" s="12">
        <f>(J1772/86400)+DATE(1970,1,1)</f>
        <v>41891.780023148152</v>
      </c>
      <c r="T1772" s="12">
        <f>(I1772/86400)+DATE(1970,1,1)</f>
        <v>41926.780023148152</v>
      </c>
    </row>
    <row r="1773" spans="1:20" ht="60" x14ac:dyDescent="0.25">
      <c r="A1773" s="1">
        <v>1771</v>
      </c>
      <c r="B1773" s="8" t="s">
        <v>1772</v>
      </c>
      <c r="C1773" s="8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6">
        <f>ROUND((E1773/D1773)*(100),0)</f>
        <v>21</v>
      </c>
      <c r="P1773" s="9">
        <f>IF(L1773 = 0,0,E1773/L1773)</f>
        <v>35.799999999999997</v>
      </c>
      <c r="Q1773" s="1" t="str">
        <f>LEFT(N1773,SEARCH("/",N1773)-1)</f>
        <v>photography</v>
      </c>
      <c r="R1773" s="1" t="str">
        <f>RIGHT(N1773,LEN(N1773) - FIND("/",N1773))</f>
        <v>photobooks</v>
      </c>
      <c r="S1773" s="12">
        <f>(J1773/86400)+DATE(1970,1,1)</f>
        <v>41905.979629629626</v>
      </c>
      <c r="T1773" s="12">
        <f>(I1773/86400)+DATE(1970,1,1)</f>
        <v>41935.979629629626</v>
      </c>
    </row>
    <row r="1774" spans="1:20" ht="45" x14ac:dyDescent="0.25">
      <c r="A1774" s="1">
        <v>1772</v>
      </c>
      <c r="B1774" s="8" t="s">
        <v>1773</v>
      </c>
      <c r="C1774" s="8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6">
        <f>ROUND((E1774/D1774)*(100),0)</f>
        <v>16</v>
      </c>
      <c r="P1774" s="9">
        <f>IF(L1774 = 0,0,E1774/L1774)</f>
        <v>45.157894736842103</v>
      </c>
      <c r="Q1774" s="1" t="str">
        <f>LEFT(N1774,SEARCH("/",N1774)-1)</f>
        <v>photography</v>
      </c>
      <c r="R1774" s="1" t="str">
        <f>RIGHT(N1774,LEN(N1774) - FIND("/",N1774))</f>
        <v>photobooks</v>
      </c>
      <c r="S1774" s="12">
        <f>(J1774/86400)+DATE(1970,1,1)</f>
        <v>41766.718009259261</v>
      </c>
      <c r="T1774" s="12">
        <f>(I1774/86400)+DATE(1970,1,1)</f>
        <v>41826.718009259261</v>
      </c>
    </row>
    <row r="1775" spans="1:20" ht="60" x14ac:dyDescent="0.25">
      <c r="A1775" s="1">
        <v>1773</v>
      </c>
      <c r="B1775" s="8" t="s">
        <v>1774</v>
      </c>
      <c r="C1775" s="8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6">
        <f>ROUND((E1775/D1775)*(100),0)</f>
        <v>6</v>
      </c>
      <c r="P1775" s="9">
        <f>IF(L1775 = 0,0,E1775/L1775)</f>
        <v>98.78947368421052</v>
      </c>
      <c r="Q1775" s="1" t="str">
        <f>LEFT(N1775,SEARCH("/",N1775)-1)</f>
        <v>photography</v>
      </c>
      <c r="R1775" s="1" t="str">
        <f>RIGHT(N1775,LEN(N1775) - FIND("/",N1775))</f>
        <v>photobooks</v>
      </c>
      <c r="S1775" s="12">
        <f>(J1775/86400)+DATE(1970,1,1)</f>
        <v>41978.760393518518</v>
      </c>
      <c r="T1775" s="12">
        <f>(I1775/86400)+DATE(1970,1,1)</f>
        <v>42023.760393518518</v>
      </c>
    </row>
    <row r="1776" spans="1:20" ht="60" x14ac:dyDescent="0.25">
      <c r="A1776" s="1">
        <v>1774</v>
      </c>
      <c r="B1776" s="8" t="s">
        <v>1775</v>
      </c>
      <c r="C1776" s="8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6">
        <f>ROUND((E1776/D1776)*(100),0)</f>
        <v>46</v>
      </c>
      <c r="P1776" s="9">
        <f>IF(L1776 = 0,0,E1776/L1776)</f>
        <v>88.307692307692307</v>
      </c>
      <c r="Q1776" s="1" t="str">
        <f>LEFT(N1776,SEARCH("/",N1776)-1)</f>
        <v>photography</v>
      </c>
      <c r="R1776" s="1" t="str">
        <f>RIGHT(N1776,LEN(N1776) - FIND("/",N1776))</f>
        <v>photobooks</v>
      </c>
      <c r="S1776" s="12">
        <f>(J1776/86400)+DATE(1970,1,1)</f>
        <v>41930.218657407408</v>
      </c>
      <c r="T1776" s="12">
        <f>(I1776/86400)+DATE(1970,1,1)</f>
        <v>41972.624305555553</v>
      </c>
    </row>
    <row r="1777" spans="1:20" ht="45" x14ac:dyDescent="0.25">
      <c r="A1777" s="1">
        <v>1775</v>
      </c>
      <c r="B1777" s="8" t="s">
        <v>1776</v>
      </c>
      <c r="C1777" s="8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6">
        <f>ROUND((E1777/D1777)*(100),0)</f>
        <v>65</v>
      </c>
      <c r="P1777" s="9">
        <f>IF(L1777 = 0,0,E1777/L1777)</f>
        <v>170.62903225806451</v>
      </c>
      <c r="Q1777" s="1" t="str">
        <f>LEFT(N1777,SEARCH("/",N1777)-1)</f>
        <v>photography</v>
      </c>
      <c r="R1777" s="1" t="str">
        <f>RIGHT(N1777,LEN(N1777) - FIND("/",N1777))</f>
        <v>photobooks</v>
      </c>
      <c r="S1777" s="12">
        <f>(J1777/86400)+DATE(1970,1,1)</f>
        <v>41891.976388888885</v>
      </c>
      <c r="T1777" s="12">
        <f>(I1777/86400)+DATE(1970,1,1)</f>
        <v>41936.976388888885</v>
      </c>
    </row>
    <row r="1778" spans="1:20" ht="45" x14ac:dyDescent="0.25">
      <c r="A1778" s="1">
        <v>1776</v>
      </c>
      <c r="B1778" s="8" t="s">
        <v>1777</v>
      </c>
      <c r="C1778" s="8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6">
        <f>ROUND((E1778/D1778)*(100),0)</f>
        <v>7</v>
      </c>
      <c r="P1778" s="9">
        <f>IF(L1778 = 0,0,E1778/L1778)</f>
        <v>83.75</v>
      </c>
      <c r="Q1778" s="1" t="str">
        <f>LEFT(N1778,SEARCH("/",N1778)-1)</f>
        <v>photography</v>
      </c>
      <c r="R1778" s="1" t="str">
        <f>RIGHT(N1778,LEN(N1778) - FIND("/",N1778))</f>
        <v>photobooks</v>
      </c>
      <c r="S1778" s="12">
        <f>(J1778/86400)+DATE(1970,1,1)</f>
        <v>41905.95684027778</v>
      </c>
      <c r="T1778" s="12">
        <f>(I1778/86400)+DATE(1970,1,1)</f>
        <v>41941.95684027778</v>
      </c>
    </row>
    <row r="1779" spans="1:20" ht="60" x14ac:dyDescent="0.25">
      <c r="A1779" s="1">
        <v>1777</v>
      </c>
      <c r="B1779" s="8" t="s">
        <v>1778</v>
      </c>
      <c r="C1779" s="8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6">
        <f>ROUND((E1779/D1779)*(100),0)</f>
        <v>14</v>
      </c>
      <c r="P1779" s="9">
        <f>IF(L1779 = 0,0,E1779/L1779)</f>
        <v>65.099999999999994</v>
      </c>
      <c r="Q1779" s="1" t="str">
        <f>LEFT(N1779,SEARCH("/",N1779)-1)</f>
        <v>photography</v>
      </c>
      <c r="R1779" s="1" t="str">
        <f>RIGHT(N1779,LEN(N1779) - FIND("/",N1779))</f>
        <v>photobooks</v>
      </c>
      <c r="S1779" s="12">
        <f>(J1779/86400)+DATE(1970,1,1)</f>
        <v>42025.357094907406</v>
      </c>
      <c r="T1779" s="12">
        <f>(I1779/86400)+DATE(1970,1,1)</f>
        <v>42055.357094907406</v>
      </c>
    </row>
    <row r="1780" spans="1:20" ht="45" x14ac:dyDescent="0.25">
      <c r="A1780" s="1">
        <v>1778</v>
      </c>
      <c r="B1780" s="8" t="s">
        <v>1779</v>
      </c>
      <c r="C1780" s="8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6">
        <f>ROUND((E1780/D1780)*(100),0)</f>
        <v>2</v>
      </c>
      <c r="P1780" s="9">
        <f>IF(L1780 = 0,0,E1780/L1780)</f>
        <v>66.333333333333329</v>
      </c>
      <c r="Q1780" s="1" t="str">
        <f>LEFT(N1780,SEARCH("/",N1780)-1)</f>
        <v>photography</v>
      </c>
      <c r="R1780" s="1" t="str">
        <f>RIGHT(N1780,LEN(N1780) - FIND("/",N1780))</f>
        <v>photobooks</v>
      </c>
      <c r="S1780" s="12">
        <f>(J1780/86400)+DATE(1970,1,1)</f>
        <v>42045.86336805555</v>
      </c>
      <c r="T1780" s="12">
        <f>(I1780/86400)+DATE(1970,1,1)</f>
        <v>42090.821701388893</v>
      </c>
    </row>
    <row r="1781" spans="1:20" ht="60" x14ac:dyDescent="0.25">
      <c r="A1781" s="1">
        <v>1779</v>
      </c>
      <c r="B1781" s="8" t="s">
        <v>1780</v>
      </c>
      <c r="C1781" s="8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6">
        <f>ROUND((E1781/D1781)*(100),0)</f>
        <v>36</v>
      </c>
      <c r="P1781" s="9">
        <f>IF(L1781 = 0,0,E1781/L1781)</f>
        <v>104.89473684210526</v>
      </c>
      <c r="Q1781" s="1" t="str">
        <f>LEFT(N1781,SEARCH("/",N1781)-1)</f>
        <v>photography</v>
      </c>
      <c r="R1781" s="1" t="str">
        <f>RIGHT(N1781,LEN(N1781) - FIND("/",N1781))</f>
        <v>photobooks</v>
      </c>
      <c r="S1781" s="12">
        <f>(J1781/86400)+DATE(1970,1,1)</f>
        <v>42585.691898148143</v>
      </c>
      <c r="T1781" s="12">
        <f>(I1781/86400)+DATE(1970,1,1)</f>
        <v>42615.691898148143</v>
      </c>
    </row>
    <row r="1782" spans="1:20" ht="60" x14ac:dyDescent="0.25">
      <c r="A1782" s="1">
        <v>1780</v>
      </c>
      <c r="B1782" s="8" t="s">
        <v>1781</v>
      </c>
      <c r="C1782" s="8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6">
        <f>ROUND((E1782/D1782)*(100),0)</f>
        <v>40</v>
      </c>
      <c r="P1782" s="9">
        <f>IF(L1782 = 0,0,E1782/L1782)</f>
        <v>78.440789473684205</v>
      </c>
      <c r="Q1782" s="1" t="str">
        <f>LEFT(N1782,SEARCH("/",N1782)-1)</f>
        <v>photography</v>
      </c>
      <c r="R1782" s="1" t="str">
        <f>RIGHT(N1782,LEN(N1782) - FIND("/",N1782))</f>
        <v>photobooks</v>
      </c>
      <c r="S1782" s="12">
        <f>(J1782/86400)+DATE(1970,1,1)</f>
        <v>42493.600810185184</v>
      </c>
      <c r="T1782" s="12">
        <f>(I1782/86400)+DATE(1970,1,1)</f>
        <v>42553.600810185184</v>
      </c>
    </row>
    <row r="1783" spans="1:20" ht="60" x14ac:dyDescent="0.25">
      <c r="A1783" s="1">
        <v>1781</v>
      </c>
      <c r="B1783" s="8" t="s">
        <v>1782</v>
      </c>
      <c r="C1783" s="8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6">
        <f>ROUND((E1783/D1783)*(100),0)</f>
        <v>26</v>
      </c>
      <c r="P1783" s="9">
        <f>IF(L1783 = 0,0,E1783/L1783)</f>
        <v>59.041666666666664</v>
      </c>
      <c r="Q1783" s="1" t="str">
        <f>LEFT(N1783,SEARCH("/",N1783)-1)</f>
        <v>photography</v>
      </c>
      <c r="R1783" s="1" t="str">
        <f>RIGHT(N1783,LEN(N1783) - FIND("/",N1783))</f>
        <v>photobooks</v>
      </c>
      <c r="S1783" s="12">
        <f>(J1783/86400)+DATE(1970,1,1)</f>
        <v>42597.617418981477</v>
      </c>
      <c r="T1783" s="12">
        <f>(I1783/86400)+DATE(1970,1,1)</f>
        <v>42628.617418981477</v>
      </c>
    </row>
    <row r="1784" spans="1:20" ht="60" x14ac:dyDescent="0.25">
      <c r="A1784" s="1">
        <v>1782</v>
      </c>
      <c r="B1784" s="8" t="s">
        <v>1783</v>
      </c>
      <c r="C1784" s="8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6">
        <f>ROUND((E1784/D1784)*(100),0)</f>
        <v>15</v>
      </c>
      <c r="P1784" s="9">
        <f>IF(L1784 = 0,0,E1784/L1784)</f>
        <v>71.34210526315789</v>
      </c>
      <c r="Q1784" s="1" t="str">
        <f>LEFT(N1784,SEARCH("/",N1784)-1)</f>
        <v>photography</v>
      </c>
      <c r="R1784" s="1" t="str">
        <f>RIGHT(N1784,LEN(N1784) - FIND("/",N1784))</f>
        <v>photobooks</v>
      </c>
      <c r="S1784" s="12">
        <f>(J1784/86400)+DATE(1970,1,1)</f>
        <v>42388.575104166666</v>
      </c>
      <c r="T1784" s="12">
        <f>(I1784/86400)+DATE(1970,1,1)</f>
        <v>42421.575104166666</v>
      </c>
    </row>
    <row r="1785" spans="1:20" ht="60" x14ac:dyDescent="0.25">
      <c r="A1785" s="1">
        <v>1783</v>
      </c>
      <c r="B1785" s="8" t="s">
        <v>1784</v>
      </c>
      <c r="C1785" s="8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6">
        <f>ROUND((E1785/D1785)*(100),0)</f>
        <v>24</v>
      </c>
      <c r="P1785" s="9">
        <f>IF(L1785 = 0,0,E1785/L1785)</f>
        <v>51.227027027027027</v>
      </c>
      <c r="Q1785" s="1" t="str">
        <f>LEFT(N1785,SEARCH("/",N1785)-1)</f>
        <v>photography</v>
      </c>
      <c r="R1785" s="1" t="str">
        <f>RIGHT(N1785,LEN(N1785) - FIND("/",N1785))</f>
        <v>photobooks</v>
      </c>
      <c r="S1785" s="12">
        <f>(J1785/86400)+DATE(1970,1,1)</f>
        <v>42115.949976851851</v>
      </c>
      <c r="T1785" s="12">
        <f>(I1785/86400)+DATE(1970,1,1)</f>
        <v>42145.949976851851</v>
      </c>
    </row>
    <row r="1786" spans="1:20" ht="60" x14ac:dyDescent="0.25">
      <c r="A1786" s="1">
        <v>1784</v>
      </c>
      <c r="B1786" s="8" t="s">
        <v>1785</v>
      </c>
      <c r="C1786" s="8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6">
        <f>ROUND((E1786/D1786)*(100),0)</f>
        <v>40</v>
      </c>
      <c r="P1786" s="9">
        <f>IF(L1786 = 0,0,E1786/L1786)</f>
        <v>60.242424242424242</v>
      </c>
      <c r="Q1786" s="1" t="str">
        <f>LEFT(N1786,SEARCH("/",N1786)-1)</f>
        <v>photography</v>
      </c>
      <c r="R1786" s="1" t="str">
        <f>RIGHT(N1786,LEN(N1786) - FIND("/",N1786))</f>
        <v>photobooks</v>
      </c>
      <c r="S1786" s="12">
        <f>(J1786/86400)+DATE(1970,1,1)</f>
        <v>42003.655555555553</v>
      </c>
      <c r="T1786" s="12">
        <f>(I1786/86400)+DATE(1970,1,1)</f>
        <v>42035.142361111109</v>
      </c>
    </row>
    <row r="1787" spans="1:20" ht="45" x14ac:dyDescent="0.25">
      <c r="A1787" s="1">
        <v>1785</v>
      </c>
      <c r="B1787" s="8" t="s">
        <v>1786</v>
      </c>
      <c r="C1787" s="8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6">
        <f>ROUND((E1787/D1787)*(100),0)</f>
        <v>20</v>
      </c>
      <c r="P1787" s="9">
        <f>IF(L1787 = 0,0,E1787/L1787)</f>
        <v>44.935185185185183</v>
      </c>
      <c r="Q1787" s="1" t="str">
        <f>LEFT(N1787,SEARCH("/",N1787)-1)</f>
        <v>photography</v>
      </c>
      <c r="R1787" s="1" t="str">
        <f>RIGHT(N1787,LEN(N1787) - FIND("/",N1787))</f>
        <v>photobooks</v>
      </c>
      <c r="S1787" s="12">
        <f>(J1787/86400)+DATE(1970,1,1)</f>
        <v>41897.134895833333</v>
      </c>
      <c r="T1787" s="12">
        <f>(I1787/86400)+DATE(1970,1,1)</f>
        <v>41928</v>
      </c>
    </row>
    <row r="1788" spans="1:20" ht="60" x14ac:dyDescent="0.25">
      <c r="A1788" s="1">
        <v>1786</v>
      </c>
      <c r="B1788" s="8" t="s">
        <v>1787</v>
      </c>
      <c r="C1788" s="8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6">
        <f>ROUND((E1788/D1788)*(100),0)</f>
        <v>48</v>
      </c>
      <c r="P1788" s="9">
        <f>IF(L1788 = 0,0,E1788/L1788)</f>
        <v>31.206896551724139</v>
      </c>
      <c r="Q1788" s="1" t="str">
        <f>LEFT(N1788,SEARCH("/",N1788)-1)</f>
        <v>photography</v>
      </c>
      <c r="R1788" s="1" t="str">
        <f>RIGHT(N1788,LEN(N1788) - FIND("/",N1788))</f>
        <v>photobooks</v>
      </c>
      <c r="S1788" s="12">
        <f>(J1788/86400)+DATE(1970,1,1)</f>
        <v>41958.550659722227</v>
      </c>
      <c r="T1788" s="12">
        <f>(I1788/86400)+DATE(1970,1,1)</f>
        <v>41988.550659722227</v>
      </c>
    </row>
    <row r="1789" spans="1:20" ht="45" x14ac:dyDescent="0.25">
      <c r="A1789" s="1">
        <v>1787</v>
      </c>
      <c r="B1789" s="8" t="s">
        <v>1788</v>
      </c>
      <c r="C1789" s="8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6">
        <f>ROUND((E1789/D1789)*(100),0)</f>
        <v>15</v>
      </c>
      <c r="P1789" s="9">
        <f>IF(L1789 = 0,0,E1789/L1789)</f>
        <v>63.875</v>
      </c>
      <c r="Q1789" s="1" t="str">
        <f>LEFT(N1789,SEARCH("/",N1789)-1)</f>
        <v>photography</v>
      </c>
      <c r="R1789" s="1" t="str">
        <f>RIGHT(N1789,LEN(N1789) - FIND("/",N1789))</f>
        <v>photobooks</v>
      </c>
      <c r="S1789" s="12">
        <f>(J1789/86400)+DATE(1970,1,1)</f>
        <v>42068.65552083333</v>
      </c>
      <c r="T1789" s="12">
        <f>(I1789/86400)+DATE(1970,1,1)</f>
        <v>42098.613854166666</v>
      </c>
    </row>
    <row r="1790" spans="1:20" ht="45" x14ac:dyDescent="0.25">
      <c r="A1790" s="1">
        <v>1788</v>
      </c>
      <c r="B1790" s="8" t="s">
        <v>1789</v>
      </c>
      <c r="C1790" s="8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6">
        <f>ROUND((E1790/D1790)*(100),0)</f>
        <v>1</v>
      </c>
      <c r="P1790" s="9">
        <f>IF(L1790 = 0,0,E1790/L1790)</f>
        <v>19</v>
      </c>
      <c r="Q1790" s="1" t="str">
        <f>LEFT(N1790,SEARCH("/",N1790)-1)</f>
        <v>photography</v>
      </c>
      <c r="R1790" s="1" t="str">
        <f>RIGHT(N1790,LEN(N1790) - FIND("/",N1790))</f>
        <v>photobooks</v>
      </c>
      <c r="S1790" s="12">
        <f>(J1790/86400)+DATE(1970,1,1)</f>
        <v>41913.94840277778</v>
      </c>
      <c r="T1790" s="12">
        <f>(I1790/86400)+DATE(1970,1,1)</f>
        <v>41943.94840277778</v>
      </c>
    </row>
    <row r="1791" spans="1:20" ht="45" x14ac:dyDescent="0.25">
      <c r="A1791" s="1">
        <v>1789</v>
      </c>
      <c r="B1791" s="8" t="s">
        <v>1790</v>
      </c>
      <c r="C1791" s="8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6">
        <f>ROUND((E1791/D1791)*(100),0)</f>
        <v>1</v>
      </c>
      <c r="P1791" s="9">
        <f>IF(L1791 = 0,0,E1791/L1791)</f>
        <v>10</v>
      </c>
      <c r="Q1791" s="1" t="str">
        <f>LEFT(N1791,SEARCH("/",N1791)-1)</f>
        <v>photography</v>
      </c>
      <c r="R1791" s="1" t="str">
        <f>RIGHT(N1791,LEN(N1791) - FIND("/",N1791))</f>
        <v>photobooks</v>
      </c>
      <c r="S1791" s="12">
        <f>(J1791/86400)+DATE(1970,1,1)</f>
        <v>41956.250034722223</v>
      </c>
      <c r="T1791" s="12">
        <f>(I1791/86400)+DATE(1970,1,1)</f>
        <v>42016.250034722223</v>
      </c>
    </row>
    <row r="1792" spans="1:20" ht="45" x14ac:dyDescent="0.25">
      <c r="A1792" s="1">
        <v>1790</v>
      </c>
      <c r="B1792" s="8" t="s">
        <v>1791</v>
      </c>
      <c r="C1792" s="8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6">
        <f>ROUND((E1792/D1792)*(100),0)</f>
        <v>5</v>
      </c>
      <c r="P1792" s="9">
        <f>IF(L1792 = 0,0,E1792/L1792)</f>
        <v>109.06666666666666</v>
      </c>
      <c r="Q1792" s="1" t="str">
        <f>LEFT(N1792,SEARCH("/",N1792)-1)</f>
        <v>photography</v>
      </c>
      <c r="R1792" s="1" t="str">
        <f>RIGHT(N1792,LEN(N1792) - FIND("/",N1792))</f>
        <v>photobooks</v>
      </c>
      <c r="S1792" s="12">
        <f>(J1792/86400)+DATE(1970,1,1)</f>
        <v>42010.674513888887</v>
      </c>
      <c r="T1792" s="12">
        <f>(I1792/86400)+DATE(1970,1,1)</f>
        <v>42040.674513888887</v>
      </c>
    </row>
    <row r="1793" spans="1:20" ht="45" x14ac:dyDescent="0.25">
      <c r="A1793" s="1">
        <v>1791</v>
      </c>
      <c r="B1793" s="8" t="s">
        <v>1792</v>
      </c>
      <c r="C1793" s="8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6">
        <f>ROUND((E1793/D1793)*(100),0)</f>
        <v>4</v>
      </c>
      <c r="P1793" s="9">
        <f>IF(L1793 = 0,0,E1793/L1793)</f>
        <v>26.75</v>
      </c>
      <c r="Q1793" s="1" t="str">
        <f>LEFT(N1793,SEARCH("/",N1793)-1)</f>
        <v>photography</v>
      </c>
      <c r="R1793" s="1" t="str">
        <f>RIGHT(N1793,LEN(N1793) - FIND("/",N1793))</f>
        <v>photobooks</v>
      </c>
      <c r="S1793" s="12">
        <f>(J1793/86400)+DATE(1970,1,1)</f>
        <v>41973.740335648152</v>
      </c>
      <c r="T1793" s="12">
        <f>(I1793/86400)+DATE(1970,1,1)</f>
        <v>42033.740335648152</v>
      </c>
    </row>
    <row r="1794" spans="1:20" ht="45" x14ac:dyDescent="0.25">
      <c r="A1794" s="1">
        <v>1792</v>
      </c>
      <c r="B1794" s="8" t="s">
        <v>1793</v>
      </c>
      <c r="C1794" s="8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6">
        <f>ROUND((E1794/D1794)*(100),0)</f>
        <v>61</v>
      </c>
      <c r="P1794" s="9">
        <f>IF(L1794 = 0,0,E1794/L1794)</f>
        <v>109.93525179856115</v>
      </c>
      <c r="Q1794" s="1" t="str">
        <f>LEFT(N1794,SEARCH("/",N1794)-1)</f>
        <v>photography</v>
      </c>
      <c r="R1794" s="1" t="str">
        <f>RIGHT(N1794,LEN(N1794) - FIND("/",N1794))</f>
        <v>photobooks</v>
      </c>
      <c r="S1794" s="12">
        <f>(J1794/86400)+DATE(1970,1,1)</f>
        <v>42189.031041666662</v>
      </c>
      <c r="T1794" s="12">
        <f>(I1794/86400)+DATE(1970,1,1)</f>
        <v>42226.290972222225</v>
      </c>
    </row>
    <row r="1795" spans="1:20" ht="45" x14ac:dyDescent="0.25">
      <c r="A1795" s="1">
        <v>1793</v>
      </c>
      <c r="B1795" s="8" t="s">
        <v>1794</v>
      </c>
      <c r="C1795" s="8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6">
        <f>ROUND((E1795/D1795)*(100),0)</f>
        <v>1</v>
      </c>
      <c r="P1795" s="9">
        <f>IF(L1795 = 0,0,E1795/L1795)</f>
        <v>20</v>
      </c>
      <c r="Q1795" s="1" t="str">
        <f>LEFT(N1795,SEARCH("/",N1795)-1)</f>
        <v>photography</v>
      </c>
      <c r="R1795" s="1" t="str">
        <f>RIGHT(N1795,LEN(N1795) - FIND("/",N1795))</f>
        <v>photobooks</v>
      </c>
      <c r="S1795" s="12">
        <f>(J1795/86400)+DATE(1970,1,1)</f>
        <v>41940.891666666663</v>
      </c>
      <c r="T1795" s="12">
        <f>(I1795/86400)+DATE(1970,1,1)</f>
        <v>41970.933333333334</v>
      </c>
    </row>
    <row r="1796" spans="1:20" ht="60" x14ac:dyDescent="0.25">
      <c r="A1796" s="1">
        <v>1794</v>
      </c>
      <c r="B1796" s="8" t="s">
        <v>1795</v>
      </c>
      <c r="C1796" s="8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6">
        <f>ROUND((E1796/D1796)*(100),0)</f>
        <v>11</v>
      </c>
      <c r="P1796" s="9">
        <f>IF(L1796 = 0,0,E1796/L1796)</f>
        <v>55.388888888888886</v>
      </c>
      <c r="Q1796" s="1" t="str">
        <f>LEFT(N1796,SEARCH("/",N1796)-1)</f>
        <v>photography</v>
      </c>
      <c r="R1796" s="1" t="str">
        <f>RIGHT(N1796,LEN(N1796) - FIND("/",N1796))</f>
        <v>photobooks</v>
      </c>
      <c r="S1796" s="12">
        <f>(J1796/86400)+DATE(1970,1,1)</f>
        <v>42011.551180555558</v>
      </c>
      <c r="T1796" s="12">
        <f>(I1796/86400)+DATE(1970,1,1)</f>
        <v>42046.551180555558</v>
      </c>
    </row>
    <row r="1797" spans="1:20" ht="45" x14ac:dyDescent="0.25">
      <c r="A1797" s="1">
        <v>1795</v>
      </c>
      <c r="B1797" s="8" t="s">
        <v>1796</v>
      </c>
      <c r="C1797" s="8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6">
        <f>ROUND((E1797/D1797)*(100),0)</f>
        <v>39</v>
      </c>
      <c r="P1797" s="9">
        <f>IF(L1797 = 0,0,E1797/L1797)</f>
        <v>133.90123456790124</v>
      </c>
      <c r="Q1797" s="1" t="str">
        <f>LEFT(N1797,SEARCH("/",N1797)-1)</f>
        <v>photography</v>
      </c>
      <c r="R1797" s="1" t="str">
        <f>RIGHT(N1797,LEN(N1797) - FIND("/",N1797))</f>
        <v>photobooks</v>
      </c>
      <c r="S1797" s="12">
        <f>(J1797/86400)+DATE(1970,1,1)</f>
        <v>42628.288668981477</v>
      </c>
      <c r="T1797" s="12">
        <f>(I1797/86400)+DATE(1970,1,1)</f>
        <v>42657.666666666672</v>
      </c>
    </row>
    <row r="1798" spans="1:20" ht="60" x14ac:dyDescent="0.25">
      <c r="A1798" s="1">
        <v>1796</v>
      </c>
      <c r="B1798" s="8" t="s">
        <v>1797</v>
      </c>
      <c r="C1798" s="8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6">
        <f>ROUND((E1798/D1798)*(100),0)</f>
        <v>22</v>
      </c>
      <c r="P1798" s="9">
        <f>IF(L1798 = 0,0,E1798/L1798)</f>
        <v>48.720930232558139</v>
      </c>
      <c r="Q1798" s="1" t="str">
        <f>LEFT(N1798,SEARCH("/",N1798)-1)</f>
        <v>photography</v>
      </c>
      <c r="R1798" s="1" t="str">
        <f>RIGHT(N1798,LEN(N1798) - FIND("/",N1798))</f>
        <v>photobooks</v>
      </c>
      <c r="S1798" s="12">
        <f>(J1798/86400)+DATE(1970,1,1)</f>
        <v>42515.439421296294</v>
      </c>
      <c r="T1798" s="12">
        <f>(I1798/86400)+DATE(1970,1,1)</f>
        <v>42575.439421296294</v>
      </c>
    </row>
    <row r="1799" spans="1:20" ht="45" x14ac:dyDescent="0.25">
      <c r="A1799" s="1">
        <v>1797</v>
      </c>
      <c r="B1799" s="8" t="s">
        <v>1798</v>
      </c>
      <c r="C1799" s="8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6">
        <f>ROUND((E1799/D1799)*(100),0)</f>
        <v>68</v>
      </c>
      <c r="P1799" s="9">
        <f>IF(L1799 = 0,0,E1799/L1799)</f>
        <v>48.25</v>
      </c>
      <c r="Q1799" s="1" t="str">
        <f>LEFT(N1799,SEARCH("/",N1799)-1)</f>
        <v>photography</v>
      </c>
      <c r="R1799" s="1" t="str">
        <f>RIGHT(N1799,LEN(N1799) - FIND("/",N1799))</f>
        <v>photobooks</v>
      </c>
      <c r="S1799" s="12">
        <f>(J1799/86400)+DATE(1970,1,1)</f>
        <v>42689.56931712963</v>
      </c>
      <c r="T1799" s="12">
        <f>(I1799/86400)+DATE(1970,1,1)</f>
        <v>42719.56931712963</v>
      </c>
    </row>
    <row r="1800" spans="1:20" ht="45" x14ac:dyDescent="0.25">
      <c r="A1800" s="1">
        <v>1798</v>
      </c>
      <c r="B1800" s="8" t="s">
        <v>1799</v>
      </c>
      <c r="C1800" s="8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6">
        <f>ROUND((E1800/D1800)*(100),0)</f>
        <v>14</v>
      </c>
      <c r="P1800" s="9">
        <f>IF(L1800 = 0,0,E1800/L1800)</f>
        <v>58.972972972972975</v>
      </c>
      <c r="Q1800" s="1" t="str">
        <f>LEFT(N1800,SEARCH("/",N1800)-1)</f>
        <v>photography</v>
      </c>
      <c r="R1800" s="1" t="str">
        <f>RIGHT(N1800,LEN(N1800) - FIND("/",N1800))</f>
        <v>photobooks</v>
      </c>
      <c r="S1800" s="12">
        <f>(J1800/86400)+DATE(1970,1,1)</f>
        <v>42344.32677083333</v>
      </c>
      <c r="T1800" s="12">
        <f>(I1800/86400)+DATE(1970,1,1)</f>
        <v>42404.32677083333</v>
      </c>
    </row>
    <row r="1801" spans="1:20" ht="30" x14ac:dyDescent="0.25">
      <c r="A1801" s="1">
        <v>1799</v>
      </c>
      <c r="B1801" s="8" t="s">
        <v>1800</v>
      </c>
      <c r="C1801" s="8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6">
        <f>ROUND((E1801/D1801)*(100),0)</f>
        <v>2</v>
      </c>
      <c r="P1801" s="9">
        <f>IF(L1801 = 0,0,E1801/L1801)</f>
        <v>11.638333333333334</v>
      </c>
      <c r="Q1801" s="1" t="str">
        <f>LEFT(N1801,SEARCH("/",N1801)-1)</f>
        <v>photography</v>
      </c>
      <c r="R1801" s="1" t="str">
        <f>RIGHT(N1801,LEN(N1801) - FIND("/",N1801))</f>
        <v>photobooks</v>
      </c>
      <c r="S1801" s="12">
        <f>(J1801/86400)+DATE(1970,1,1)</f>
        <v>41934.842685185184</v>
      </c>
      <c r="T1801" s="12">
        <f>(I1801/86400)+DATE(1970,1,1)</f>
        <v>41954.884351851855</v>
      </c>
    </row>
    <row r="1802" spans="1:20" ht="60" x14ac:dyDescent="0.25">
      <c r="A1802" s="1">
        <v>1800</v>
      </c>
      <c r="B1802" s="8" t="s">
        <v>1801</v>
      </c>
      <c r="C1802" s="8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6">
        <f>ROUND((E1802/D1802)*(100),0)</f>
        <v>20</v>
      </c>
      <c r="P1802" s="9">
        <f>IF(L1802 = 0,0,E1802/L1802)</f>
        <v>83.716814159292042</v>
      </c>
      <c r="Q1802" s="1" t="str">
        <f>LEFT(N1802,SEARCH("/",N1802)-1)</f>
        <v>photography</v>
      </c>
      <c r="R1802" s="1" t="str">
        <f>RIGHT(N1802,LEN(N1802) - FIND("/",N1802))</f>
        <v>photobooks</v>
      </c>
      <c r="S1802" s="12">
        <f>(J1802/86400)+DATE(1970,1,1)</f>
        <v>42623.606134259258</v>
      </c>
      <c r="T1802" s="12">
        <f>(I1802/86400)+DATE(1970,1,1)</f>
        <v>42653.606134259258</v>
      </c>
    </row>
    <row r="1803" spans="1:20" ht="60" x14ac:dyDescent="0.25">
      <c r="A1803" s="1">
        <v>1801</v>
      </c>
      <c r="B1803" s="8" t="s">
        <v>1802</v>
      </c>
      <c r="C1803" s="8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6">
        <f>ROUND((E1803/D1803)*(100),0)</f>
        <v>14</v>
      </c>
      <c r="P1803" s="9">
        <f>IF(L1803 = 0,0,E1803/L1803)</f>
        <v>63.648648648648646</v>
      </c>
      <c r="Q1803" s="1" t="str">
        <f>LEFT(N1803,SEARCH("/",N1803)-1)</f>
        <v>photography</v>
      </c>
      <c r="R1803" s="1" t="str">
        <f>RIGHT(N1803,LEN(N1803) - FIND("/",N1803))</f>
        <v>photobooks</v>
      </c>
      <c r="S1803" s="12">
        <f>(J1803/86400)+DATE(1970,1,1)</f>
        <v>42321.660509259258</v>
      </c>
      <c r="T1803" s="12">
        <f>(I1803/86400)+DATE(1970,1,1)</f>
        <v>42353.506944444445</v>
      </c>
    </row>
    <row r="1804" spans="1:20" ht="45" x14ac:dyDescent="0.25">
      <c r="A1804" s="1">
        <v>1802</v>
      </c>
      <c r="B1804" s="8" t="s">
        <v>1803</v>
      </c>
      <c r="C1804" s="8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6">
        <f>ROUND((E1804/D1804)*(100),0)</f>
        <v>48</v>
      </c>
      <c r="P1804" s="9">
        <f>IF(L1804 = 0,0,E1804/L1804)</f>
        <v>94.277777777777771</v>
      </c>
      <c r="Q1804" s="1" t="str">
        <f>LEFT(N1804,SEARCH("/",N1804)-1)</f>
        <v>photography</v>
      </c>
      <c r="R1804" s="1" t="str">
        <f>RIGHT(N1804,LEN(N1804) - FIND("/",N1804))</f>
        <v>photobooks</v>
      </c>
      <c r="S1804" s="12">
        <f>(J1804/86400)+DATE(1970,1,1)</f>
        <v>42159.47256944445</v>
      </c>
      <c r="T1804" s="12">
        <f>(I1804/86400)+DATE(1970,1,1)</f>
        <v>42182.915972222225</v>
      </c>
    </row>
    <row r="1805" spans="1:20" ht="45" x14ac:dyDescent="0.25">
      <c r="A1805" s="1">
        <v>1803</v>
      </c>
      <c r="B1805" s="8" t="s">
        <v>1804</v>
      </c>
      <c r="C1805" s="8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6">
        <f>ROUND((E1805/D1805)*(100),0)</f>
        <v>31</v>
      </c>
      <c r="P1805" s="9">
        <f>IF(L1805 = 0,0,E1805/L1805)</f>
        <v>71.86666666666666</v>
      </c>
      <c r="Q1805" s="1" t="str">
        <f>LEFT(N1805,SEARCH("/",N1805)-1)</f>
        <v>photography</v>
      </c>
      <c r="R1805" s="1" t="str">
        <f>RIGHT(N1805,LEN(N1805) - FIND("/",N1805))</f>
        <v>photobooks</v>
      </c>
      <c r="S1805" s="12">
        <f>(J1805/86400)+DATE(1970,1,1)</f>
        <v>42018.071550925924</v>
      </c>
      <c r="T1805" s="12">
        <f>(I1805/86400)+DATE(1970,1,1)</f>
        <v>42049.071550925924</v>
      </c>
    </row>
    <row r="1806" spans="1:20" ht="45" x14ac:dyDescent="0.25">
      <c r="A1806" s="1">
        <v>1804</v>
      </c>
      <c r="B1806" s="8" t="s">
        <v>1805</v>
      </c>
      <c r="C1806" s="8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6">
        <f>ROUND((E1806/D1806)*(100),0)</f>
        <v>35</v>
      </c>
      <c r="P1806" s="9">
        <f>IF(L1806 = 0,0,E1806/L1806)</f>
        <v>104.84615384615384</v>
      </c>
      <c r="Q1806" s="1" t="str">
        <f>LEFT(N1806,SEARCH("/",N1806)-1)</f>
        <v>photography</v>
      </c>
      <c r="R1806" s="1" t="str">
        <f>RIGHT(N1806,LEN(N1806) - FIND("/",N1806))</f>
        <v>photobooks</v>
      </c>
      <c r="S1806" s="12">
        <f>(J1806/86400)+DATE(1970,1,1)</f>
        <v>42282.678287037037</v>
      </c>
      <c r="T1806" s="12">
        <f>(I1806/86400)+DATE(1970,1,1)</f>
        <v>42322.719953703709</v>
      </c>
    </row>
    <row r="1807" spans="1:20" ht="60" x14ac:dyDescent="0.25">
      <c r="A1807" s="1">
        <v>1805</v>
      </c>
      <c r="B1807" s="8" t="s">
        <v>1806</v>
      </c>
      <c r="C1807" s="8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6">
        <f>ROUND((E1807/D1807)*(100),0)</f>
        <v>36</v>
      </c>
      <c r="P1807" s="9">
        <f>IF(L1807 = 0,0,E1807/L1807)</f>
        <v>67.139344262295083</v>
      </c>
      <c r="Q1807" s="1" t="str">
        <f>LEFT(N1807,SEARCH("/",N1807)-1)</f>
        <v>photography</v>
      </c>
      <c r="R1807" s="1" t="str">
        <f>RIGHT(N1807,LEN(N1807) - FIND("/",N1807))</f>
        <v>photobooks</v>
      </c>
      <c r="S1807" s="12">
        <f>(J1807/86400)+DATE(1970,1,1)</f>
        <v>42247.803912037038</v>
      </c>
      <c r="T1807" s="12">
        <f>(I1807/86400)+DATE(1970,1,1)</f>
        <v>42279.75</v>
      </c>
    </row>
    <row r="1808" spans="1:20" ht="60" x14ac:dyDescent="0.25">
      <c r="A1808" s="1">
        <v>1806</v>
      </c>
      <c r="B1808" s="8" t="s">
        <v>1807</v>
      </c>
      <c r="C1808" s="8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6">
        <f>ROUND((E1808/D1808)*(100),0)</f>
        <v>3</v>
      </c>
      <c r="P1808" s="9">
        <f>IF(L1808 = 0,0,E1808/L1808)</f>
        <v>73.875</v>
      </c>
      <c r="Q1808" s="1" t="str">
        <f>LEFT(N1808,SEARCH("/",N1808)-1)</f>
        <v>photography</v>
      </c>
      <c r="R1808" s="1" t="str">
        <f>RIGHT(N1808,LEN(N1808) - FIND("/",N1808))</f>
        <v>photobooks</v>
      </c>
      <c r="S1808" s="12">
        <f>(J1808/86400)+DATE(1970,1,1)</f>
        <v>41877.638298611113</v>
      </c>
      <c r="T1808" s="12">
        <f>(I1808/86400)+DATE(1970,1,1)</f>
        <v>41912.638298611113</v>
      </c>
    </row>
    <row r="1809" spans="1:20" ht="30" x14ac:dyDescent="0.25">
      <c r="A1809" s="1">
        <v>1807</v>
      </c>
      <c r="B1809" s="8" t="s">
        <v>1808</v>
      </c>
      <c r="C1809" s="8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6">
        <f>ROUND((E1809/D1809)*(100),0)</f>
        <v>11</v>
      </c>
      <c r="P1809" s="9">
        <f>IF(L1809 = 0,0,E1809/L1809)</f>
        <v>69.125</v>
      </c>
      <c r="Q1809" s="1" t="str">
        <f>LEFT(N1809,SEARCH("/",N1809)-1)</f>
        <v>photography</v>
      </c>
      <c r="R1809" s="1" t="str">
        <f>RIGHT(N1809,LEN(N1809) - FIND("/",N1809))</f>
        <v>photobooks</v>
      </c>
      <c r="S1809" s="12">
        <f>(J1809/86400)+DATE(1970,1,1)</f>
        <v>41880.068437499998</v>
      </c>
      <c r="T1809" s="12">
        <f>(I1809/86400)+DATE(1970,1,1)</f>
        <v>41910.068437499998</v>
      </c>
    </row>
    <row r="1810" spans="1:20" ht="60" x14ac:dyDescent="0.25">
      <c r="A1810" s="1">
        <v>1808</v>
      </c>
      <c r="B1810" s="8" t="s">
        <v>1809</v>
      </c>
      <c r="C1810" s="8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6">
        <f>ROUND((E1810/D1810)*(100),0)</f>
        <v>41</v>
      </c>
      <c r="P1810" s="9">
        <f>IF(L1810 = 0,0,E1810/L1810)</f>
        <v>120.77083333333333</v>
      </c>
      <c r="Q1810" s="1" t="str">
        <f>LEFT(N1810,SEARCH("/",N1810)-1)</f>
        <v>photography</v>
      </c>
      <c r="R1810" s="1" t="str">
        <f>RIGHT(N1810,LEN(N1810) - FIND("/",N1810))</f>
        <v>photobooks</v>
      </c>
      <c r="S1810" s="12">
        <f>(J1810/86400)+DATE(1970,1,1)</f>
        <v>42742.680902777778</v>
      </c>
      <c r="T1810" s="12">
        <f>(I1810/86400)+DATE(1970,1,1)</f>
        <v>42777.680902777778</v>
      </c>
    </row>
    <row r="1811" spans="1:20" ht="45" x14ac:dyDescent="0.25">
      <c r="A1811" s="1">
        <v>1809</v>
      </c>
      <c r="B1811" s="8" t="s">
        <v>1810</v>
      </c>
      <c r="C1811" s="8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6">
        <f>ROUND((E1811/D1811)*(100),0)</f>
        <v>11</v>
      </c>
      <c r="P1811" s="9">
        <f>IF(L1811 = 0,0,E1811/L1811)</f>
        <v>42.222222222222221</v>
      </c>
      <c r="Q1811" s="1" t="str">
        <f>LEFT(N1811,SEARCH("/",N1811)-1)</f>
        <v>photography</v>
      </c>
      <c r="R1811" s="1" t="str">
        <f>RIGHT(N1811,LEN(N1811) - FIND("/",N1811))</f>
        <v>photobooks</v>
      </c>
      <c r="S1811" s="12">
        <f>(J1811/86400)+DATE(1970,1,1)</f>
        <v>42029.907858796301</v>
      </c>
      <c r="T1811" s="12">
        <f>(I1811/86400)+DATE(1970,1,1)</f>
        <v>42064.907858796301</v>
      </c>
    </row>
    <row r="1812" spans="1:20" ht="45" x14ac:dyDescent="0.25">
      <c r="A1812" s="1">
        <v>1810</v>
      </c>
      <c r="B1812" s="8" t="s">
        <v>1811</v>
      </c>
      <c r="C1812" s="8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6">
        <f>ROUND((E1812/D1812)*(100),0)</f>
        <v>3</v>
      </c>
      <c r="P1812" s="9">
        <f>IF(L1812 = 0,0,E1812/L1812)</f>
        <v>7.5</v>
      </c>
      <c r="Q1812" s="1" t="str">
        <f>LEFT(N1812,SEARCH("/",N1812)-1)</f>
        <v>photography</v>
      </c>
      <c r="R1812" s="1" t="str">
        <f>RIGHT(N1812,LEN(N1812) - FIND("/",N1812))</f>
        <v>photobooks</v>
      </c>
      <c r="S1812" s="12">
        <f>(J1812/86400)+DATE(1970,1,1)</f>
        <v>41860.91002314815</v>
      </c>
      <c r="T1812" s="12">
        <f>(I1812/86400)+DATE(1970,1,1)</f>
        <v>41872.91002314815</v>
      </c>
    </row>
    <row r="1813" spans="1:20" ht="45" x14ac:dyDescent="0.25">
      <c r="A1813" s="1">
        <v>1811</v>
      </c>
      <c r="B1813" s="8" t="s">
        <v>1812</v>
      </c>
      <c r="C1813" s="8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6">
        <f>ROUND((E1813/D1813)*(100),0)</f>
        <v>0</v>
      </c>
      <c r="P1813" s="9">
        <f>IF(L1813 = 0,0,E1813/L1813)</f>
        <v>1.5384615384615385</v>
      </c>
      <c r="Q1813" s="1" t="str">
        <f>LEFT(N1813,SEARCH("/",N1813)-1)</f>
        <v>photography</v>
      </c>
      <c r="R1813" s="1" t="str">
        <f>RIGHT(N1813,LEN(N1813) - FIND("/",N1813))</f>
        <v>photobooks</v>
      </c>
      <c r="S1813" s="12">
        <f>(J1813/86400)+DATE(1970,1,1)</f>
        <v>41876.433680555558</v>
      </c>
      <c r="T1813" s="12">
        <f>(I1813/86400)+DATE(1970,1,1)</f>
        <v>41936.166666666664</v>
      </c>
    </row>
    <row r="1814" spans="1:20" ht="60" x14ac:dyDescent="0.25">
      <c r="A1814" s="1">
        <v>1812</v>
      </c>
      <c r="B1814" s="8" t="s">
        <v>1813</v>
      </c>
      <c r="C1814" s="8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6">
        <f>ROUND((E1814/D1814)*(100),0)</f>
        <v>13</v>
      </c>
      <c r="P1814" s="9">
        <f>IF(L1814 = 0,0,E1814/L1814)</f>
        <v>37.608695652173914</v>
      </c>
      <c r="Q1814" s="1" t="str">
        <f>LEFT(N1814,SEARCH("/",N1814)-1)</f>
        <v>photography</v>
      </c>
      <c r="R1814" s="1" t="str">
        <f>RIGHT(N1814,LEN(N1814) - FIND("/",N1814))</f>
        <v>photobooks</v>
      </c>
      <c r="S1814" s="12">
        <f>(J1814/86400)+DATE(1970,1,1)</f>
        <v>42524.318703703699</v>
      </c>
      <c r="T1814" s="12">
        <f>(I1814/86400)+DATE(1970,1,1)</f>
        <v>42554.318703703699</v>
      </c>
    </row>
    <row r="1815" spans="1:20" ht="45" x14ac:dyDescent="0.25">
      <c r="A1815" s="1">
        <v>1813</v>
      </c>
      <c r="B1815" s="8" t="s">
        <v>1814</v>
      </c>
      <c r="C1815" s="8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6">
        <f>ROUND((E1815/D1815)*(100),0)</f>
        <v>0</v>
      </c>
      <c r="P1815" s="9">
        <f>IF(L1815 = 0,0,E1815/L1815)</f>
        <v>0</v>
      </c>
      <c r="Q1815" s="1" t="str">
        <f>LEFT(N1815,SEARCH("/",N1815)-1)</f>
        <v>photography</v>
      </c>
      <c r="R1815" s="1" t="str">
        <f>RIGHT(N1815,LEN(N1815) - FIND("/",N1815))</f>
        <v>photobooks</v>
      </c>
      <c r="S1815" s="12">
        <f>(J1815/86400)+DATE(1970,1,1)</f>
        <v>41829.889027777775</v>
      </c>
      <c r="T1815" s="12">
        <f>(I1815/86400)+DATE(1970,1,1)</f>
        <v>41859.889027777775</v>
      </c>
    </row>
    <row r="1816" spans="1:20" ht="45" x14ac:dyDescent="0.25">
      <c r="A1816" s="1">
        <v>1814</v>
      </c>
      <c r="B1816" s="8" t="s">
        <v>1815</v>
      </c>
      <c r="C1816" s="8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6">
        <f>ROUND((E1816/D1816)*(100),0)</f>
        <v>49</v>
      </c>
      <c r="P1816" s="9">
        <f>IF(L1816 = 0,0,E1816/L1816)</f>
        <v>42.157142857142858</v>
      </c>
      <c r="Q1816" s="1" t="str">
        <f>LEFT(N1816,SEARCH("/",N1816)-1)</f>
        <v>photography</v>
      </c>
      <c r="R1816" s="1" t="str">
        <f>RIGHT(N1816,LEN(N1816) - FIND("/",N1816))</f>
        <v>photobooks</v>
      </c>
      <c r="S1816" s="12">
        <f>(J1816/86400)+DATE(1970,1,1)</f>
        <v>42033.314074074078</v>
      </c>
      <c r="T1816" s="12">
        <f>(I1816/86400)+DATE(1970,1,1)</f>
        <v>42063.314074074078</v>
      </c>
    </row>
    <row r="1817" spans="1:20" ht="60" x14ac:dyDescent="0.25">
      <c r="A1817" s="1">
        <v>1815</v>
      </c>
      <c r="B1817" s="8" t="s">
        <v>1816</v>
      </c>
      <c r="C1817" s="8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6">
        <f>ROUND((E1817/D1817)*(100),0)</f>
        <v>0</v>
      </c>
      <c r="P1817" s="9">
        <f>IF(L1817 = 0,0,E1817/L1817)</f>
        <v>0</v>
      </c>
      <c r="Q1817" s="1" t="str">
        <f>LEFT(N1817,SEARCH("/",N1817)-1)</f>
        <v>photography</v>
      </c>
      <c r="R1817" s="1" t="str">
        <f>RIGHT(N1817,LEN(N1817) - FIND("/",N1817))</f>
        <v>photobooks</v>
      </c>
      <c r="S1817" s="12">
        <f>(J1817/86400)+DATE(1970,1,1)</f>
        <v>42172.906678240739</v>
      </c>
      <c r="T1817" s="12">
        <f>(I1817/86400)+DATE(1970,1,1)</f>
        <v>42186.906678240739</v>
      </c>
    </row>
    <row r="1818" spans="1:20" ht="45" x14ac:dyDescent="0.25">
      <c r="A1818" s="1">
        <v>1816</v>
      </c>
      <c r="B1818" s="8" t="s">
        <v>1817</v>
      </c>
      <c r="C1818" s="8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6">
        <f>ROUND((E1818/D1818)*(100),0)</f>
        <v>2</v>
      </c>
      <c r="P1818" s="9">
        <f>IF(L1818 = 0,0,E1818/L1818)</f>
        <v>84.833333333333329</v>
      </c>
      <c r="Q1818" s="1" t="str">
        <f>LEFT(N1818,SEARCH("/",N1818)-1)</f>
        <v>photography</v>
      </c>
      <c r="R1818" s="1" t="str">
        <f>RIGHT(N1818,LEN(N1818) - FIND("/",N1818))</f>
        <v>photobooks</v>
      </c>
      <c r="S1818" s="12">
        <f>(J1818/86400)+DATE(1970,1,1)</f>
        <v>42548.876192129625</v>
      </c>
      <c r="T1818" s="12">
        <f>(I1818/86400)+DATE(1970,1,1)</f>
        <v>42576.791666666672</v>
      </c>
    </row>
    <row r="1819" spans="1:20" ht="45" x14ac:dyDescent="0.25">
      <c r="A1819" s="1">
        <v>1817</v>
      </c>
      <c r="B1819" s="8" t="s">
        <v>1818</v>
      </c>
      <c r="C1819" s="8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6">
        <f>ROUND((E1819/D1819)*(100),0)</f>
        <v>52</v>
      </c>
      <c r="P1819" s="9">
        <f>IF(L1819 = 0,0,E1819/L1819)</f>
        <v>94.19</v>
      </c>
      <c r="Q1819" s="1" t="str">
        <f>LEFT(N1819,SEARCH("/",N1819)-1)</f>
        <v>photography</v>
      </c>
      <c r="R1819" s="1" t="str">
        <f>RIGHT(N1819,LEN(N1819) - FIND("/",N1819))</f>
        <v>photobooks</v>
      </c>
      <c r="S1819" s="12">
        <f>(J1819/86400)+DATE(1970,1,1)</f>
        <v>42705.662118055552</v>
      </c>
      <c r="T1819" s="12">
        <f>(I1819/86400)+DATE(1970,1,1)</f>
        <v>42765.290972222225</v>
      </c>
    </row>
    <row r="1820" spans="1:20" ht="45" x14ac:dyDescent="0.25">
      <c r="A1820" s="1">
        <v>1818</v>
      </c>
      <c r="B1820" s="8" t="s">
        <v>1819</v>
      </c>
      <c r="C1820" s="8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6">
        <f>ROUND((E1820/D1820)*(100),0)</f>
        <v>0</v>
      </c>
      <c r="P1820" s="9">
        <f>IF(L1820 = 0,0,E1820/L1820)</f>
        <v>0</v>
      </c>
      <c r="Q1820" s="1" t="str">
        <f>LEFT(N1820,SEARCH("/",N1820)-1)</f>
        <v>photography</v>
      </c>
      <c r="R1820" s="1" t="str">
        <f>RIGHT(N1820,LEN(N1820) - FIND("/",N1820))</f>
        <v>photobooks</v>
      </c>
      <c r="S1820" s="12">
        <f>(J1820/86400)+DATE(1970,1,1)</f>
        <v>42067.234375</v>
      </c>
      <c r="T1820" s="12">
        <f>(I1820/86400)+DATE(1970,1,1)</f>
        <v>42097.192708333328</v>
      </c>
    </row>
    <row r="1821" spans="1:20" ht="60" x14ac:dyDescent="0.25">
      <c r="A1821" s="1">
        <v>1819</v>
      </c>
      <c r="B1821" s="8" t="s">
        <v>1820</v>
      </c>
      <c r="C1821" s="8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6">
        <f>ROUND((E1821/D1821)*(100),0)</f>
        <v>2</v>
      </c>
      <c r="P1821" s="9">
        <f>IF(L1821 = 0,0,E1821/L1821)</f>
        <v>6.25</v>
      </c>
      <c r="Q1821" s="1" t="str">
        <f>LEFT(N1821,SEARCH("/",N1821)-1)</f>
        <v>photography</v>
      </c>
      <c r="R1821" s="1" t="str">
        <f>RIGHT(N1821,LEN(N1821) - FIND("/",N1821))</f>
        <v>photobooks</v>
      </c>
      <c r="S1821" s="12">
        <f>(J1821/86400)+DATE(1970,1,1)</f>
        <v>41820.752268518518</v>
      </c>
      <c r="T1821" s="12">
        <f>(I1821/86400)+DATE(1970,1,1)</f>
        <v>41850.752268518518</v>
      </c>
    </row>
    <row r="1822" spans="1:20" ht="60" x14ac:dyDescent="0.25">
      <c r="A1822" s="1">
        <v>1820</v>
      </c>
      <c r="B1822" s="8" t="s">
        <v>1821</v>
      </c>
      <c r="C1822" s="8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6">
        <f>ROUND((E1822/D1822)*(100),0)</f>
        <v>7</v>
      </c>
      <c r="P1822" s="9">
        <f>IF(L1822 = 0,0,E1822/L1822)</f>
        <v>213.375</v>
      </c>
      <c r="Q1822" s="1" t="str">
        <f>LEFT(N1822,SEARCH("/",N1822)-1)</f>
        <v>photography</v>
      </c>
      <c r="R1822" s="1" t="str">
        <f>RIGHT(N1822,LEN(N1822) - FIND("/",N1822))</f>
        <v>photobooks</v>
      </c>
      <c r="S1822" s="12">
        <f>(J1822/86400)+DATE(1970,1,1)</f>
        <v>42065.084374999999</v>
      </c>
      <c r="T1822" s="12">
        <f>(I1822/86400)+DATE(1970,1,1)</f>
        <v>42095.042708333334</v>
      </c>
    </row>
    <row r="1823" spans="1:20" ht="45" x14ac:dyDescent="0.25">
      <c r="A1823" s="1">
        <v>1821</v>
      </c>
      <c r="B1823" s="8" t="s">
        <v>1822</v>
      </c>
      <c r="C1823" s="8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16">
        <f>ROUND((E1823/D1823)*(100),0)</f>
        <v>135</v>
      </c>
      <c r="P1823" s="9">
        <f>IF(L1823 = 0,0,E1823/L1823)</f>
        <v>59.162280701754383</v>
      </c>
      <c r="Q1823" s="1" t="str">
        <f>LEFT(N1823,SEARCH("/",N1823)-1)</f>
        <v>music</v>
      </c>
      <c r="R1823" s="1" t="str">
        <f>RIGHT(N1823,LEN(N1823) - FIND("/",N1823))</f>
        <v>rock</v>
      </c>
      <c r="S1823" s="12">
        <f>(J1823/86400)+DATE(1970,1,1)</f>
        <v>40926.319062499999</v>
      </c>
      <c r="T1823" s="12">
        <f>(I1823/86400)+DATE(1970,1,1)</f>
        <v>40971.319062499999</v>
      </c>
    </row>
    <row r="1824" spans="1:20" ht="30" x14ac:dyDescent="0.25">
      <c r="A1824" s="1">
        <v>1822</v>
      </c>
      <c r="B1824" s="8" t="s">
        <v>1823</v>
      </c>
      <c r="C1824" s="8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16">
        <f>ROUND((E1824/D1824)*(100),0)</f>
        <v>100</v>
      </c>
      <c r="P1824" s="9">
        <f>IF(L1824 = 0,0,E1824/L1824)</f>
        <v>27.272727272727273</v>
      </c>
      <c r="Q1824" s="1" t="str">
        <f>LEFT(N1824,SEARCH("/",N1824)-1)</f>
        <v>music</v>
      </c>
      <c r="R1824" s="1" t="str">
        <f>RIGHT(N1824,LEN(N1824) - FIND("/",N1824))</f>
        <v>rock</v>
      </c>
      <c r="S1824" s="12">
        <f>(J1824/86400)+DATE(1970,1,1)</f>
        <v>41634.797013888892</v>
      </c>
      <c r="T1824" s="12">
        <f>(I1824/86400)+DATE(1970,1,1)</f>
        <v>41670.792361111111</v>
      </c>
    </row>
    <row r="1825" spans="1:20" ht="60" x14ac:dyDescent="0.25">
      <c r="A1825" s="1">
        <v>1823</v>
      </c>
      <c r="B1825" s="8" t="s">
        <v>1824</v>
      </c>
      <c r="C1825" s="8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16">
        <f>ROUND((E1825/D1825)*(100),0)</f>
        <v>116</v>
      </c>
      <c r="P1825" s="9">
        <f>IF(L1825 = 0,0,E1825/L1825)</f>
        <v>24.575757575757574</v>
      </c>
      <c r="Q1825" s="1" t="str">
        <f>LEFT(N1825,SEARCH("/",N1825)-1)</f>
        <v>music</v>
      </c>
      <c r="R1825" s="1" t="str">
        <f>RIGHT(N1825,LEN(N1825) - FIND("/",N1825))</f>
        <v>rock</v>
      </c>
      <c r="S1825" s="12">
        <f>(J1825/86400)+DATE(1970,1,1)</f>
        <v>41176.684907407405</v>
      </c>
      <c r="T1825" s="12">
        <f>(I1825/86400)+DATE(1970,1,1)</f>
        <v>41206.684907407405</v>
      </c>
    </row>
    <row r="1826" spans="1:20" x14ac:dyDescent="0.25">
      <c r="A1826" s="1">
        <v>1824</v>
      </c>
      <c r="B1826" s="8" t="s">
        <v>1825</v>
      </c>
      <c r="C1826" s="8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16">
        <f>ROUND((E1826/D1826)*(100),0)</f>
        <v>100</v>
      </c>
      <c r="P1826" s="9">
        <f>IF(L1826 = 0,0,E1826/L1826)</f>
        <v>75.05</v>
      </c>
      <c r="Q1826" s="1" t="str">
        <f>LEFT(N1826,SEARCH("/",N1826)-1)</f>
        <v>music</v>
      </c>
      <c r="R1826" s="1" t="str">
        <f>RIGHT(N1826,LEN(N1826) - FIND("/",N1826))</f>
        <v>rock</v>
      </c>
      <c r="S1826" s="12">
        <f>(J1826/86400)+DATE(1970,1,1)</f>
        <v>41626.916284722218</v>
      </c>
      <c r="T1826" s="12">
        <f>(I1826/86400)+DATE(1970,1,1)</f>
        <v>41647.088888888888</v>
      </c>
    </row>
    <row r="1827" spans="1:20" ht="60" x14ac:dyDescent="0.25">
      <c r="A1827" s="1">
        <v>1825</v>
      </c>
      <c r="B1827" s="8" t="s">
        <v>1826</v>
      </c>
      <c r="C1827" s="8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16">
        <f>ROUND((E1827/D1827)*(100),0)</f>
        <v>105</v>
      </c>
      <c r="P1827" s="9">
        <f>IF(L1827 = 0,0,E1827/L1827)</f>
        <v>42.02</v>
      </c>
      <c r="Q1827" s="1" t="str">
        <f>LEFT(N1827,SEARCH("/",N1827)-1)</f>
        <v>music</v>
      </c>
      <c r="R1827" s="1" t="str">
        <f>RIGHT(N1827,LEN(N1827) - FIND("/",N1827))</f>
        <v>rock</v>
      </c>
      <c r="S1827" s="12">
        <f>(J1827/86400)+DATE(1970,1,1)</f>
        <v>41443.83452546296</v>
      </c>
      <c r="T1827" s="12">
        <f>(I1827/86400)+DATE(1970,1,1)</f>
        <v>41466.83452546296</v>
      </c>
    </row>
    <row r="1828" spans="1:20" ht="30" x14ac:dyDescent="0.25">
      <c r="A1828" s="1">
        <v>1826</v>
      </c>
      <c r="B1828" s="8" t="s">
        <v>1827</v>
      </c>
      <c r="C1828" s="8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16">
        <f>ROUND((E1828/D1828)*(100),0)</f>
        <v>101</v>
      </c>
      <c r="P1828" s="9">
        <f>IF(L1828 = 0,0,E1828/L1828)</f>
        <v>53.157894736842103</v>
      </c>
      <c r="Q1828" s="1" t="str">
        <f>LEFT(N1828,SEARCH("/",N1828)-1)</f>
        <v>music</v>
      </c>
      <c r="R1828" s="1" t="str">
        <f>RIGHT(N1828,LEN(N1828) - FIND("/",N1828))</f>
        <v>rock</v>
      </c>
      <c r="S1828" s="12">
        <f>(J1828/86400)+DATE(1970,1,1)</f>
        <v>41657.923807870371</v>
      </c>
      <c r="T1828" s="12">
        <f>(I1828/86400)+DATE(1970,1,1)</f>
        <v>41687.923807870371</v>
      </c>
    </row>
    <row r="1829" spans="1:20" ht="60" x14ac:dyDescent="0.25">
      <c r="A1829" s="1">
        <v>1827</v>
      </c>
      <c r="B1829" s="8" t="s">
        <v>1828</v>
      </c>
      <c r="C1829" s="8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16">
        <f>ROUND((E1829/D1829)*(100),0)</f>
        <v>101</v>
      </c>
      <c r="P1829" s="9">
        <f>IF(L1829 = 0,0,E1829/L1829)</f>
        <v>83.885416666666671</v>
      </c>
      <c r="Q1829" s="1" t="str">
        <f>LEFT(N1829,SEARCH("/",N1829)-1)</f>
        <v>music</v>
      </c>
      <c r="R1829" s="1" t="str">
        <f>RIGHT(N1829,LEN(N1829) - FIND("/",N1829))</f>
        <v>rock</v>
      </c>
      <c r="S1829" s="12">
        <f>(J1829/86400)+DATE(1970,1,1)</f>
        <v>40555.325937499998</v>
      </c>
      <c r="T1829" s="12">
        <f>(I1829/86400)+DATE(1970,1,1)</f>
        <v>40605.325937499998</v>
      </c>
    </row>
    <row r="1830" spans="1:20" ht="60" x14ac:dyDescent="0.25">
      <c r="A1830" s="1">
        <v>1828</v>
      </c>
      <c r="B1830" s="8" t="s">
        <v>1829</v>
      </c>
      <c r="C1830" s="8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16">
        <f>ROUND((E1830/D1830)*(100),0)</f>
        <v>100</v>
      </c>
      <c r="P1830" s="9">
        <f>IF(L1830 = 0,0,E1830/L1830)</f>
        <v>417.33333333333331</v>
      </c>
      <c r="Q1830" s="1" t="str">
        <f>LEFT(N1830,SEARCH("/",N1830)-1)</f>
        <v>music</v>
      </c>
      <c r="R1830" s="1" t="str">
        <f>RIGHT(N1830,LEN(N1830) - FIND("/",N1830))</f>
        <v>rock</v>
      </c>
      <c r="S1830" s="12">
        <f>(J1830/86400)+DATE(1970,1,1)</f>
        <v>41736.899652777778</v>
      </c>
      <c r="T1830" s="12">
        <f>(I1830/86400)+DATE(1970,1,1)</f>
        <v>41768.916666666664</v>
      </c>
    </row>
    <row r="1831" spans="1:20" ht="45" x14ac:dyDescent="0.25">
      <c r="A1831" s="1">
        <v>1829</v>
      </c>
      <c r="B1831" s="8" t="s">
        <v>1830</v>
      </c>
      <c r="C1831" s="8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16">
        <f>ROUND((E1831/D1831)*(100),0)</f>
        <v>167</v>
      </c>
      <c r="P1831" s="9">
        <f>IF(L1831 = 0,0,E1831/L1831)</f>
        <v>75.765151515151516</v>
      </c>
      <c r="Q1831" s="1" t="str">
        <f>LEFT(N1831,SEARCH("/",N1831)-1)</f>
        <v>music</v>
      </c>
      <c r="R1831" s="1" t="str">
        <f>RIGHT(N1831,LEN(N1831) - FIND("/",N1831))</f>
        <v>rock</v>
      </c>
      <c r="S1831" s="12">
        <f>(J1831/86400)+DATE(1970,1,1)</f>
        <v>40516.087627314817</v>
      </c>
      <c r="T1831" s="12">
        <f>(I1831/86400)+DATE(1970,1,1)</f>
        <v>40564.916666666664</v>
      </c>
    </row>
    <row r="1832" spans="1:20" ht="45" x14ac:dyDescent="0.25">
      <c r="A1832" s="1">
        <v>1830</v>
      </c>
      <c r="B1832" s="8" t="s">
        <v>1831</v>
      </c>
      <c r="C1832" s="8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16">
        <f>ROUND((E1832/D1832)*(100),0)</f>
        <v>102</v>
      </c>
      <c r="P1832" s="9">
        <f>IF(L1832 = 0,0,E1832/L1832)</f>
        <v>67.389380530973455</v>
      </c>
      <c r="Q1832" s="1" t="str">
        <f>LEFT(N1832,SEARCH("/",N1832)-1)</f>
        <v>music</v>
      </c>
      <c r="R1832" s="1" t="str">
        <f>RIGHT(N1832,LEN(N1832) - FIND("/",N1832))</f>
        <v>rock</v>
      </c>
      <c r="S1832" s="12">
        <f>(J1832/86400)+DATE(1970,1,1)</f>
        <v>41664.684108796297</v>
      </c>
      <c r="T1832" s="12">
        <f>(I1832/86400)+DATE(1970,1,1)</f>
        <v>41694.684108796297</v>
      </c>
    </row>
    <row r="1833" spans="1:20" ht="45" x14ac:dyDescent="0.25">
      <c r="A1833" s="1">
        <v>1831</v>
      </c>
      <c r="B1833" s="8" t="s">
        <v>1832</v>
      </c>
      <c r="C1833" s="8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16">
        <f>ROUND((E1833/D1833)*(100),0)</f>
        <v>103</v>
      </c>
      <c r="P1833" s="9">
        <f>IF(L1833 = 0,0,E1833/L1833)</f>
        <v>73.571428571428569</v>
      </c>
      <c r="Q1833" s="1" t="str">
        <f>LEFT(N1833,SEARCH("/",N1833)-1)</f>
        <v>music</v>
      </c>
      <c r="R1833" s="1" t="str">
        <f>RIGHT(N1833,LEN(N1833) - FIND("/",N1833))</f>
        <v>rock</v>
      </c>
      <c r="S1833" s="12">
        <f>(J1833/86400)+DATE(1970,1,1)</f>
        <v>41026.996099537035</v>
      </c>
      <c r="T1833" s="12">
        <f>(I1833/86400)+DATE(1970,1,1)</f>
        <v>41041.996099537035</v>
      </c>
    </row>
    <row r="1834" spans="1:20" ht="60" x14ac:dyDescent="0.25">
      <c r="A1834" s="1">
        <v>1832</v>
      </c>
      <c r="B1834" s="8" t="s">
        <v>1833</v>
      </c>
      <c r="C1834" s="8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16">
        <f>ROUND((E1834/D1834)*(100),0)</f>
        <v>143</v>
      </c>
      <c r="P1834" s="9">
        <f>IF(L1834 = 0,0,E1834/L1834)</f>
        <v>25</v>
      </c>
      <c r="Q1834" s="1" t="str">
        <f>LEFT(N1834,SEARCH("/",N1834)-1)</f>
        <v>music</v>
      </c>
      <c r="R1834" s="1" t="str">
        <f>RIGHT(N1834,LEN(N1834) - FIND("/",N1834))</f>
        <v>rock</v>
      </c>
      <c r="S1834" s="12">
        <f>(J1834/86400)+DATE(1970,1,1)</f>
        <v>40576.539664351854</v>
      </c>
      <c r="T1834" s="12">
        <f>(I1834/86400)+DATE(1970,1,1)</f>
        <v>40606.539664351854</v>
      </c>
    </row>
    <row r="1835" spans="1:20" ht="60" x14ac:dyDescent="0.25">
      <c r="A1835" s="1">
        <v>1833</v>
      </c>
      <c r="B1835" s="8" t="s">
        <v>1834</v>
      </c>
      <c r="C1835" s="8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16">
        <f>ROUND((E1835/D1835)*(100),0)</f>
        <v>263</v>
      </c>
      <c r="P1835" s="9">
        <f>IF(L1835 = 0,0,E1835/L1835)</f>
        <v>42</v>
      </c>
      <c r="Q1835" s="1" t="str">
        <f>LEFT(N1835,SEARCH("/",N1835)-1)</f>
        <v>music</v>
      </c>
      <c r="R1835" s="1" t="str">
        <f>RIGHT(N1835,LEN(N1835) - FIND("/",N1835))</f>
        <v>rock</v>
      </c>
      <c r="S1835" s="12">
        <f>(J1835/86400)+DATE(1970,1,1)</f>
        <v>41303.044016203705</v>
      </c>
      <c r="T1835" s="12">
        <f>(I1835/86400)+DATE(1970,1,1)</f>
        <v>41335.332638888889</v>
      </c>
    </row>
    <row r="1836" spans="1:20" ht="30" x14ac:dyDescent="0.25">
      <c r="A1836" s="1">
        <v>1834</v>
      </c>
      <c r="B1836" s="8" t="s">
        <v>1835</v>
      </c>
      <c r="C1836" s="8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16">
        <f>ROUND((E1836/D1836)*(100),0)</f>
        <v>118</v>
      </c>
      <c r="P1836" s="9">
        <f>IF(L1836 = 0,0,E1836/L1836)</f>
        <v>131.16666666666666</v>
      </c>
      <c r="Q1836" s="1" t="str">
        <f>LEFT(N1836,SEARCH("/",N1836)-1)</f>
        <v>music</v>
      </c>
      <c r="R1836" s="1" t="str">
        <f>RIGHT(N1836,LEN(N1836) - FIND("/",N1836))</f>
        <v>rock</v>
      </c>
      <c r="S1836" s="12">
        <f>(J1836/86400)+DATE(1970,1,1)</f>
        <v>41988.964062500003</v>
      </c>
      <c r="T1836" s="12">
        <f>(I1836/86400)+DATE(1970,1,1)</f>
        <v>42028.964062500003</v>
      </c>
    </row>
    <row r="1837" spans="1:20" ht="75" x14ac:dyDescent="0.25">
      <c r="A1837" s="1">
        <v>1835</v>
      </c>
      <c r="B1837" s="8" t="s">
        <v>1836</v>
      </c>
      <c r="C1837" s="8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16">
        <f>ROUND((E1837/D1837)*(100),0)</f>
        <v>104</v>
      </c>
      <c r="P1837" s="9">
        <f>IF(L1837 = 0,0,E1837/L1837)</f>
        <v>47.272727272727273</v>
      </c>
      <c r="Q1837" s="1" t="str">
        <f>LEFT(N1837,SEARCH("/",N1837)-1)</f>
        <v>music</v>
      </c>
      <c r="R1837" s="1" t="str">
        <f>RIGHT(N1837,LEN(N1837) - FIND("/",N1837))</f>
        <v>rock</v>
      </c>
      <c r="S1837" s="12">
        <f>(J1837/86400)+DATE(1970,1,1)</f>
        <v>42430.702210648145</v>
      </c>
      <c r="T1837" s="12">
        <f>(I1837/86400)+DATE(1970,1,1)</f>
        <v>42460.660543981481</v>
      </c>
    </row>
    <row r="1838" spans="1:20" ht="30" x14ac:dyDescent="0.25">
      <c r="A1838" s="1">
        <v>1836</v>
      </c>
      <c r="B1838" s="8" t="s">
        <v>1837</v>
      </c>
      <c r="C1838" s="8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16">
        <f>ROUND((E1838/D1838)*(100),0)</f>
        <v>200</v>
      </c>
      <c r="P1838" s="9">
        <f>IF(L1838 = 0,0,E1838/L1838)</f>
        <v>182.12727272727273</v>
      </c>
      <c r="Q1838" s="1" t="str">
        <f>LEFT(N1838,SEARCH("/",N1838)-1)</f>
        <v>music</v>
      </c>
      <c r="R1838" s="1" t="str">
        <f>RIGHT(N1838,LEN(N1838) - FIND("/",N1838))</f>
        <v>rock</v>
      </c>
      <c r="S1838" s="12">
        <f>(J1838/86400)+DATE(1970,1,1)</f>
        <v>41305.809363425928</v>
      </c>
      <c r="T1838" s="12">
        <f>(I1838/86400)+DATE(1970,1,1)</f>
        <v>41322.809363425928</v>
      </c>
    </row>
    <row r="1839" spans="1:20" ht="60" x14ac:dyDescent="0.25">
      <c r="A1839" s="1">
        <v>1837</v>
      </c>
      <c r="B1839" s="8" t="s">
        <v>1838</v>
      </c>
      <c r="C1839" s="8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16">
        <f>ROUND((E1839/D1839)*(100),0)</f>
        <v>307</v>
      </c>
      <c r="P1839" s="9">
        <f>IF(L1839 = 0,0,E1839/L1839)</f>
        <v>61.366666666666667</v>
      </c>
      <c r="Q1839" s="1" t="str">
        <f>LEFT(N1839,SEARCH("/",N1839)-1)</f>
        <v>music</v>
      </c>
      <c r="R1839" s="1" t="str">
        <f>RIGHT(N1839,LEN(N1839) - FIND("/",N1839))</f>
        <v>rock</v>
      </c>
      <c r="S1839" s="12">
        <f>(J1839/86400)+DATE(1970,1,1)</f>
        <v>40926.047858796301</v>
      </c>
      <c r="T1839" s="12">
        <f>(I1839/86400)+DATE(1970,1,1)</f>
        <v>40986.006192129629</v>
      </c>
    </row>
    <row r="1840" spans="1:20" ht="60" x14ac:dyDescent="0.25">
      <c r="A1840" s="1">
        <v>1838</v>
      </c>
      <c r="B1840" s="8" t="s">
        <v>1839</v>
      </c>
      <c r="C1840" s="8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16">
        <f>ROUND((E1840/D1840)*(100),0)</f>
        <v>100</v>
      </c>
      <c r="P1840" s="9">
        <f>IF(L1840 = 0,0,E1840/L1840)</f>
        <v>35.767499999999998</v>
      </c>
      <c r="Q1840" s="1" t="str">
        <f>LEFT(N1840,SEARCH("/",N1840)-1)</f>
        <v>music</v>
      </c>
      <c r="R1840" s="1" t="str">
        <f>RIGHT(N1840,LEN(N1840) - FIND("/",N1840))</f>
        <v>rock</v>
      </c>
      <c r="S1840" s="12">
        <f>(J1840/86400)+DATE(1970,1,1)</f>
        <v>40788.786539351851</v>
      </c>
      <c r="T1840" s="12">
        <f>(I1840/86400)+DATE(1970,1,1)</f>
        <v>40817.125</v>
      </c>
    </row>
    <row r="1841" spans="1:20" ht="45" x14ac:dyDescent="0.25">
      <c r="A1841" s="1">
        <v>1839</v>
      </c>
      <c r="B1841" s="8" t="s">
        <v>1840</v>
      </c>
      <c r="C1841" s="8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16">
        <f>ROUND((E1841/D1841)*(100),0)</f>
        <v>205</v>
      </c>
      <c r="P1841" s="9">
        <f>IF(L1841 = 0,0,E1841/L1841)</f>
        <v>45.62222222222222</v>
      </c>
      <c r="Q1841" s="1" t="str">
        <f>LEFT(N1841,SEARCH("/",N1841)-1)</f>
        <v>music</v>
      </c>
      <c r="R1841" s="1" t="str">
        <f>RIGHT(N1841,LEN(N1841) - FIND("/",N1841))</f>
        <v>rock</v>
      </c>
      <c r="S1841" s="12">
        <f>(J1841/86400)+DATE(1970,1,1)</f>
        <v>42614.722013888888</v>
      </c>
      <c r="T1841" s="12">
        <f>(I1841/86400)+DATE(1970,1,1)</f>
        <v>42644.722013888888</v>
      </c>
    </row>
    <row r="1842" spans="1:20" ht="60" x14ac:dyDescent="0.25">
      <c r="A1842" s="1">
        <v>1840</v>
      </c>
      <c r="B1842" s="8" t="s">
        <v>1841</v>
      </c>
      <c r="C1842" s="8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16">
        <f>ROUND((E1842/D1842)*(100),0)</f>
        <v>109</v>
      </c>
      <c r="P1842" s="9">
        <f>IF(L1842 = 0,0,E1842/L1842)</f>
        <v>75.384615384615387</v>
      </c>
      <c r="Q1842" s="1" t="str">
        <f>LEFT(N1842,SEARCH("/",N1842)-1)</f>
        <v>music</v>
      </c>
      <c r="R1842" s="1" t="str">
        <f>RIGHT(N1842,LEN(N1842) - FIND("/",N1842))</f>
        <v>rock</v>
      </c>
      <c r="S1842" s="12">
        <f>(J1842/86400)+DATE(1970,1,1)</f>
        <v>41382.096180555556</v>
      </c>
      <c r="T1842" s="12">
        <f>(I1842/86400)+DATE(1970,1,1)</f>
        <v>41401.207638888889</v>
      </c>
    </row>
    <row r="1843" spans="1:20" ht="30" x14ac:dyDescent="0.25">
      <c r="A1843" s="1">
        <v>1841</v>
      </c>
      <c r="B1843" s="8" t="s">
        <v>1842</v>
      </c>
      <c r="C1843" s="8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16">
        <f>ROUND((E1843/D1843)*(100),0)</f>
        <v>102</v>
      </c>
      <c r="P1843" s="9">
        <f>IF(L1843 = 0,0,E1843/L1843)</f>
        <v>50.875</v>
      </c>
      <c r="Q1843" s="1" t="str">
        <f>LEFT(N1843,SEARCH("/",N1843)-1)</f>
        <v>music</v>
      </c>
      <c r="R1843" s="1" t="str">
        <f>RIGHT(N1843,LEN(N1843) - FIND("/",N1843))</f>
        <v>rock</v>
      </c>
      <c r="S1843" s="12">
        <f>(J1843/86400)+DATE(1970,1,1)</f>
        <v>41745.84542824074</v>
      </c>
      <c r="T1843" s="12">
        <f>(I1843/86400)+DATE(1970,1,1)</f>
        <v>41779.207638888889</v>
      </c>
    </row>
    <row r="1844" spans="1:20" ht="45" x14ac:dyDescent="0.25">
      <c r="A1844" s="1">
        <v>1842</v>
      </c>
      <c r="B1844" s="8" t="s">
        <v>1843</v>
      </c>
      <c r="C1844" s="8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16">
        <f>ROUND((E1844/D1844)*(100),0)</f>
        <v>125</v>
      </c>
      <c r="P1844" s="9">
        <f>IF(L1844 = 0,0,E1844/L1844)</f>
        <v>119.28571428571429</v>
      </c>
      <c r="Q1844" s="1" t="str">
        <f>LEFT(N1844,SEARCH("/",N1844)-1)</f>
        <v>music</v>
      </c>
      <c r="R1844" s="1" t="str">
        <f>RIGHT(N1844,LEN(N1844) - FIND("/",N1844))</f>
        <v>rock</v>
      </c>
      <c r="S1844" s="12">
        <f>(J1844/86400)+DATE(1970,1,1)</f>
        <v>42031.631724537037</v>
      </c>
      <c r="T1844" s="12">
        <f>(I1844/86400)+DATE(1970,1,1)</f>
        <v>42065.249305555553</v>
      </c>
    </row>
    <row r="1845" spans="1:20" ht="60" x14ac:dyDescent="0.25">
      <c r="A1845" s="1">
        <v>1843</v>
      </c>
      <c r="B1845" s="8" t="s">
        <v>1844</v>
      </c>
      <c r="C1845" s="8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16">
        <f>ROUND((E1845/D1845)*(100),0)</f>
        <v>124</v>
      </c>
      <c r="P1845" s="9">
        <f>IF(L1845 = 0,0,E1845/L1845)</f>
        <v>92.541865671641801</v>
      </c>
      <c r="Q1845" s="1" t="str">
        <f>LEFT(N1845,SEARCH("/",N1845)-1)</f>
        <v>music</v>
      </c>
      <c r="R1845" s="1" t="str">
        <f>RIGHT(N1845,LEN(N1845) - FIND("/",N1845))</f>
        <v>rock</v>
      </c>
      <c r="S1845" s="12">
        <f>(J1845/86400)+DATE(1970,1,1)</f>
        <v>40564.994837962964</v>
      </c>
      <c r="T1845" s="12">
        <f>(I1845/86400)+DATE(1970,1,1)</f>
        <v>40594.994837962964</v>
      </c>
    </row>
    <row r="1846" spans="1:20" ht="60" x14ac:dyDescent="0.25">
      <c r="A1846" s="1">
        <v>1844</v>
      </c>
      <c r="B1846" s="8" t="s">
        <v>1845</v>
      </c>
      <c r="C1846" s="8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16">
        <f>ROUND((E1846/D1846)*(100),0)</f>
        <v>101</v>
      </c>
      <c r="P1846" s="9">
        <f>IF(L1846 = 0,0,E1846/L1846)</f>
        <v>76.05</v>
      </c>
      <c r="Q1846" s="1" t="str">
        <f>LEFT(N1846,SEARCH("/",N1846)-1)</f>
        <v>music</v>
      </c>
      <c r="R1846" s="1" t="str">
        <f>RIGHT(N1846,LEN(N1846) - FIND("/",N1846))</f>
        <v>rock</v>
      </c>
      <c r="S1846" s="12">
        <f>(J1846/86400)+DATE(1970,1,1)</f>
        <v>40666.973541666666</v>
      </c>
      <c r="T1846" s="12">
        <f>(I1846/86400)+DATE(1970,1,1)</f>
        <v>40705.125</v>
      </c>
    </row>
    <row r="1847" spans="1:20" ht="90" x14ac:dyDescent="0.25">
      <c r="A1847" s="1">
        <v>1845</v>
      </c>
      <c r="B1847" s="8" t="s">
        <v>1846</v>
      </c>
      <c r="C1847" s="8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16">
        <f>ROUND((E1847/D1847)*(100),0)</f>
        <v>100</v>
      </c>
      <c r="P1847" s="9">
        <f>IF(L1847 = 0,0,E1847/L1847)</f>
        <v>52.631578947368418</v>
      </c>
      <c r="Q1847" s="1" t="str">
        <f>LEFT(N1847,SEARCH("/",N1847)-1)</f>
        <v>music</v>
      </c>
      <c r="R1847" s="1" t="str">
        <f>RIGHT(N1847,LEN(N1847) - FIND("/",N1847))</f>
        <v>rock</v>
      </c>
      <c r="S1847" s="12">
        <f>(J1847/86400)+DATE(1970,1,1)</f>
        <v>42523.333310185189</v>
      </c>
      <c r="T1847" s="12">
        <f>(I1847/86400)+DATE(1970,1,1)</f>
        <v>42538.204861111109</v>
      </c>
    </row>
    <row r="1848" spans="1:20" ht="60" x14ac:dyDescent="0.25">
      <c r="A1848" s="1">
        <v>1846</v>
      </c>
      <c r="B1848" s="8" t="s">
        <v>1847</v>
      </c>
      <c r="C1848" s="8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16">
        <f>ROUND((E1848/D1848)*(100),0)</f>
        <v>138</v>
      </c>
      <c r="P1848" s="9">
        <f>IF(L1848 = 0,0,E1848/L1848)</f>
        <v>98.990430622009569</v>
      </c>
      <c r="Q1848" s="1" t="str">
        <f>LEFT(N1848,SEARCH("/",N1848)-1)</f>
        <v>music</v>
      </c>
      <c r="R1848" s="1" t="str">
        <f>RIGHT(N1848,LEN(N1848) - FIND("/",N1848))</f>
        <v>rock</v>
      </c>
      <c r="S1848" s="12">
        <f>(J1848/86400)+DATE(1970,1,1)</f>
        <v>41228.650196759263</v>
      </c>
      <c r="T1848" s="12">
        <f>(I1848/86400)+DATE(1970,1,1)</f>
        <v>41258.650196759263</v>
      </c>
    </row>
    <row r="1849" spans="1:20" ht="60" x14ac:dyDescent="0.25">
      <c r="A1849" s="1">
        <v>1847</v>
      </c>
      <c r="B1849" s="8" t="s">
        <v>1848</v>
      </c>
      <c r="C1849" s="8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16">
        <f>ROUND((E1849/D1849)*(100),0)</f>
        <v>121</v>
      </c>
      <c r="P1849" s="9">
        <f>IF(L1849 = 0,0,E1849/L1849)</f>
        <v>79.526315789473685</v>
      </c>
      <c r="Q1849" s="1" t="str">
        <f>LEFT(N1849,SEARCH("/",N1849)-1)</f>
        <v>music</v>
      </c>
      <c r="R1849" s="1" t="str">
        <f>RIGHT(N1849,LEN(N1849) - FIND("/",N1849))</f>
        <v>rock</v>
      </c>
      <c r="S1849" s="12">
        <f>(J1849/86400)+DATE(1970,1,1)</f>
        <v>42094.236481481479</v>
      </c>
      <c r="T1849" s="12">
        <f>(I1849/86400)+DATE(1970,1,1)</f>
        <v>42115.236481481479</v>
      </c>
    </row>
    <row r="1850" spans="1:20" ht="45" x14ac:dyDescent="0.25">
      <c r="A1850" s="1">
        <v>1848</v>
      </c>
      <c r="B1850" s="8" t="s">
        <v>1849</v>
      </c>
      <c r="C1850" s="8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16">
        <f>ROUND((E1850/D1850)*(100),0)</f>
        <v>107</v>
      </c>
      <c r="P1850" s="9">
        <f>IF(L1850 = 0,0,E1850/L1850)</f>
        <v>134.20833333333334</v>
      </c>
      <c r="Q1850" s="1" t="str">
        <f>LEFT(N1850,SEARCH("/",N1850)-1)</f>
        <v>music</v>
      </c>
      <c r="R1850" s="1" t="str">
        <f>RIGHT(N1850,LEN(N1850) - FIND("/",N1850))</f>
        <v>rock</v>
      </c>
      <c r="S1850" s="12">
        <f>(J1850/86400)+DATE(1970,1,1)</f>
        <v>40691.788055555553</v>
      </c>
      <c r="T1850" s="12">
        <f>(I1850/86400)+DATE(1970,1,1)</f>
        <v>40755.290972222225</v>
      </c>
    </row>
    <row r="1851" spans="1:20" ht="45" x14ac:dyDescent="0.25">
      <c r="A1851" s="1">
        <v>1849</v>
      </c>
      <c r="B1851" s="8" t="s">
        <v>1850</v>
      </c>
      <c r="C1851" s="8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16">
        <f>ROUND((E1851/D1851)*(100),0)</f>
        <v>100</v>
      </c>
      <c r="P1851" s="9">
        <f>IF(L1851 = 0,0,E1851/L1851)</f>
        <v>37.625</v>
      </c>
      <c r="Q1851" s="1" t="str">
        <f>LEFT(N1851,SEARCH("/",N1851)-1)</f>
        <v>music</v>
      </c>
      <c r="R1851" s="1" t="str">
        <f>RIGHT(N1851,LEN(N1851) - FIND("/",N1851))</f>
        <v>rock</v>
      </c>
      <c r="S1851" s="12">
        <f>(J1851/86400)+DATE(1970,1,1)</f>
        <v>41169.845590277779</v>
      </c>
      <c r="T1851" s="12">
        <f>(I1851/86400)+DATE(1970,1,1)</f>
        <v>41199.845590277779</v>
      </c>
    </row>
    <row r="1852" spans="1:20" ht="60" x14ac:dyDescent="0.25">
      <c r="A1852" s="1">
        <v>1850</v>
      </c>
      <c r="B1852" s="8" t="s">
        <v>1851</v>
      </c>
      <c r="C1852" s="8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16">
        <f>ROUND((E1852/D1852)*(100),0)</f>
        <v>102</v>
      </c>
      <c r="P1852" s="9">
        <f>IF(L1852 = 0,0,E1852/L1852)</f>
        <v>51.044692737430168</v>
      </c>
      <c r="Q1852" s="1" t="str">
        <f>LEFT(N1852,SEARCH("/",N1852)-1)</f>
        <v>music</v>
      </c>
      <c r="R1852" s="1" t="str">
        <f>RIGHT(N1852,LEN(N1852) - FIND("/",N1852))</f>
        <v>rock</v>
      </c>
      <c r="S1852" s="12">
        <f>(J1852/86400)+DATE(1970,1,1)</f>
        <v>41800.959490740745</v>
      </c>
      <c r="T1852" s="12">
        <f>(I1852/86400)+DATE(1970,1,1)</f>
        <v>41830.959490740745</v>
      </c>
    </row>
    <row r="1853" spans="1:20" ht="60" x14ac:dyDescent="0.25">
      <c r="A1853" s="1">
        <v>1851</v>
      </c>
      <c r="B1853" s="8" t="s">
        <v>1852</v>
      </c>
      <c r="C1853" s="8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16">
        <f>ROUND((E1853/D1853)*(100),0)</f>
        <v>100</v>
      </c>
      <c r="P1853" s="9">
        <f>IF(L1853 = 0,0,E1853/L1853)</f>
        <v>50.03846153846154</v>
      </c>
      <c r="Q1853" s="1" t="str">
        <f>LEFT(N1853,SEARCH("/",N1853)-1)</f>
        <v>music</v>
      </c>
      <c r="R1853" s="1" t="str">
        <f>RIGHT(N1853,LEN(N1853) - FIND("/",N1853))</f>
        <v>rock</v>
      </c>
      <c r="S1853" s="12">
        <f>(J1853/86400)+DATE(1970,1,1)</f>
        <v>41827.906689814816</v>
      </c>
      <c r="T1853" s="12">
        <f>(I1853/86400)+DATE(1970,1,1)</f>
        <v>41848.041666666664</v>
      </c>
    </row>
    <row r="1854" spans="1:20" ht="60" x14ac:dyDescent="0.25">
      <c r="A1854" s="1">
        <v>1852</v>
      </c>
      <c r="B1854" s="8" t="s">
        <v>1853</v>
      </c>
      <c r="C1854" s="8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16">
        <f>ROUND((E1854/D1854)*(100),0)</f>
        <v>117</v>
      </c>
      <c r="P1854" s="9">
        <f>IF(L1854 = 0,0,E1854/L1854)</f>
        <v>133.93129770992365</v>
      </c>
      <c r="Q1854" s="1" t="str">
        <f>LEFT(N1854,SEARCH("/",N1854)-1)</f>
        <v>music</v>
      </c>
      <c r="R1854" s="1" t="str">
        <f>RIGHT(N1854,LEN(N1854) - FIND("/",N1854))</f>
        <v>rock</v>
      </c>
      <c r="S1854" s="12">
        <f>(J1854/86400)+DATE(1970,1,1)</f>
        <v>42081.77143518519</v>
      </c>
      <c r="T1854" s="12">
        <f>(I1854/86400)+DATE(1970,1,1)</f>
        <v>42119</v>
      </c>
    </row>
    <row r="1855" spans="1:20" ht="60" x14ac:dyDescent="0.25">
      <c r="A1855" s="1">
        <v>1853</v>
      </c>
      <c r="B1855" s="8" t="s">
        <v>1854</v>
      </c>
      <c r="C1855" s="8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16">
        <f>ROUND((E1855/D1855)*(100),0)</f>
        <v>102</v>
      </c>
      <c r="P1855" s="9">
        <f>IF(L1855 = 0,0,E1855/L1855)</f>
        <v>58.214285714285715</v>
      </c>
      <c r="Q1855" s="1" t="str">
        <f>LEFT(N1855,SEARCH("/",N1855)-1)</f>
        <v>music</v>
      </c>
      <c r="R1855" s="1" t="str">
        <f>RIGHT(N1855,LEN(N1855) - FIND("/",N1855))</f>
        <v>rock</v>
      </c>
      <c r="S1855" s="12">
        <f>(J1855/86400)+DATE(1970,1,1)</f>
        <v>41177.060381944444</v>
      </c>
      <c r="T1855" s="12">
        <f>(I1855/86400)+DATE(1970,1,1)</f>
        <v>41227.102048611108</v>
      </c>
    </row>
    <row r="1856" spans="1:20" ht="45" x14ac:dyDescent="0.25">
      <c r="A1856" s="1">
        <v>1854</v>
      </c>
      <c r="B1856" s="8" t="s">
        <v>1855</v>
      </c>
      <c r="C1856" s="8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16">
        <f>ROUND((E1856/D1856)*(100),0)</f>
        <v>102</v>
      </c>
      <c r="P1856" s="9">
        <f>IF(L1856 = 0,0,E1856/L1856)</f>
        <v>88.037643678160919</v>
      </c>
      <c r="Q1856" s="1" t="str">
        <f>LEFT(N1856,SEARCH("/",N1856)-1)</f>
        <v>music</v>
      </c>
      <c r="R1856" s="1" t="str">
        <f>RIGHT(N1856,LEN(N1856) - FIND("/",N1856))</f>
        <v>rock</v>
      </c>
      <c r="S1856" s="12">
        <f>(J1856/86400)+DATE(1970,1,1)</f>
        <v>41388.021261574075</v>
      </c>
      <c r="T1856" s="12">
        <f>(I1856/86400)+DATE(1970,1,1)</f>
        <v>41418.021261574075</v>
      </c>
    </row>
    <row r="1857" spans="1:20" ht="45" x14ac:dyDescent="0.25">
      <c r="A1857" s="1">
        <v>1855</v>
      </c>
      <c r="B1857" s="8" t="s">
        <v>1856</v>
      </c>
      <c r="C1857" s="8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16">
        <f>ROUND((E1857/D1857)*(100),0)</f>
        <v>154</v>
      </c>
      <c r="P1857" s="9">
        <f>IF(L1857 = 0,0,E1857/L1857)</f>
        <v>70.576753926701571</v>
      </c>
      <c r="Q1857" s="1" t="str">
        <f>LEFT(N1857,SEARCH("/",N1857)-1)</f>
        <v>music</v>
      </c>
      <c r="R1857" s="1" t="str">
        <f>RIGHT(N1857,LEN(N1857) - FIND("/",N1857))</f>
        <v>rock</v>
      </c>
      <c r="S1857" s="12">
        <f>(J1857/86400)+DATE(1970,1,1)</f>
        <v>41600.538657407407</v>
      </c>
      <c r="T1857" s="12">
        <f>(I1857/86400)+DATE(1970,1,1)</f>
        <v>41645.538657407407</v>
      </c>
    </row>
    <row r="1858" spans="1:20" ht="60" x14ac:dyDescent="0.25">
      <c r="A1858" s="1">
        <v>1856</v>
      </c>
      <c r="B1858" s="8" t="s">
        <v>1857</v>
      </c>
      <c r="C1858" s="8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16">
        <f>ROUND((E1858/D1858)*(100),0)</f>
        <v>101</v>
      </c>
      <c r="P1858" s="9">
        <f>IF(L1858 = 0,0,E1858/L1858)</f>
        <v>53.289473684210527</v>
      </c>
      <c r="Q1858" s="1" t="str">
        <f>LEFT(N1858,SEARCH("/",N1858)-1)</f>
        <v>music</v>
      </c>
      <c r="R1858" s="1" t="str">
        <f>RIGHT(N1858,LEN(N1858) - FIND("/",N1858))</f>
        <v>rock</v>
      </c>
      <c r="S1858" s="12">
        <f>(J1858/86400)+DATE(1970,1,1)</f>
        <v>41817.854999999996</v>
      </c>
      <c r="T1858" s="12">
        <f>(I1858/86400)+DATE(1970,1,1)</f>
        <v>41838.854999999996</v>
      </c>
    </row>
    <row r="1859" spans="1:20" ht="45" x14ac:dyDescent="0.25">
      <c r="A1859" s="1">
        <v>1857</v>
      </c>
      <c r="B1859" s="8" t="s">
        <v>1858</v>
      </c>
      <c r="C1859" s="8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16">
        <f>ROUND((E1859/D1859)*(100),0)</f>
        <v>100</v>
      </c>
      <c r="P1859" s="9">
        <f>IF(L1859 = 0,0,E1859/L1859)</f>
        <v>136.36363636363637</v>
      </c>
      <c r="Q1859" s="1" t="str">
        <f>LEFT(N1859,SEARCH("/",N1859)-1)</f>
        <v>music</v>
      </c>
      <c r="R1859" s="1" t="str">
        <f>RIGHT(N1859,LEN(N1859) - FIND("/",N1859))</f>
        <v>rock</v>
      </c>
      <c r="S1859" s="12">
        <f>(J1859/86400)+DATE(1970,1,1)</f>
        <v>41864.76866898148</v>
      </c>
      <c r="T1859" s="12">
        <f>(I1859/86400)+DATE(1970,1,1)</f>
        <v>41894.76866898148</v>
      </c>
    </row>
    <row r="1860" spans="1:20" ht="60" x14ac:dyDescent="0.25">
      <c r="A1860" s="1">
        <v>1858</v>
      </c>
      <c r="B1860" s="8" t="s">
        <v>1859</v>
      </c>
      <c r="C1860" s="8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16">
        <f>ROUND((E1860/D1860)*(100),0)</f>
        <v>109</v>
      </c>
      <c r="P1860" s="9">
        <f>IF(L1860 = 0,0,E1860/L1860)</f>
        <v>40.547315436241611</v>
      </c>
      <c r="Q1860" s="1" t="str">
        <f>LEFT(N1860,SEARCH("/",N1860)-1)</f>
        <v>music</v>
      </c>
      <c r="R1860" s="1" t="str">
        <f>RIGHT(N1860,LEN(N1860) - FIND("/",N1860))</f>
        <v>rock</v>
      </c>
      <c r="S1860" s="12">
        <f>(J1860/86400)+DATE(1970,1,1)</f>
        <v>40833.200474537036</v>
      </c>
      <c r="T1860" s="12">
        <f>(I1860/86400)+DATE(1970,1,1)</f>
        <v>40893.242141203707</v>
      </c>
    </row>
    <row r="1861" spans="1:20" ht="30" x14ac:dyDescent="0.25">
      <c r="A1861" s="1">
        <v>1859</v>
      </c>
      <c r="B1861" s="8" t="s">
        <v>1860</v>
      </c>
      <c r="C1861" s="8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16">
        <f>ROUND((E1861/D1861)*(100),0)</f>
        <v>132</v>
      </c>
      <c r="P1861" s="9">
        <f>IF(L1861 = 0,0,E1861/L1861)</f>
        <v>70.625</v>
      </c>
      <c r="Q1861" s="1" t="str">
        <f>LEFT(N1861,SEARCH("/",N1861)-1)</f>
        <v>music</v>
      </c>
      <c r="R1861" s="1" t="str">
        <f>RIGHT(N1861,LEN(N1861) - FIND("/",N1861))</f>
        <v>rock</v>
      </c>
      <c r="S1861" s="12">
        <f>(J1861/86400)+DATE(1970,1,1)</f>
        <v>40778.770011574074</v>
      </c>
      <c r="T1861" s="12">
        <f>(I1861/86400)+DATE(1970,1,1)</f>
        <v>40808.770011574074</v>
      </c>
    </row>
    <row r="1862" spans="1:20" ht="45" x14ac:dyDescent="0.25">
      <c r="A1862" s="1">
        <v>1860</v>
      </c>
      <c r="B1862" s="8" t="s">
        <v>1861</v>
      </c>
      <c r="C1862" s="8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16">
        <f>ROUND((E1862/D1862)*(100),0)</f>
        <v>133</v>
      </c>
      <c r="P1862" s="9">
        <f>IF(L1862 = 0,0,E1862/L1862)</f>
        <v>52.684210526315788</v>
      </c>
      <c r="Q1862" s="1" t="str">
        <f>LEFT(N1862,SEARCH("/",N1862)-1)</f>
        <v>music</v>
      </c>
      <c r="R1862" s="1" t="str">
        <f>RIGHT(N1862,LEN(N1862) - FIND("/",N1862))</f>
        <v>rock</v>
      </c>
      <c r="S1862" s="12">
        <f>(J1862/86400)+DATE(1970,1,1)</f>
        <v>41655.70930555556</v>
      </c>
      <c r="T1862" s="12">
        <f>(I1862/86400)+DATE(1970,1,1)</f>
        <v>41676.70930555556</v>
      </c>
    </row>
    <row r="1863" spans="1:20" ht="60" x14ac:dyDescent="0.25">
      <c r="A1863" s="1">
        <v>1861</v>
      </c>
      <c r="B1863" s="8" t="s">
        <v>1862</v>
      </c>
      <c r="C1863" s="8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6">
        <f>ROUND((E1863/D1863)*(100),0)</f>
        <v>0</v>
      </c>
      <c r="P1863" s="9">
        <f>IF(L1863 = 0,0,E1863/L1863)</f>
        <v>0</v>
      </c>
      <c r="Q1863" s="1" t="str">
        <f>LEFT(N1863,SEARCH("/",N1863)-1)</f>
        <v>games</v>
      </c>
      <c r="R1863" s="1" t="str">
        <f>RIGHT(N1863,LEN(N1863) - FIND("/",N1863))</f>
        <v>mobile games</v>
      </c>
      <c r="S1863" s="12">
        <f>(J1863/86400)+DATE(1970,1,1)</f>
        <v>42000.300243055557</v>
      </c>
      <c r="T1863" s="12">
        <f>(I1863/86400)+DATE(1970,1,1)</f>
        <v>42030.300243055557</v>
      </c>
    </row>
    <row r="1864" spans="1:20" ht="45" x14ac:dyDescent="0.25">
      <c r="A1864" s="1">
        <v>1862</v>
      </c>
      <c r="B1864" s="8" t="s">
        <v>1863</v>
      </c>
      <c r="C1864" s="8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6">
        <f>ROUND((E1864/D1864)*(100),0)</f>
        <v>8</v>
      </c>
      <c r="P1864" s="9">
        <f>IF(L1864 = 0,0,E1864/L1864)</f>
        <v>90.9375</v>
      </c>
      <c r="Q1864" s="1" t="str">
        <f>LEFT(N1864,SEARCH("/",N1864)-1)</f>
        <v>games</v>
      </c>
      <c r="R1864" s="1" t="str">
        <f>RIGHT(N1864,LEN(N1864) - FIND("/",N1864))</f>
        <v>mobile games</v>
      </c>
      <c r="S1864" s="12">
        <f>(J1864/86400)+DATE(1970,1,1)</f>
        <v>42755.492754629631</v>
      </c>
      <c r="T1864" s="12">
        <f>(I1864/86400)+DATE(1970,1,1)</f>
        <v>42802.3125</v>
      </c>
    </row>
    <row r="1865" spans="1:20" ht="45" x14ac:dyDescent="0.25">
      <c r="A1865" s="1">
        <v>1863</v>
      </c>
      <c r="B1865" s="8" t="s">
        <v>1864</v>
      </c>
      <c r="C1865" s="8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6">
        <f>ROUND((E1865/D1865)*(100),0)</f>
        <v>0</v>
      </c>
      <c r="P1865" s="9">
        <f>IF(L1865 = 0,0,E1865/L1865)</f>
        <v>5</v>
      </c>
      <c r="Q1865" s="1" t="str">
        <f>LEFT(N1865,SEARCH("/",N1865)-1)</f>
        <v>games</v>
      </c>
      <c r="R1865" s="1" t="str">
        <f>RIGHT(N1865,LEN(N1865) - FIND("/",N1865))</f>
        <v>mobile games</v>
      </c>
      <c r="S1865" s="12">
        <f>(J1865/86400)+DATE(1970,1,1)</f>
        <v>41772.797280092593</v>
      </c>
      <c r="T1865" s="12">
        <f>(I1865/86400)+DATE(1970,1,1)</f>
        <v>41802.797280092593</v>
      </c>
    </row>
    <row r="1866" spans="1:20" ht="60" x14ac:dyDescent="0.25">
      <c r="A1866" s="1">
        <v>1864</v>
      </c>
      <c r="B1866" s="8" t="s">
        <v>1865</v>
      </c>
      <c r="C1866" s="8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6">
        <f>ROUND((E1866/D1866)*(100),0)</f>
        <v>43</v>
      </c>
      <c r="P1866" s="9">
        <f>IF(L1866 = 0,0,E1866/L1866)</f>
        <v>58.083333333333336</v>
      </c>
      <c r="Q1866" s="1" t="str">
        <f>LEFT(N1866,SEARCH("/",N1866)-1)</f>
        <v>games</v>
      </c>
      <c r="R1866" s="1" t="str">
        <f>RIGHT(N1866,LEN(N1866) - FIND("/",N1866))</f>
        <v>mobile games</v>
      </c>
      <c r="S1866" s="12">
        <f>(J1866/86400)+DATE(1970,1,1)</f>
        <v>41733.716435185182</v>
      </c>
      <c r="T1866" s="12">
        <f>(I1866/86400)+DATE(1970,1,1)</f>
        <v>41763.716435185182</v>
      </c>
    </row>
    <row r="1867" spans="1:20" ht="60" x14ac:dyDescent="0.25">
      <c r="A1867" s="1">
        <v>1865</v>
      </c>
      <c r="B1867" s="8" t="s">
        <v>1866</v>
      </c>
      <c r="C1867" s="8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6">
        <f>ROUND((E1867/D1867)*(100),0)</f>
        <v>0</v>
      </c>
      <c r="P1867" s="9">
        <f>IF(L1867 = 0,0,E1867/L1867)</f>
        <v>2</v>
      </c>
      <c r="Q1867" s="1" t="str">
        <f>LEFT(N1867,SEARCH("/",N1867)-1)</f>
        <v>games</v>
      </c>
      <c r="R1867" s="1" t="str">
        <f>RIGHT(N1867,LEN(N1867) - FIND("/",N1867))</f>
        <v>mobile games</v>
      </c>
      <c r="S1867" s="12">
        <f>(J1867/86400)+DATE(1970,1,1)</f>
        <v>42645.367442129631</v>
      </c>
      <c r="T1867" s="12">
        <f>(I1867/86400)+DATE(1970,1,1)</f>
        <v>42680.409108796295</v>
      </c>
    </row>
    <row r="1868" spans="1:20" ht="60" x14ac:dyDescent="0.25">
      <c r="A1868" s="1">
        <v>1866</v>
      </c>
      <c r="B1868" s="8" t="s">
        <v>1867</v>
      </c>
      <c r="C1868" s="8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6">
        <f>ROUND((E1868/D1868)*(100),0)</f>
        <v>1</v>
      </c>
      <c r="P1868" s="9">
        <f>IF(L1868 = 0,0,E1868/L1868)</f>
        <v>62.5</v>
      </c>
      <c r="Q1868" s="1" t="str">
        <f>LEFT(N1868,SEARCH("/",N1868)-1)</f>
        <v>games</v>
      </c>
      <c r="R1868" s="1" t="str">
        <f>RIGHT(N1868,LEN(N1868) - FIND("/",N1868))</f>
        <v>mobile games</v>
      </c>
      <c r="S1868" s="12">
        <f>(J1868/86400)+DATE(1970,1,1)</f>
        <v>42742.246493055558</v>
      </c>
      <c r="T1868" s="12">
        <f>(I1868/86400)+DATE(1970,1,1)</f>
        <v>42795.166666666672</v>
      </c>
    </row>
    <row r="1869" spans="1:20" ht="60" x14ac:dyDescent="0.25">
      <c r="A1869" s="1">
        <v>1867</v>
      </c>
      <c r="B1869" s="8" t="s">
        <v>1868</v>
      </c>
      <c r="C1869" s="8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6">
        <f>ROUND((E1869/D1869)*(100),0)</f>
        <v>0</v>
      </c>
      <c r="P1869" s="9">
        <f>IF(L1869 = 0,0,E1869/L1869)</f>
        <v>10</v>
      </c>
      <c r="Q1869" s="1" t="str">
        <f>LEFT(N1869,SEARCH("/",N1869)-1)</f>
        <v>games</v>
      </c>
      <c r="R1869" s="1" t="str">
        <f>RIGHT(N1869,LEN(N1869) - FIND("/",N1869))</f>
        <v>mobile games</v>
      </c>
      <c r="S1869" s="12">
        <f>(J1869/86400)+DATE(1970,1,1)</f>
        <v>42649.924907407403</v>
      </c>
      <c r="T1869" s="12">
        <f>(I1869/86400)+DATE(1970,1,1)</f>
        <v>42679.924907407403</v>
      </c>
    </row>
    <row r="1870" spans="1:20" ht="60" x14ac:dyDescent="0.25">
      <c r="A1870" s="1">
        <v>1868</v>
      </c>
      <c r="B1870" s="8" t="s">
        <v>1869</v>
      </c>
      <c r="C1870" s="8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6">
        <f>ROUND((E1870/D1870)*(100),0)</f>
        <v>5</v>
      </c>
      <c r="P1870" s="9">
        <f>IF(L1870 = 0,0,E1870/L1870)</f>
        <v>71.588235294117652</v>
      </c>
      <c r="Q1870" s="1" t="str">
        <f>LEFT(N1870,SEARCH("/",N1870)-1)</f>
        <v>games</v>
      </c>
      <c r="R1870" s="1" t="str">
        <f>RIGHT(N1870,LEN(N1870) - FIND("/",N1870))</f>
        <v>mobile games</v>
      </c>
      <c r="S1870" s="12">
        <f>(J1870/86400)+DATE(1970,1,1)</f>
        <v>42328.779224537036</v>
      </c>
      <c r="T1870" s="12">
        <f>(I1870/86400)+DATE(1970,1,1)</f>
        <v>42353.332638888889</v>
      </c>
    </row>
    <row r="1871" spans="1:20" ht="60" x14ac:dyDescent="0.25">
      <c r="A1871" s="1">
        <v>1869</v>
      </c>
      <c r="B1871" s="8" t="s">
        <v>1870</v>
      </c>
      <c r="C1871" s="8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6">
        <f>ROUND((E1871/D1871)*(100),0)</f>
        <v>0</v>
      </c>
      <c r="P1871" s="9">
        <f>IF(L1871 = 0,0,E1871/L1871)</f>
        <v>0</v>
      </c>
      <c r="Q1871" s="1" t="str">
        <f>LEFT(N1871,SEARCH("/",N1871)-1)</f>
        <v>games</v>
      </c>
      <c r="R1871" s="1" t="str">
        <f>RIGHT(N1871,LEN(N1871) - FIND("/",N1871))</f>
        <v>mobile games</v>
      </c>
      <c r="S1871" s="12">
        <f>(J1871/86400)+DATE(1970,1,1)</f>
        <v>42709.002881944441</v>
      </c>
      <c r="T1871" s="12">
        <f>(I1871/86400)+DATE(1970,1,1)</f>
        <v>42739.002881944441</v>
      </c>
    </row>
    <row r="1872" spans="1:20" ht="45" x14ac:dyDescent="0.25">
      <c r="A1872" s="1">
        <v>1870</v>
      </c>
      <c r="B1872" s="8" t="s">
        <v>1871</v>
      </c>
      <c r="C1872" s="8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6">
        <f>ROUND((E1872/D1872)*(100),0)</f>
        <v>10</v>
      </c>
      <c r="P1872" s="9">
        <f>IF(L1872 = 0,0,E1872/L1872)</f>
        <v>32.81818181818182</v>
      </c>
      <c r="Q1872" s="1" t="str">
        <f>LEFT(N1872,SEARCH("/",N1872)-1)</f>
        <v>games</v>
      </c>
      <c r="R1872" s="1" t="str">
        <f>RIGHT(N1872,LEN(N1872) - FIND("/",N1872))</f>
        <v>mobile games</v>
      </c>
      <c r="S1872" s="12">
        <f>(J1872/86400)+DATE(1970,1,1)</f>
        <v>42371.355729166666</v>
      </c>
      <c r="T1872" s="12">
        <f>(I1872/86400)+DATE(1970,1,1)</f>
        <v>42400.178472222222</v>
      </c>
    </row>
    <row r="1873" spans="1:20" ht="60" x14ac:dyDescent="0.25">
      <c r="A1873" s="1">
        <v>1871</v>
      </c>
      <c r="B1873" s="8" t="s">
        <v>1872</v>
      </c>
      <c r="C1873" s="8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6">
        <f>ROUND((E1873/D1873)*(100),0)</f>
        <v>72</v>
      </c>
      <c r="P1873" s="9">
        <f>IF(L1873 = 0,0,E1873/L1873)</f>
        <v>49.11578947368421</v>
      </c>
      <c r="Q1873" s="1" t="str">
        <f>LEFT(N1873,SEARCH("/",N1873)-1)</f>
        <v>games</v>
      </c>
      <c r="R1873" s="1" t="str">
        <f>RIGHT(N1873,LEN(N1873) - FIND("/",N1873))</f>
        <v>mobile games</v>
      </c>
      <c r="S1873" s="12">
        <f>(J1873/86400)+DATE(1970,1,1)</f>
        <v>41923.783576388887</v>
      </c>
      <c r="T1873" s="12">
        <f>(I1873/86400)+DATE(1970,1,1)</f>
        <v>41963.825243055559</v>
      </c>
    </row>
    <row r="1874" spans="1:20" ht="60" x14ac:dyDescent="0.25">
      <c r="A1874" s="1">
        <v>1872</v>
      </c>
      <c r="B1874" s="8" t="s">
        <v>1873</v>
      </c>
      <c r="C1874" s="8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6">
        <f>ROUND((E1874/D1874)*(100),0)</f>
        <v>1</v>
      </c>
      <c r="P1874" s="9">
        <f>IF(L1874 = 0,0,E1874/L1874)</f>
        <v>16.307692307692307</v>
      </c>
      <c r="Q1874" s="1" t="str">
        <f>LEFT(N1874,SEARCH("/",N1874)-1)</f>
        <v>games</v>
      </c>
      <c r="R1874" s="1" t="str">
        <f>RIGHT(N1874,LEN(N1874) - FIND("/",N1874))</f>
        <v>mobile games</v>
      </c>
      <c r="S1874" s="12">
        <f>(J1874/86400)+DATE(1970,1,1)</f>
        <v>42155.129652777774</v>
      </c>
      <c r="T1874" s="12">
        <f>(I1874/86400)+DATE(1970,1,1)</f>
        <v>42185.129652777774</v>
      </c>
    </row>
    <row r="1875" spans="1:20" ht="60" x14ac:dyDescent="0.25">
      <c r="A1875" s="1">
        <v>1873</v>
      </c>
      <c r="B1875" s="8" t="s">
        <v>1874</v>
      </c>
      <c r="C1875" s="8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6">
        <f>ROUND((E1875/D1875)*(100),0)</f>
        <v>0</v>
      </c>
      <c r="P1875" s="9">
        <f>IF(L1875 = 0,0,E1875/L1875)</f>
        <v>18</v>
      </c>
      <c r="Q1875" s="1" t="str">
        <f>LEFT(N1875,SEARCH("/",N1875)-1)</f>
        <v>games</v>
      </c>
      <c r="R1875" s="1" t="str">
        <f>RIGHT(N1875,LEN(N1875) - FIND("/",N1875))</f>
        <v>mobile games</v>
      </c>
      <c r="S1875" s="12">
        <f>(J1875/86400)+DATE(1970,1,1)</f>
        <v>42164.615856481483</v>
      </c>
      <c r="T1875" s="12">
        <f>(I1875/86400)+DATE(1970,1,1)</f>
        <v>42193.697916666672</v>
      </c>
    </row>
    <row r="1876" spans="1:20" ht="60" x14ac:dyDescent="0.25">
      <c r="A1876" s="1">
        <v>1874</v>
      </c>
      <c r="B1876" s="8" t="s">
        <v>1875</v>
      </c>
      <c r="C1876" s="8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6">
        <f>ROUND((E1876/D1876)*(100),0)</f>
        <v>0</v>
      </c>
      <c r="P1876" s="9">
        <f>IF(L1876 = 0,0,E1876/L1876)</f>
        <v>13</v>
      </c>
      <c r="Q1876" s="1" t="str">
        <f>LEFT(N1876,SEARCH("/",N1876)-1)</f>
        <v>games</v>
      </c>
      <c r="R1876" s="1" t="str">
        <f>RIGHT(N1876,LEN(N1876) - FIND("/",N1876))</f>
        <v>mobile games</v>
      </c>
      <c r="S1876" s="12">
        <f>(J1876/86400)+DATE(1970,1,1)</f>
        <v>42529.969131944439</v>
      </c>
      <c r="T1876" s="12">
        <f>(I1876/86400)+DATE(1970,1,1)</f>
        <v>42549.969131944439</v>
      </c>
    </row>
    <row r="1877" spans="1:20" ht="45" x14ac:dyDescent="0.25">
      <c r="A1877" s="1">
        <v>1875</v>
      </c>
      <c r="B1877" s="8" t="s">
        <v>1876</v>
      </c>
      <c r="C1877" s="8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6">
        <f>ROUND((E1877/D1877)*(100),0)</f>
        <v>1</v>
      </c>
      <c r="P1877" s="9">
        <f>IF(L1877 = 0,0,E1877/L1877)</f>
        <v>17</v>
      </c>
      <c r="Q1877" s="1" t="str">
        <f>LEFT(N1877,SEARCH("/",N1877)-1)</f>
        <v>games</v>
      </c>
      <c r="R1877" s="1" t="str">
        <f>RIGHT(N1877,LEN(N1877) - FIND("/",N1877))</f>
        <v>mobile games</v>
      </c>
      <c r="S1877" s="12">
        <f>(J1877/86400)+DATE(1970,1,1)</f>
        <v>42528.899398148147</v>
      </c>
      <c r="T1877" s="12">
        <f>(I1877/86400)+DATE(1970,1,1)</f>
        <v>42588.899398148147</v>
      </c>
    </row>
    <row r="1878" spans="1:20" ht="45" x14ac:dyDescent="0.25">
      <c r="A1878" s="1">
        <v>1876</v>
      </c>
      <c r="B1878" s="8" t="s">
        <v>1877</v>
      </c>
      <c r="C1878" s="8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6">
        <f>ROUND((E1878/D1878)*(100),0)</f>
        <v>0</v>
      </c>
      <c r="P1878" s="9">
        <f>IF(L1878 = 0,0,E1878/L1878)</f>
        <v>0</v>
      </c>
      <c r="Q1878" s="1" t="str">
        <f>LEFT(N1878,SEARCH("/",N1878)-1)</f>
        <v>games</v>
      </c>
      <c r="R1878" s="1" t="str">
        <f>RIGHT(N1878,LEN(N1878) - FIND("/",N1878))</f>
        <v>mobile games</v>
      </c>
      <c r="S1878" s="12">
        <f>(J1878/86400)+DATE(1970,1,1)</f>
        <v>41776.284780092596</v>
      </c>
      <c r="T1878" s="12">
        <f>(I1878/86400)+DATE(1970,1,1)</f>
        <v>41806.284780092596</v>
      </c>
    </row>
    <row r="1879" spans="1:20" ht="45" x14ac:dyDescent="0.25">
      <c r="A1879" s="1">
        <v>1877</v>
      </c>
      <c r="B1879" s="8" t="s">
        <v>1878</v>
      </c>
      <c r="C1879" s="8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6">
        <f>ROUND((E1879/D1879)*(100),0)</f>
        <v>0</v>
      </c>
      <c r="P1879" s="9">
        <f>IF(L1879 = 0,0,E1879/L1879)</f>
        <v>0</v>
      </c>
      <c r="Q1879" s="1" t="str">
        <f>LEFT(N1879,SEARCH("/",N1879)-1)</f>
        <v>games</v>
      </c>
      <c r="R1879" s="1" t="str">
        <f>RIGHT(N1879,LEN(N1879) - FIND("/",N1879))</f>
        <v>mobile games</v>
      </c>
      <c r="S1879" s="12">
        <f>(J1879/86400)+DATE(1970,1,1)</f>
        <v>42035.029224537036</v>
      </c>
      <c r="T1879" s="12">
        <f>(I1879/86400)+DATE(1970,1,1)</f>
        <v>42064.029224537036</v>
      </c>
    </row>
    <row r="1880" spans="1:20" ht="60" x14ac:dyDescent="0.25">
      <c r="A1880" s="1">
        <v>1878</v>
      </c>
      <c r="B1880" s="8" t="s">
        <v>1879</v>
      </c>
      <c r="C1880" s="8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6">
        <f>ROUND((E1880/D1880)*(100),0)</f>
        <v>0</v>
      </c>
      <c r="P1880" s="9">
        <f>IF(L1880 = 0,0,E1880/L1880)</f>
        <v>0</v>
      </c>
      <c r="Q1880" s="1" t="str">
        <f>LEFT(N1880,SEARCH("/",N1880)-1)</f>
        <v>games</v>
      </c>
      <c r="R1880" s="1" t="str">
        <f>RIGHT(N1880,LEN(N1880) - FIND("/",N1880))</f>
        <v>mobile games</v>
      </c>
      <c r="S1880" s="12">
        <f>(J1880/86400)+DATE(1970,1,1)</f>
        <v>41773.008738425924</v>
      </c>
      <c r="T1880" s="12">
        <f>(I1880/86400)+DATE(1970,1,1)</f>
        <v>41803.008738425924</v>
      </c>
    </row>
    <row r="1881" spans="1:20" ht="60" x14ac:dyDescent="0.25">
      <c r="A1881" s="1">
        <v>1879</v>
      </c>
      <c r="B1881" s="8" t="s">
        <v>1880</v>
      </c>
      <c r="C1881" s="8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6">
        <f>ROUND((E1881/D1881)*(100),0)</f>
        <v>0</v>
      </c>
      <c r="P1881" s="9">
        <f>IF(L1881 = 0,0,E1881/L1881)</f>
        <v>3</v>
      </c>
      <c r="Q1881" s="1" t="str">
        <f>LEFT(N1881,SEARCH("/",N1881)-1)</f>
        <v>games</v>
      </c>
      <c r="R1881" s="1" t="str">
        <f>RIGHT(N1881,LEN(N1881) - FIND("/",N1881))</f>
        <v>mobile games</v>
      </c>
      <c r="S1881" s="12">
        <f>(J1881/86400)+DATE(1970,1,1)</f>
        <v>42413.649641203709</v>
      </c>
      <c r="T1881" s="12">
        <f>(I1881/86400)+DATE(1970,1,1)</f>
        <v>42443.607974537037</v>
      </c>
    </row>
    <row r="1882" spans="1:20" ht="30" x14ac:dyDescent="0.25">
      <c r="A1882" s="1">
        <v>1880</v>
      </c>
      <c r="B1882" s="8" t="s">
        <v>1881</v>
      </c>
      <c r="C1882" s="8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6">
        <f>ROUND((E1882/D1882)*(100),0)</f>
        <v>20</v>
      </c>
      <c r="P1882" s="9">
        <f>IF(L1882 = 0,0,E1882/L1882)</f>
        <v>41.833333333333336</v>
      </c>
      <c r="Q1882" s="1" t="str">
        <f>LEFT(N1882,SEARCH("/",N1882)-1)</f>
        <v>games</v>
      </c>
      <c r="R1882" s="1" t="str">
        <f>RIGHT(N1882,LEN(N1882) - FIND("/",N1882))</f>
        <v>mobile games</v>
      </c>
      <c r="S1882" s="12">
        <f>(J1882/86400)+DATE(1970,1,1)</f>
        <v>42430.566898148143</v>
      </c>
      <c r="T1882" s="12">
        <f>(I1882/86400)+DATE(1970,1,1)</f>
        <v>42459.525231481486</v>
      </c>
    </row>
    <row r="1883" spans="1:20" ht="45" x14ac:dyDescent="0.25">
      <c r="A1883" s="1">
        <v>1881</v>
      </c>
      <c r="B1883" s="8" t="s">
        <v>1882</v>
      </c>
      <c r="C1883" s="8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16">
        <f>ROUND((E1883/D1883)*(100),0)</f>
        <v>173</v>
      </c>
      <c r="P1883" s="9">
        <f>IF(L1883 = 0,0,E1883/L1883)</f>
        <v>49.338428571428572</v>
      </c>
      <c r="Q1883" s="1" t="str">
        <f>LEFT(N1883,SEARCH("/",N1883)-1)</f>
        <v>music</v>
      </c>
      <c r="R1883" s="1" t="str">
        <f>RIGHT(N1883,LEN(N1883) - FIND("/",N1883))</f>
        <v>indie rock</v>
      </c>
      <c r="S1883" s="12">
        <f>(J1883/86400)+DATE(1970,1,1)</f>
        <v>42043.152650462958</v>
      </c>
      <c r="T1883" s="12">
        <f>(I1883/86400)+DATE(1970,1,1)</f>
        <v>42073.110983796301</v>
      </c>
    </row>
    <row r="1884" spans="1:20" ht="60" x14ac:dyDescent="0.25">
      <c r="A1884" s="1">
        <v>1882</v>
      </c>
      <c r="B1884" s="8" t="s">
        <v>1883</v>
      </c>
      <c r="C1884" s="8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16">
        <f>ROUND((E1884/D1884)*(100),0)</f>
        <v>101</v>
      </c>
      <c r="P1884" s="9">
        <f>IF(L1884 = 0,0,E1884/L1884)</f>
        <v>41.728395061728392</v>
      </c>
      <c r="Q1884" s="1" t="str">
        <f>LEFT(N1884,SEARCH("/",N1884)-1)</f>
        <v>music</v>
      </c>
      <c r="R1884" s="1" t="str">
        <f>RIGHT(N1884,LEN(N1884) - FIND("/",N1884))</f>
        <v>indie rock</v>
      </c>
      <c r="S1884" s="12">
        <f>(J1884/86400)+DATE(1970,1,1)</f>
        <v>41067.949212962965</v>
      </c>
      <c r="T1884" s="12">
        <f>(I1884/86400)+DATE(1970,1,1)</f>
        <v>41100.991666666669</v>
      </c>
    </row>
    <row r="1885" spans="1:20" ht="45" x14ac:dyDescent="0.25">
      <c r="A1885" s="1">
        <v>1883</v>
      </c>
      <c r="B1885" s="8" t="s">
        <v>1884</v>
      </c>
      <c r="C1885" s="8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16">
        <f>ROUND((E1885/D1885)*(100),0)</f>
        <v>105</v>
      </c>
      <c r="P1885" s="9">
        <f>IF(L1885 = 0,0,E1885/L1885)</f>
        <v>32.71875</v>
      </c>
      <c r="Q1885" s="1" t="str">
        <f>LEFT(N1885,SEARCH("/",N1885)-1)</f>
        <v>music</v>
      </c>
      <c r="R1885" s="1" t="str">
        <f>RIGHT(N1885,LEN(N1885) - FIND("/",N1885))</f>
        <v>indie rock</v>
      </c>
      <c r="S1885" s="12">
        <f>(J1885/86400)+DATE(1970,1,1)</f>
        <v>40977.948009259257</v>
      </c>
      <c r="T1885" s="12">
        <f>(I1885/86400)+DATE(1970,1,1)</f>
        <v>41007.906342592592</v>
      </c>
    </row>
    <row r="1886" spans="1:20" ht="60" x14ac:dyDescent="0.25">
      <c r="A1886" s="1">
        <v>1884</v>
      </c>
      <c r="B1886" s="8" t="s">
        <v>1885</v>
      </c>
      <c r="C1886" s="8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16">
        <f>ROUND((E1886/D1886)*(100),0)</f>
        <v>135</v>
      </c>
      <c r="P1886" s="9">
        <f>IF(L1886 = 0,0,E1886/L1886)</f>
        <v>51.96153846153846</v>
      </c>
      <c r="Q1886" s="1" t="str">
        <f>LEFT(N1886,SEARCH("/",N1886)-1)</f>
        <v>music</v>
      </c>
      <c r="R1886" s="1" t="str">
        <f>RIGHT(N1886,LEN(N1886) - FIND("/",N1886))</f>
        <v>indie rock</v>
      </c>
      <c r="S1886" s="12">
        <f>(J1886/86400)+DATE(1970,1,1)</f>
        <v>41205.198321759257</v>
      </c>
      <c r="T1886" s="12">
        <f>(I1886/86400)+DATE(1970,1,1)</f>
        <v>41240.5</v>
      </c>
    </row>
    <row r="1887" spans="1:20" ht="45" x14ac:dyDescent="0.25">
      <c r="A1887" s="1">
        <v>1885</v>
      </c>
      <c r="B1887" s="8" t="s">
        <v>1886</v>
      </c>
      <c r="C1887" s="8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16">
        <f>ROUND((E1887/D1887)*(100),0)</f>
        <v>116</v>
      </c>
      <c r="P1887" s="9">
        <f>IF(L1887 = 0,0,E1887/L1887)</f>
        <v>50.685714285714283</v>
      </c>
      <c r="Q1887" s="1" t="str">
        <f>LEFT(N1887,SEARCH("/",N1887)-1)</f>
        <v>music</v>
      </c>
      <c r="R1887" s="1" t="str">
        <f>RIGHT(N1887,LEN(N1887) - FIND("/",N1887))</f>
        <v>indie rock</v>
      </c>
      <c r="S1887" s="12">
        <f>(J1887/86400)+DATE(1970,1,1)</f>
        <v>41099.093865740739</v>
      </c>
      <c r="T1887" s="12">
        <f>(I1887/86400)+DATE(1970,1,1)</f>
        <v>41131.916666666664</v>
      </c>
    </row>
    <row r="1888" spans="1:20" ht="45" x14ac:dyDescent="0.25">
      <c r="A1888" s="1">
        <v>1886</v>
      </c>
      <c r="B1888" s="8" t="s">
        <v>1887</v>
      </c>
      <c r="C1888" s="8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16">
        <f>ROUND((E1888/D1888)*(100),0)</f>
        <v>102</v>
      </c>
      <c r="P1888" s="9">
        <f>IF(L1888 = 0,0,E1888/L1888)</f>
        <v>42.241379310344826</v>
      </c>
      <c r="Q1888" s="1" t="str">
        <f>LEFT(N1888,SEARCH("/",N1888)-1)</f>
        <v>music</v>
      </c>
      <c r="R1888" s="1" t="str">
        <f>RIGHT(N1888,LEN(N1888) - FIND("/",N1888))</f>
        <v>indie rock</v>
      </c>
      <c r="S1888" s="12">
        <f>(J1888/86400)+DATE(1970,1,1)</f>
        <v>41925.906689814816</v>
      </c>
      <c r="T1888" s="12">
        <f>(I1888/86400)+DATE(1970,1,1)</f>
        <v>41955.94835648148</v>
      </c>
    </row>
    <row r="1889" spans="1:20" ht="60" x14ac:dyDescent="0.25">
      <c r="A1889" s="1">
        <v>1887</v>
      </c>
      <c r="B1889" s="8" t="s">
        <v>1888</v>
      </c>
      <c r="C1889" s="8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16">
        <f>ROUND((E1889/D1889)*(100),0)</f>
        <v>111</v>
      </c>
      <c r="P1889" s="9">
        <f>IF(L1889 = 0,0,E1889/L1889)</f>
        <v>416.875</v>
      </c>
      <c r="Q1889" s="1" t="str">
        <f>LEFT(N1889,SEARCH("/",N1889)-1)</f>
        <v>music</v>
      </c>
      <c r="R1889" s="1" t="str">
        <f>RIGHT(N1889,LEN(N1889) - FIND("/",N1889))</f>
        <v>indie rock</v>
      </c>
      <c r="S1889" s="12">
        <f>(J1889/86400)+DATE(1970,1,1)</f>
        <v>42323.800138888888</v>
      </c>
      <c r="T1889" s="12">
        <f>(I1889/86400)+DATE(1970,1,1)</f>
        <v>42341.895833333328</v>
      </c>
    </row>
    <row r="1890" spans="1:20" ht="60" x14ac:dyDescent="0.25">
      <c r="A1890" s="1">
        <v>1888</v>
      </c>
      <c r="B1890" s="8" t="s">
        <v>1889</v>
      </c>
      <c r="C1890" s="8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16">
        <f>ROUND((E1890/D1890)*(100),0)</f>
        <v>166</v>
      </c>
      <c r="P1890" s="9">
        <f>IF(L1890 = 0,0,E1890/L1890)</f>
        <v>46.651685393258425</v>
      </c>
      <c r="Q1890" s="1" t="str">
        <f>LEFT(N1890,SEARCH("/",N1890)-1)</f>
        <v>music</v>
      </c>
      <c r="R1890" s="1" t="str">
        <f>RIGHT(N1890,LEN(N1890) - FIND("/",N1890))</f>
        <v>indie rock</v>
      </c>
      <c r="S1890" s="12">
        <f>(J1890/86400)+DATE(1970,1,1)</f>
        <v>40299.239953703705</v>
      </c>
      <c r="T1890" s="12">
        <f>(I1890/86400)+DATE(1970,1,1)</f>
        <v>40330.207638888889</v>
      </c>
    </row>
    <row r="1891" spans="1:20" ht="60" x14ac:dyDescent="0.25">
      <c r="A1891" s="1">
        <v>1889</v>
      </c>
      <c r="B1891" s="8" t="s">
        <v>1890</v>
      </c>
      <c r="C1891" s="8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16">
        <f>ROUND((E1891/D1891)*(100),0)</f>
        <v>107</v>
      </c>
      <c r="P1891" s="9">
        <f>IF(L1891 = 0,0,E1891/L1891)</f>
        <v>48.454545454545453</v>
      </c>
      <c r="Q1891" s="1" t="str">
        <f>LEFT(N1891,SEARCH("/",N1891)-1)</f>
        <v>music</v>
      </c>
      <c r="R1891" s="1" t="str">
        <f>RIGHT(N1891,LEN(N1891) - FIND("/",N1891))</f>
        <v>indie rock</v>
      </c>
      <c r="S1891" s="12">
        <f>(J1891/86400)+DATE(1970,1,1)</f>
        <v>41299.793356481481</v>
      </c>
      <c r="T1891" s="12">
        <f>(I1891/86400)+DATE(1970,1,1)</f>
        <v>41344.751689814817</v>
      </c>
    </row>
    <row r="1892" spans="1:20" ht="45" x14ac:dyDescent="0.25">
      <c r="A1892" s="1">
        <v>1890</v>
      </c>
      <c r="B1892" s="8" t="s">
        <v>1891</v>
      </c>
      <c r="C1892" s="8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16">
        <f>ROUND((E1892/D1892)*(100),0)</f>
        <v>145</v>
      </c>
      <c r="P1892" s="9">
        <f>IF(L1892 = 0,0,E1892/L1892)</f>
        <v>70.5289837398374</v>
      </c>
      <c r="Q1892" s="1" t="str">
        <f>LEFT(N1892,SEARCH("/",N1892)-1)</f>
        <v>music</v>
      </c>
      <c r="R1892" s="1" t="str">
        <f>RIGHT(N1892,LEN(N1892) - FIND("/",N1892))</f>
        <v>indie rock</v>
      </c>
      <c r="S1892" s="12">
        <f>(J1892/86400)+DATE(1970,1,1)</f>
        <v>41228.786203703705</v>
      </c>
      <c r="T1892" s="12">
        <f>(I1892/86400)+DATE(1970,1,1)</f>
        <v>41258.786203703705</v>
      </c>
    </row>
    <row r="1893" spans="1:20" ht="60" x14ac:dyDescent="0.25">
      <c r="A1893" s="1">
        <v>1891</v>
      </c>
      <c r="B1893" s="8" t="s">
        <v>1892</v>
      </c>
      <c r="C1893" s="8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16">
        <f>ROUND((E1893/D1893)*(100),0)</f>
        <v>106</v>
      </c>
      <c r="P1893" s="9">
        <f>IF(L1893 = 0,0,E1893/L1893)</f>
        <v>87.958333333333329</v>
      </c>
      <c r="Q1893" s="1" t="str">
        <f>LEFT(N1893,SEARCH("/",N1893)-1)</f>
        <v>music</v>
      </c>
      <c r="R1893" s="1" t="str">
        <f>RIGHT(N1893,LEN(N1893) - FIND("/",N1893))</f>
        <v>indie rock</v>
      </c>
      <c r="S1893" s="12">
        <f>(J1893/86400)+DATE(1970,1,1)</f>
        <v>40335.798078703701</v>
      </c>
      <c r="T1893" s="12">
        <f>(I1893/86400)+DATE(1970,1,1)</f>
        <v>40381.25</v>
      </c>
    </row>
    <row r="1894" spans="1:20" ht="45" x14ac:dyDescent="0.25">
      <c r="A1894" s="1">
        <v>1892</v>
      </c>
      <c r="B1894" s="8" t="s">
        <v>1893</v>
      </c>
      <c r="C1894" s="8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16">
        <f>ROUND((E1894/D1894)*(100),0)</f>
        <v>137</v>
      </c>
      <c r="P1894" s="9">
        <f>IF(L1894 = 0,0,E1894/L1894)</f>
        <v>26.26923076923077</v>
      </c>
      <c r="Q1894" s="1" t="str">
        <f>LEFT(N1894,SEARCH("/",N1894)-1)</f>
        <v>music</v>
      </c>
      <c r="R1894" s="1" t="str">
        <f>RIGHT(N1894,LEN(N1894) - FIND("/",N1894))</f>
        <v>indie rock</v>
      </c>
      <c r="S1894" s="12">
        <f>(J1894/86400)+DATE(1970,1,1)</f>
        <v>40671.637511574074</v>
      </c>
      <c r="T1894" s="12">
        <f>(I1894/86400)+DATE(1970,1,1)</f>
        <v>40701.637511574074</v>
      </c>
    </row>
    <row r="1895" spans="1:20" ht="45" x14ac:dyDescent="0.25">
      <c r="A1895" s="1">
        <v>1893</v>
      </c>
      <c r="B1895" s="8" t="s">
        <v>1894</v>
      </c>
      <c r="C1895" s="8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16">
        <f>ROUND((E1895/D1895)*(100),0)</f>
        <v>104</v>
      </c>
      <c r="P1895" s="9">
        <f>IF(L1895 = 0,0,E1895/L1895)</f>
        <v>57.777777777777779</v>
      </c>
      <c r="Q1895" s="1" t="str">
        <f>LEFT(N1895,SEARCH("/",N1895)-1)</f>
        <v>music</v>
      </c>
      <c r="R1895" s="1" t="str">
        <f>RIGHT(N1895,LEN(N1895) - FIND("/",N1895))</f>
        <v>indie rock</v>
      </c>
      <c r="S1895" s="12">
        <f>(J1895/86400)+DATE(1970,1,1)</f>
        <v>40632.94195601852</v>
      </c>
      <c r="T1895" s="12">
        <f>(I1895/86400)+DATE(1970,1,1)</f>
        <v>40649.165972222225</v>
      </c>
    </row>
    <row r="1896" spans="1:20" ht="30" x14ac:dyDescent="0.25">
      <c r="A1896" s="1">
        <v>1894</v>
      </c>
      <c r="B1896" s="8" t="s">
        <v>1895</v>
      </c>
      <c r="C1896" s="8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16">
        <f>ROUND((E1896/D1896)*(100),0)</f>
        <v>115</v>
      </c>
      <c r="P1896" s="9">
        <f>IF(L1896 = 0,0,E1896/L1896)</f>
        <v>57.25</v>
      </c>
      <c r="Q1896" s="1" t="str">
        <f>LEFT(N1896,SEARCH("/",N1896)-1)</f>
        <v>music</v>
      </c>
      <c r="R1896" s="1" t="str">
        <f>RIGHT(N1896,LEN(N1896) - FIND("/",N1896))</f>
        <v>indie rock</v>
      </c>
      <c r="S1896" s="12">
        <f>(J1896/86400)+DATE(1970,1,1)</f>
        <v>40920.90489583333</v>
      </c>
      <c r="T1896" s="12">
        <f>(I1896/86400)+DATE(1970,1,1)</f>
        <v>40951.90489583333</v>
      </c>
    </row>
    <row r="1897" spans="1:20" ht="60" x14ac:dyDescent="0.25">
      <c r="A1897" s="1">
        <v>1895</v>
      </c>
      <c r="B1897" s="8" t="s">
        <v>1896</v>
      </c>
      <c r="C1897" s="8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16">
        <f>ROUND((E1897/D1897)*(100),0)</f>
        <v>102</v>
      </c>
      <c r="P1897" s="9">
        <f>IF(L1897 = 0,0,E1897/L1897)</f>
        <v>196.34042553191489</v>
      </c>
      <c r="Q1897" s="1" t="str">
        <f>LEFT(N1897,SEARCH("/",N1897)-1)</f>
        <v>music</v>
      </c>
      <c r="R1897" s="1" t="str">
        <f>RIGHT(N1897,LEN(N1897) - FIND("/",N1897))</f>
        <v>indie rock</v>
      </c>
      <c r="S1897" s="12">
        <f>(J1897/86400)+DATE(1970,1,1)</f>
        <v>42267.746782407412</v>
      </c>
      <c r="T1897" s="12">
        <f>(I1897/86400)+DATE(1970,1,1)</f>
        <v>42297.746782407412</v>
      </c>
    </row>
    <row r="1898" spans="1:20" ht="45" x14ac:dyDescent="0.25">
      <c r="A1898" s="1">
        <v>1896</v>
      </c>
      <c r="B1898" s="8" t="s">
        <v>1897</v>
      </c>
      <c r="C1898" s="8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16">
        <f>ROUND((E1898/D1898)*(100),0)</f>
        <v>124</v>
      </c>
      <c r="P1898" s="9">
        <f>IF(L1898 = 0,0,E1898/L1898)</f>
        <v>43</v>
      </c>
      <c r="Q1898" s="1" t="str">
        <f>LEFT(N1898,SEARCH("/",N1898)-1)</f>
        <v>music</v>
      </c>
      <c r="R1898" s="1" t="str">
        <f>RIGHT(N1898,LEN(N1898) - FIND("/",N1898))</f>
        <v>indie rock</v>
      </c>
      <c r="S1898" s="12">
        <f>(J1898/86400)+DATE(1970,1,1)</f>
        <v>40981.710243055553</v>
      </c>
      <c r="T1898" s="12">
        <f>(I1898/86400)+DATE(1970,1,1)</f>
        <v>41011.710243055553</v>
      </c>
    </row>
    <row r="1899" spans="1:20" ht="60" x14ac:dyDescent="0.25">
      <c r="A1899" s="1">
        <v>1897</v>
      </c>
      <c r="B1899" s="8" t="s">
        <v>1898</v>
      </c>
      <c r="C1899" s="8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16">
        <f>ROUND((E1899/D1899)*(100),0)</f>
        <v>102</v>
      </c>
      <c r="P1899" s="9">
        <f>IF(L1899 = 0,0,E1899/L1899)</f>
        <v>35.551912568306008</v>
      </c>
      <c r="Q1899" s="1" t="str">
        <f>LEFT(N1899,SEARCH("/",N1899)-1)</f>
        <v>music</v>
      </c>
      <c r="R1899" s="1" t="str">
        <f>RIGHT(N1899,LEN(N1899) - FIND("/",N1899))</f>
        <v>indie rock</v>
      </c>
      <c r="S1899" s="12">
        <f>(J1899/86400)+DATE(1970,1,1)</f>
        <v>41680.583402777775</v>
      </c>
      <c r="T1899" s="12">
        <f>(I1899/86400)+DATE(1970,1,1)</f>
        <v>41702.875</v>
      </c>
    </row>
    <row r="1900" spans="1:20" ht="45" x14ac:dyDescent="0.25">
      <c r="A1900" s="1">
        <v>1898</v>
      </c>
      <c r="B1900" s="8" t="s">
        <v>1899</v>
      </c>
      <c r="C1900" s="8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16">
        <f>ROUND((E1900/D1900)*(100),0)</f>
        <v>145</v>
      </c>
      <c r="P1900" s="9">
        <f>IF(L1900 = 0,0,E1900/L1900)</f>
        <v>68.80952380952381</v>
      </c>
      <c r="Q1900" s="1" t="str">
        <f>LEFT(N1900,SEARCH("/",N1900)-1)</f>
        <v>music</v>
      </c>
      <c r="R1900" s="1" t="str">
        <f>RIGHT(N1900,LEN(N1900) - FIND("/",N1900))</f>
        <v>indie rock</v>
      </c>
      <c r="S1900" s="12">
        <f>(J1900/86400)+DATE(1970,1,1)</f>
        <v>42366.192974537036</v>
      </c>
      <c r="T1900" s="12">
        <f>(I1900/86400)+DATE(1970,1,1)</f>
        <v>42401.75</v>
      </c>
    </row>
    <row r="1901" spans="1:20" ht="60" x14ac:dyDescent="0.25">
      <c r="A1901" s="1">
        <v>1899</v>
      </c>
      <c r="B1901" s="8" t="s">
        <v>1900</v>
      </c>
      <c r="C1901" s="8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16">
        <f>ROUND((E1901/D1901)*(100),0)</f>
        <v>133</v>
      </c>
      <c r="P1901" s="9">
        <f>IF(L1901 = 0,0,E1901/L1901)</f>
        <v>28.571428571428573</v>
      </c>
      <c r="Q1901" s="1" t="str">
        <f>LEFT(N1901,SEARCH("/",N1901)-1)</f>
        <v>music</v>
      </c>
      <c r="R1901" s="1" t="str">
        <f>RIGHT(N1901,LEN(N1901) - FIND("/",N1901))</f>
        <v>indie rock</v>
      </c>
      <c r="S1901" s="12">
        <f>(J1901/86400)+DATE(1970,1,1)</f>
        <v>42058.941736111112</v>
      </c>
      <c r="T1901" s="12">
        <f>(I1901/86400)+DATE(1970,1,1)</f>
        <v>42088.90006944444</v>
      </c>
    </row>
    <row r="1902" spans="1:20" ht="60" x14ac:dyDescent="0.25">
      <c r="A1902" s="1">
        <v>1900</v>
      </c>
      <c r="B1902" s="8" t="s">
        <v>1901</v>
      </c>
      <c r="C1902" s="8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16">
        <f>ROUND((E1902/D1902)*(100),0)</f>
        <v>109</v>
      </c>
      <c r="P1902" s="9">
        <f>IF(L1902 = 0,0,E1902/L1902)</f>
        <v>50.631666666666668</v>
      </c>
      <c r="Q1902" s="1" t="str">
        <f>LEFT(N1902,SEARCH("/",N1902)-1)</f>
        <v>music</v>
      </c>
      <c r="R1902" s="1" t="str">
        <f>RIGHT(N1902,LEN(N1902) - FIND("/",N1902))</f>
        <v>indie rock</v>
      </c>
      <c r="S1902" s="12">
        <f>(J1902/86400)+DATE(1970,1,1)</f>
        <v>41160.871886574074</v>
      </c>
      <c r="T1902" s="12">
        <f>(I1902/86400)+DATE(1970,1,1)</f>
        <v>41188.415972222225</v>
      </c>
    </row>
    <row r="1903" spans="1:20" ht="60" x14ac:dyDescent="0.25">
      <c r="A1903" s="1">
        <v>1901</v>
      </c>
      <c r="B1903" s="8" t="s">
        <v>1902</v>
      </c>
      <c r="C1903" s="8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6">
        <f>ROUND((E1903/D1903)*(100),0)</f>
        <v>3</v>
      </c>
      <c r="P1903" s="9">
        <f>IF(L1903 = 0,0,E1903/L1903)</f>
        <v>106.8</v>
      </c>
      <c r="Q1903" s="1" t="str">
        <f>LEFT(N1903,SEARCH("/",N1903)-1)</f>
        <v>technology</v>
      </c>
      <c r="R1903" s="1" t="str">
        <f>RIGHT(N1903,LEN(N1903) - FIND("/",N1903))</f>
        <v>gadgets</v>
      </c>
      <c r="S1903" s="12">
        <f>(J1903/86400)+DATE(1970,1,1)</f>
        <v>42116.54315972222</v>
      </c>
      <c r="T1903" s="12">
        <f>(I1903/86400)+DATE(1970,1,1)</f>
        <v>42146.541666666672</v>
      </c>
    </row>
    <row r="1904" spans="1:20" ht="60" x14ac:dyDescent="0.25">
      <c r="A1904" s="1">
        <v>1902</v>
      </c>
      <c r="B1904" s="8" t="s">
        <v>1903</v>
      </c>
      <c r="C1904" s="8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6">
        <f>ROUND((E1904/D1904)*(100),0)</f>
        <v>1</v>
      </c>
      <c r="P1904" s="9">
        <f>IF(L1904 = 0,0,E1904/L1904)</f>
        <v>4</v>
      </c>
      <c r="Q1904" s="1" t="str">
        <f>LEFT(N1904,SEARCH("/",N1904)-1)</f>
        <v>technology</v>
      </c>
      <c r="R1904" s="1" t="str">
        <f>RIGHT(N1904,LEN(N1904) - FIND("/",N1904))</f>
        <v>gadgets</v>
      </c>
      <c r="S1904" s="12">
        <f>(J1904/86400)+DATE(1970,1,1)</f>
        <v>42037.789895833332</v>
      </c>
      <c r="T1904" s="12">
        <f>(I1904/86400)+DATE(1970,1,1)</f>
        <v>42067.789895833332</v>
      </c>
    </row>
    <row r="1905" spans="1:20" ht="60" x14ac:dyDescent="0.25">
      <c r="A1905" s="1">
        <v>1903</v>
      </c>
      <c r="B1905" s="8" t="s">
        <v>1904</v>
      </c>
      <c r="C1905" s="8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6">
        <f>ROUND((E1905/D1905)*(100),0)</f>
        <v>47</v>
      </c>
      <c r="P1905" s="9">
        <f>IF(L1905 = 0,0,E1905/L1905)</f>
        <v>34.097560975609753</v>
      </c>
      <c r="Q1905" s="1" t="str">
        <f>LEFT(N1905,SEARCH("/",N1905)-1)</f>
        <v>technology</v>
      </c>
      <c r="R1905" s="1" t="str">
        <f>RIGHT(N1905,LEN(N1905) - FIND("/",N1905))</f>
        <v>gadgets</v>
      </c>
      <c r="S1905" s="12">
        <f>(J1905/86400)+DATE(1970,1,1)</f>
        <v>42702.770729166667</v>
      </c>
      <c r="T1905" s="12">
        <f>(I1905/86400)+DATE(1970,1,1)</f>
        <v>42762.770729166667</v>
      </c>
    </row>
    <row r="1906" spans="1:20" ht="45" x14ac:dyDescent="0.25">
      <c r="A1906" s="1">
        <v>1904</v>
      </c>
      <c r="B1906" s="8" t="s">
        <v>1905</v>
      </c>
      <c r="C1906" s="8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6">
        <f>ROUND((E1906/D1906)*(100),0)</f>
        <v>0</v>
      </c>
      <c r="P1906" s="9">
        <f>IF(L1906 = 0,0,E1906/L1906)</f>
        <v>25</v>
      </c>
      <c r="Q1906" s="1" t="str">
        <f>LEFT(N1906,SEARCH("/",N1906)-1)</f>
        <v>technology</v>
      </c>
      <c r="R1906" s="1" t="str">
        <f>RIGHT(N1906,LEN(N1906) - FIND("/",N1906))</f>
        <v>gadgets</v>
      </c>
      <c r="S1906" s="12">
        <f>(J1906/86400)+DATE(1970,1,1)</f>
        <v>42326.685428240744</v>
      </c>
      <c r="T1906" s="12">
        <f>(I1906/86400)+DATE(1970,1,1)</f>
        <v>42371.685428240744</v>
      </c>
    </row>
    <row r="1907" spans="1:20" ht="60" x14ac:dyDescent="0.25">
      <c r="A1907" s="1">
        <v>1905</v>
      </c>
      <c r="B1907" s="8" t="s">
        <v>1906</v>
      </c>
      <c r="C1907" s="8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6">
        <f>ROUND((E1907/D1907)*(100),0)</f>
        <v>0</v>
      </c>
      <c r="P1907" s="9">
        <f>IF(L1907 = 0,0,E1907/L1907)</f>
        <v>10.5</v>
      </c>
      <c r="Q1907" s="1" t="str">
        <f>LEFT(N1907,SEARCH("/",N1907)-1)</f>
        <v>technology</v>
      </c>
      <c r="R1907" s="1" t="str">
        <f>RIGHT(N1907,LEN(N1907) - FIND("/",N1907))</f>
        <v>gadgets</v>
      </c>
      <c r="S1907" s="12">
        <f>(J1907/86400)+DATE(1970,1,1)</f>
        <v>41859.925856481481</v>
      </c>
      <c r="T1907" s="12">
        <f>(I1907/86400)+DATE(1970,1,1)</f>
        <v>41889.925856481481</v>
      </c>
    </row>
    <row r="1908" spans="1:20" ht="45" x14ac:dyDescent="0.25">
      <c r="A1908" s="1">
        <v>1906</v>
      </c>
      <c r="B1908" s="8" t="s">
        <v>1907</v>
      </c>
      <c r="C1908" s="8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6">
        <f>ROUND((E1908/D1908)*(100),0)</f>
        <v>43</v>
      </c>
      <c r="P1908" s="9">
        <f>IF(L1908 = 0,0,E1908/L1908)</f>
        <v>215.95959595959596</v>
      </c>
      <c r="Q1908" s="1" t="str">
        <f>LEFT(N1908,SEARCH("/",N1908)-1)</f>
        <v>technology</v>
      </c>
      <c r="R1908" s="1" t="str">
        <f>RIGHT(N1908,LEN(N1908) - FIND("/",N1908))</f>
        <v>gadgets</v>
      </c>
      <c r="S1908" s="12">
        <f>(J1908/86400)+DATE(1970,1,1)</f>
        <v>42514.671099537038</v>
      </c>
      <c r="T1908" s="12">
        <f>(I1908/86400)+DATE(1970,1,1)</f>
        <v>42544.671099537038</v>
      </c>
    </row>
    <row r="1909" spans="1:20" ht="45" x14ac:dyDescent="0.25">
      <c r="A1909" s="1">
        <v>1907</v>
      </c>
      <c r="B1909" s="8" t="s">
        <v>1908</v>
      </c>
      <c r="C1909" s="8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6">
        <f>ROUND((E1909/D1909)*(100),0)</f>
        <v>0</v>
      </c>
      <c r="P1909" s="9">
        <f>IF(L1909 = 0,0,E1909/L1909)</f>
        <v>21.25</v>
      </c>
      <c r="Q1909" s="1" t="str">
        <f>LEFT(N1909,SEARCH("/",N1909)-1)</f>
        <v>technology</v>
      </c>
      <c r="R1909" s="1" t="str">
        <f>RIGHT(N1909,LEN(N1909) - FIND("/",N1909))</f>
        <v>gadgets</v>
      </c>
      <c r="S1909" s="12">
        <f>(J1909/86400)+DATE(1970,1,1)</f>
        <v>41767.587094907409</v>
      </c>
      <c r="T1909" s="12">
        <f>(I1909/86400)+DATE(1970,1,1)</f>
        <v>41782.587094907409</v>
      </c>
    </row>
    <row r="1910" spans="1:20" ht="60" x14ac:dyDescent="0.25">
      <c r="A1910" s="1">
        <v>1908</v>
      </c>
      <c r="B1910" s="8" t="s">
        <v>1909</v>
      </c>
      <c r="C1910" s="8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6">
        <f>ROUND((E1910/D1910)*(100),0)</f>
        <v>2</v>
      </c>
      <c r="P1910" s="9">
        <f>IF(L1910 = 0,0,E1910/L1910)</f>
        <v>108.25</v>
      </c>
      <c r="Q1910" s="1" t="str">
        <f>LEFT(N1910,SEARCH("/",N1910)-1)</f>
        <v>technology</v>
      </c>
      <c r="R1910" s="1" t="str">
        <f>RIGHT(N1910,LEN(N1910) - FIND("/",N1910))</f>
        <v>gadgets</v>
      </c>
      <c r="S1910" s="12">
        <f>(J1910/86400)+DATE(1970,1,1)</f>
        <v>42703.917824074073</v>
      </c>
      <c r="T1910" s="12">
        <f>(I1910/86400)+DATE(1970,1,1)</f>
        <v>42733.917824074073</v>
      </c>
    </row>
    <row r="1911" spans="1:20" ht="60" x14ac:dyDescent="0.25">
      <c r="A1911" s="1">
        <v>1909</v>
      </c>
      <c r="B1911" s="8" t="s">
        <v>1910</v>
      </c>
      <c r="C1911" s="8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6">
        <f>ROUND((E1911/D1911)*(100),0)</f>
        <v>14</v>
      </c>
      <c r="P1911" s="9">
        <f>IF(L1911 = 0,0,E1911/L1911)</f>
        <v>129.97368421052633</v>
      </c>
      <c r="Q1911" s="1" t="str">
        <f>LEFT(N1911,SEARCH("/",N1911)-1)</f>
        <v>technology</v>
      </c>
      <c r="R1911" s="1" t="str">
        <f>RIGHT(N1911,LEN(N1911) - FIND("/",N1911))</f>
        <v>gadgets</v>
      </c>
      <c r="S1911" s="12">
        <f>(J1911/86400)+DATE(1970,1,1)</f>
        <v>41905.429155092592</v>
      </c>
      <c r="T1911" s="12">
        <f>(I1911/86400)+DATE(1970,1,1)</f>
        <v>41935.429155092592</v>
      </c>
    </row>
    <row r="1912" spans="1:20" ht="45" x14ac:dyDescent="0.25">
      <c r="A1912" s="1">
        <v>1910</v>
      </c>
      <c r="B1912" s="8" t="s">
        <v>1911</v>
      </c>
      <c r="C1912" s="8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6">
        <f>ROUND((E1912/D1912)*(100),0)</f>
        <v>39</v>
      </c>
      <c r="P1912" s="9">
        <f>IF(L1912 = 0,0,E1912/L1912)</f>
        <v>117.49473684210527</v>
      </c>
      <c r="Q1912" s="1" t="str">
        <f>LEFT(N1912,SEARCH("/",N1912)-1)</f>
        <v>technology</v>
      </c>
      <c r="R1912" s="1" t="str">
        <f>RIGHT(N1912,LEN(N1912) - FIND("/",N1912))</f>
        <v>gadgets</v>
      </c>
      <c r="S1912" s="12">
        <f>(J1912/86400)+DATE(1970,1,1)</f>
        <v>42264.963159722218</v>
      </c>
      <c r="T1912" s="12">
        <f>(I1912/86400)+DATE(1970,1,1)</f>
        <v>42308.947916666672</v>
      </c>
    </row>
    <row r="1913" spans="1:20" ht="60" x14ac:dyDescent="0.25">
      <c r="A1913" s="1">
        <v>1911</v>
      </c>
      <c r="B1913" s="8" t="s">
        <v>1912</v>
      </c>
      <c r="C1913" s="8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6">
        <f>ROUND((E1913/D1913)*(100),0)</f>
        <v>0</v>
      </c>
      <c r="P1913" s="9">
        <f>IF(L1913 = 0,0,E1913/L1913)</f>
        <v>10</v>
      </c>
      <c r="Q1913" s="1" t="str">
        <f>LEFT(N1913,SEARCH("/",N1913)-1)</f>
        <v>technology</v>
      </c>
      <c r="R1913" s="1" t="str">
        <f>RIGHT(N1913,LEN(N1913) - FIND("/",N1913))</f>
        <v>gadgets</v>
      </c>
      <c r="S1913" s="12">
        <f>(J1913/86400)+DATE(1970,1,1)</f>
        <v>41830.033958333333</v>
      </c>
      <c r="T1913" s="12">
        <f>(I1913/86400)+DATE(1970,1,1)</f>
        <v>41860.033958333333</v>
      </c>
    </row>
    <row r="1914" spans="1:20" ht="45" x14ac:dyDescent="0.25">
      <c r="A1914" s="1">
        <v>1912</v>
      </c>
      <c r="B1914" s="8" t="s">
        <v>1913</v>
      </c>
      <c r="C1914" s="8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6">
        <f>ROUND((E1914/D1914)*(100),0)</f>
        <v>59</v>
      </c>
      <c r="P1914" s="9">
        <f>IF(L1914 = 0,0,E1914/L1914)</f>
        <v>70.595238095238102</v>
      </c>
      <c r="Q1914" s="1" t="str">
        <f>LEFT(N1914,SEARCH("/",N1914)-1)</f>
        <v>technology</v>
      </c>
      <c r="R1914" s="1" t="str">
        <f>RIGHT(N1914,LEN(N1914) - FIND("/",N1914))</f>
        <v>gadgets</v>
      </c>
      <c r="S1914" s="12">
        <f>(J1914/86400)+DATE(1970,1,1)</f>
        <v>42129.226388888885</v>
      </c>
      <c r="T1914" s="12">
        <f>(I1914/86400)+DATE(1970,1,1)</f>
        <v>42159.226388888885</v>
      </c>
    </row>
    <row r="1915" spans="1:20" ht="30" x14ac:dyDescent="0.25">
      <c r="A1915" s="1">
        <v>1913</v>
      </c>
      <c r="B1915" s="8" t="s">
        <v>1914</v>
      </c>
      <c r="C1915" s="8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6">
        <f>ROUND((E1915/D1915)*(100),0)</f>
        <v>1</v>
      </c>
      <c r="P1915" s="9">
        <f>IF(L1915 = 0,0,E1915/L1915)</f>
        <v>24.5</v>
      </c>
      <c r="Q1915" s="1" t="str">
        <f>LEFT(N1915,SEARCH("/",N1915)-1)</f>
        <v>technology</v>
      </c>
      <c r="R1915" s="1" t="str">
        <f>RIGHT(N1915,LEN(N1915) - FIND("/",N1915))</f>
        <v>gadgets</v>
      </c>
      <c r="S1915" s="12">
        <f>(J1915/86400)+DATE(1970,1,1)</f>
        <v>41890.511319444442</v>
      </c>
      <c r="T1915" s="12">
        <f>(I1915/86400)+DATE(1970,1,1)</f>
        <v>41920.511319444442</v>
      </c>
    </row>
    <row r="1916" spans="1:20" ht="60" x14ac:dyDescent="0.25">
      <c r="A1916" s="1">
        <v>1914</v>
      </c>
      <c r="B1916" s="8" t="s">
        <v>1915</v>
      </c>
      <c r="C1916" s="8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6">
        <f>ROUND((E1916/D1916)*(100),0)</f>
        <v>9</v>
      </c>
      <c r="P1916" s="9">
        <f>IF(L1916 = 0,0,E1916/L1916)</f>
        <v>30</v>
      </c>
      <c r="Q1916" s="1" t="str">
        <f>LEFT(N1916,SEARCH("/",N1916)-1)</f>
        <v>technology</v>
      </c>
      <c r="R1916" s="1" t="str">
        <f>RIGHT(N1916,LEN(N1916) - FIND("/",N1916))</f>
        <v>gadgets</v>
      </c>
      <c r="S1916" s="12">
        <f>(J1916/86400)+DATE(1970,1,1)</f>
        <v>41929.174456018518</v>
      </c>
      <c r="T1916" s="12">
        <f>(I1916/86400)+DATE(1970,1,1)</f>
        <v>41944.165972222225</v>
      </c>
    </row>
    <row r="1917" spans="1:20" ht="60" x14ac:dyDescent="0.25">
      <c r="A1917" s="1">
        <v>1915</v>
      </c>
      <c r="B1917" s="8" t="s">
        <v>1916</v>
      </c>
      <c r="C1917" s="8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6">
        <f>ROUND((E1917/D1917)*(100),0)</f>
        <v>2</v>
      </c>
      <c r="P1917" s="9">
        <f>IF(L1917 = 0,0,E1917/L1917)</f>
        <v>2</v>
      </c>
      <c r="Q1917" s="1" t="str">
        <f>LEFT(N1917,SEARCH("/",N1917)-1)</f>
        <v>technology</v>
      </c>
      <c r="R1917" s="1" t="str">
        <f>RIGHT(N1917,LEN(N1917) - FIND("/",N1917))</f>
        <v>gadgets</v>
      </c>
      <c r="S1917" s="12">
        <f>(J1917/86400)+DATE(1970,1,1)</f>
        <v>41864.04886574074</v>
      </c>
      <c r="T1917" s="12">
        <f>(I1917/86400)+DATE(1970,1,1)</f>
        <v>41884.04886574074</v>
      </c>
    </row>
    <row r="1918" spans="1:20" ht="30" x14ac:dyDescent="0.25">
      <c r="A1918" s="1">
        <v>1916</v>
      </c>
      <c r="B1918" s="8" t="s">
        <v>1917</v>
      </c>
      <c r="C1918" s="8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6">
        <f>ROUND((E1918/D1918)*(100),0)</f>
        <v>1</v>
      </c>
      <c r="P1918" s="9">
        <f>IF(L1918 = 0,0,E1918/L1918)</f>
        <v>17</v>
      </c>
      <c r="Q1918" s="1" t="str">
        <f>LEFT(N1918,SEARCH("/",N1918)-1)</f>
        <v>technology</v>
      </c>
      <c r="R1918" s="1" t="str">
        <f>RIGHT(N1918,LEN(N1918) - FIND("/",N1918))</f>
        <v>gadgets</v>
      </c>
      <c r="S1918" s="12">
        <f>(J1918/86400)+DATE(1970,1,1)</f>
        <v>42656.717303240745</v>
      </c>
      <c r="T1918" s="12">
        <f>(I1918/86400)+DATE(1970,1,1)</f>
        <v>42681.758969907409</v>
      </c>
    </row>
    <row r="1919" spans="1:20" ht="30" x14ac:dyDescent="0.25">
      <c r="A1919" s="1">
        <v>1917</v>
      </c>
      <c r="B1919" s="8" t="s">
        <v>1918</v>
      </c>
      <c r="C1919" s="8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6">
        <f>ROUND((E1919/D1919)*(100),0)</f>
        <v>53</v>
      </c>
      <c r="P1919" s="9">
        <f>IF(L1919 = 0,0,E1919/L1919)</f>
        <v>2928.9285714285716</v>
      </c>
      <c r="Q1919" s="1" t="str">
        <f>LEFT(N1919,SEARCH("/",N1919)-1)</f>
        <v>technology</v>
      </c>
      <c r="R1919" s="1" t="str">
        <f>RIGHT(N1919,LEN(N1919) - FIND("/",N1919))</f>
        <v>gadgets</v>
      </c>
      <c r="S1919" s="12">
        <f>(J1919/86400)+DATE(1970,1,1)</f>
        <v>42746.270057870366</v>
      </c>
      <c r="T1919" s="12">
        <f>(I1919/86400)+DATE(1970,1,1)</f>
        <v>42776.270057870366</v>
      </c>
    </row>
    <row r="1920" spans="1:20" ht="45" x14ac:dyDescent="0.25">
      <c r="A1920" s="1">
        <v>1918</v>
      </c>
      <c r="B1920" s="8" t="s">
        <v>1919</v>
      </c>
      <c r="C1920" s="8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6">
        <f>ROUND((E1920/D1920)*(100),0)</f>
        <v>1</v>
      </c>
      <c r="P1920" s="9">
        <f>IF(L1920 = 0,0,E1920/L1920)</f>
        <v>28.888888888888889</v>
      </c>
      <c r="Q1920" s="1" t="str">
        <f>LEFT(N1920,SEARCH("/",N1920)-1)</f>
        <v>technology</v>
      </c>
      <c r="R1920" s="1" t="str">
        <f>RIGHT(N1920,LEN(N1920) - FIND("/",N1920))</f>
        <v>gadgets</v>
      </c>
      <c r="S1920" s="12">
        <f>(J1920/86400)+DATE(1970,1,1)</f>
        <v>41828.789942129632</v>
      </c>
      <c r="T1920" s="12">
        <f>(I1920/86400)+DATE(1970,1,1)</f>
        <v>41863.789942129632</v>
      </c>
    </row>
    <row r="1921" spans="1:20" ht="60" x14ac:dyDescent="0.25">
      <c r="A1921" s="1">
        <v>1919</v>
      </c>
      <c r="B1921" s="8" t="s">
        <v>1920</v>
      </c>
      <c r="C1921" s="8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6">
        <f>ROUND((E1921/D1921)*(100),0)</f>
        <v>47</v>
      </c>
      <c r="P1921" s="9">
        <f>IF(L1921 = 0,0,E1921/L1921)</f>
        <v>29.625</v>
      </c>
      <c r="Q1921" s="1" t="str">
        <f>LEFT(N1921,SEARCH("/",N1921)-1)</f>
        <v>technology</v>
      </c>
      <c r="R1921" s="1" t="str">
        <f>RIGHT(N1921,LEN(N1921) - FIND("/",N1921))</f>
        <v>gadgets</v>
      </c>
      <c r="S1921" s="12">
        <f>(J1921/86400)+DATE(1970,1,1)</f>
        <v>42113.875567129631</v>
      </c>
      <c r="T1921" s="12">
        <f>(I1921/86400)+DATE(1970,1,1)</f>
        <v>42143.875567129631</v>
      </c>
    </row>
    <row r="1922" spans="1:20" ht="45" x14ac:dyDescent="0.25">
      <c r="A1922" s="1">
        <v>1920</v>
      </c>
      <c r="B1922" s="8" t="s">
        <v>1921</v>
      </c>
      <c r="C1922" s="8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6">
        <f>ROUND((E1922/D1922)*(100),0)</f>
        <v>43</v>
      </c>
      <c r="P1922" s="9">
        <f>IF(L1922 = 0,0,E1922/L1922)</f>
        <v>40.980952380952381</v>
      </c>
      <c r="Q1922" s="1" t="str">
        <f>LEFT(N1922,SEARCH("/",N1922)-1)</f>
        <v>technology</v>
      </c>
      <c r="R1922" s="1" t="str">
        <f>RIGHT(N1922,LEN(N1922) - FIND("/",N1922))</f>
        <v>gadgets</v>
      </c>
      <c r="S1922" s="12">
        <f>(J1922/86400)+DATE(1970,1,1)</f>
        <v>42270.875706018516</v>
      </c>
      <c r="T1922" s="12">
        <f>(I1922/86400)+DATE(1970,1,1)</f>
        <v>42298.958333333328</v>
      </c>
    </row>
    <row r="1923" spans="1:20" ht="30" x14ac:dyDescent="0.25">
      <c r="A1923" s="1">
        <v>1921</v>
      </c>
      <c r="B1923" s="8" t="s">
        <v>1922</v>
      </c>
      <c r="C1923" s="8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16">
        <f>ROUND((E1923/D1923)*(100),0)</f>
        <v>137</v>
      </c>
      <c r="P1923" s="9">
        <f>IF(L1923 = 0,0,E1923/L1923)</f>
        <v>54</v>
      </c>
      <c r="Q1923" s="1" t="str">
        <f>LEFT(N1923,SEARCH("/",N1923)-1)</f>
        <v>music</v>
      </c>
      <c r="R1923" s="1" t="str">
        <f>RIGHT(N1923,LEN(N1923) - FIND("/",N1923))</f>
        <v>indie rock</v>
      </c>
      <c r="S1923" s="12">
        <f>(J1923/86400)+DATE(1970,1,1)</f>
        <v>41074.221562500003</v>
      </c>
      <c r="T1923" s="12">
        <f>(I1923/86400)+DATE(1970,1,1)</f>
        <v>41104.221562500003</v>
      </c>
    </row>
    <row r="1924" spans="1:20" ht="45" x14ac:dyDescent="0.25">
      <c r="A1924" s="1">
        <v>1922</v>
      </c>
      <c r="B1924" s="8" t="s">
        <v>1923</v>
      </c>
      <c r="C1924" s="8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16">
        <f>ROUND((E1924/D1924)*(100),0)</f>
        <v>116</v>
      </c>
      <c r="P1924" s="9">
        <f>IF(L1924 = 0,0,E1924/L1924)</f>
        <v>36.109375</v>
      </c>
      <c r="Q1924" s="1" t="str">
        <f>LEFT(N1924,SEARCH("/",N1924)-1)</f>
        <v>music</v>
      </c>
      <c r="R1924" s="1" t="str">
        <f>RIGHT(N1924,LEN(N1924) - FIND("/",N1924))</f>
        <v>indie rock</v>
      </c>
      <c r="S1924" s="12">
        <f>(J1924/86400)+DATE(1970,1,1)</f>
        <v>41590.255868055552</v>
      </c>
      <c r="T1924" s="12">
        <f>(I1924/86400)+DATE(1970,1,1)</f>
        <v>41620.255868055552</v>
      </c>
    </row>
    <row r="1925" spans="1:20" ht="45" x14ac:dyDescent="0.25">
      <c r="A1925" s="1">
        <v>1923</v>
      </c>
      <c r="B1925" s="8" t="s">
        <v>1924</v>
      </c>
      <c r="C1925" s="8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16">
        <f>ROUND((E1925/D1925)*(100),0)</f>
        <v>241</v>
      </c>
      <c r="P1925" s="9">
        <f>IF(L1925 = 0,0,E1925/L1925)</f>
        <v>23.153846153846153</v>
      </c>
      <c r="Q1925" s="1" t="str">
        <f>LEFT(N1925,SEARCH("/",N1925)-1)</f>
        <v>music</v>
      </c>
      <c r="R1925" s="1" t="str">
        <f>RIGHT(N1925,LEN(N1925) - FIND("/",N1925))</f>
        <v>indie rock</v>
      </c>
      <c r="S1925" s="12">
        <f>(J1925/86400)+DATE(1970,1,1)</f>
        <v>40772.848749999997</v>
      </c>
      <c r="T1925" s="12">
        <f>(I1925/86400)+DATE(1970,1,1)</f>
        <v>40813.207638888889</v>
      </c>
    </row>
    <row r="1926" spans="1:20" ht="75" x14ac:dyDescent="0.25">
      <c r="A1926" s="1">
        <v>1924</v>
      </c>
      <c r="B1926" s="8" t="s">
        <v>1925</v>
      </c>
      <c r="C1926" s="8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16">
        <f>ROUND((E1926/D1926)*(100),0)</f>
        <v>114</v>
      </c>
      <c r="P1926" s="9">
        <f>IF(L1926 = 0,0,E1926/L1926)</f>
        <v>104</v>
      </c>
      <c r="Q1926" s="1" t="str">
        <f>LEFT(N1926,SEARCH("/",N1926)-1)</f>
        <v>music</v>
      </c>
      <c r="R1926" s="1" t="str">
        <f>RIGHT(N1926,LEN(N1926) - FIND("/",N1926))</f>
        <v>indie rock</v>
      </c>
      <c r="S1926" s="12">
        <f>(J1926/86400)+DATE(1970,1,1)</f>
        <v>41626.761053240742</v>
      </c>
      <c r="T1926" s="12">
        <f>(I1926/86400)+DATE(1970,1,1)</f>
        <v>41654.814583333333</v>
      </c>
    </row>
    <row r="1927" spans="1:20" ht="45" x14ac:dyDescent="0.25">
      <c r="A1927" s="1">
        <v>1925</v>
      </c>
      <c r="B1927" s="8" t="s">
        <v>1926</v>
      </c>
      <c r="C1927" s="8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16">
        <f>ROUND((E1927/D1927)*(100),0)</f>
        <v>110</v>
      </c>
      <c r="P1927" s="9">
        <f>IF(L1927 = 0,0,E1927/L1927)</f>
        <v>31.826923076923077</v>
      </c>
      <c r="Q1927" s="1" t="str">
        <f>LEFT(N1927,SEARCH("/",N1927)-1)</f>
        <v>music</v>
      </c>
      <c r="R1927" s="1" t="str">
        <f>RIGHT(N1927,LEN(N1927) - FIND("/",N1927))</f>
        <v>indie rock</v>
      </c>
      <c r="S1927" s="12">
        <f>(J1927/86400)+DATE(1970,1,1)</f>
        <v>41535.90148148148</v>
      </c>
      <c r="T1927" s="12">
        <f>(I1927/86400)+DATE(1970,1,1)</f>
        <v>41558</v>
      </c>
    </row>
    <row r="1928" spans="1:20" ht="60" x14ac:dyDescent="0.25">
      <c r="A1928" s="1">
        <v>1926</v>
      </c>
      <c r="B1928" s="8" t="s">
        <v>1927</v>
      </c>
      <c r="C1928" s="8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16">
        <f>ROUND((E1928/D1928)*(100),0)</f>
        <v>195</v>
      </c>
      <c r="P1928" s="9">
        <f>IF(L1928 = 0,0,E1928/L1928)</f>
        <v>27.3896261682243</v>
      </c>
      <c r="Q1928" s="1" t="str">
        <f>LEFT(N1928,SEARCH("/",N1928)-1)</f>
        <v>music</v>
      </c>
      <c r="R1928" s="1" t="str">
        <f>RIGHT(N1928,LEN(N1928) - FIND("/",N1928))</f>
        <v>indie rock</v>
      </c>
      <c r="S1928" s="12">
        <f>(J1928/86400)+DATE(1970,1,1)</f>
        <v>40456.954351851848</v>
      </c>
      <c r="T1928" s="12">
        <f>(I1928/86400)+DATE(1970,1,1)</f>
        <v>40484.018055555556</v>
      </c>
    </row>
    <row r="1929" spans="1:20" x14ac:dyDescent="0.25">
      <c r="A1929" s="1">
        <v>1927</v>
      </c>
      <c r="B1929" s="8" t="s">
        <v>1928</v>
      </c>
      <c r="C1929" s="8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16">
        <f>ROUND((E1929/D1929)*(100),0)</f>
        <v>103</v>
      </c>
      <c r="P1929" s="9">
        <f>IF(L1929 = 0,0,E1929/L1929)</f>
        <v>56.363636363636367</v>
      </c>
      <c r="Q1929" s="1" t="str">
        <f>LEFT(N1929,SEARCH("/",N1929)-1)</f>
        <v>music</v>
      </c>
      <c r="R1929" s="1" t="str">
        <f>RIGHT(N1929,LEN(N1929) - FIND("/",N1929))</f>
        <v>indie rock</v>
      </c>
      <c r="S1929" s="12">
        <f>(J1929/86400)+DATE(1970,1,1)</f>
        <v>40960.861562500002</v>
      </c>
      <c r="T1929" s="12">
        <f>(I1929/86400)+DATE(1970,1,1)</f>
        <v>40976.207638888889</v>
      </c>
    </row>
    <row r="1930" spans="1:20" ht="30" x14ac:dyDescent="0.25">
      <c r="A1930" s="1">
        <v>1928</v>
      </c>
      <c r="B1930" s="8" t="s">
        <v>1929</v>
      </c>
      <c r="C1930" s="8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16">
        <f>ROUND((E1930/D1930)*(100),0)</f>
        <v>103</v>
      </c>
      <c r="P1930" s="9">
        <f>IF(L1930 = 0,0,E1930/L1930)</f>
        <v>77.352941176470594</v>
      </c>
      <c r="Q1930" s="1" t="str">
        <f>LEFT(N1930,SEARCH("/",N1930)-1)</f>
        <v>music</v>
      </c>
      <c r="R1930" s="1" t="str">
        <f>RIGHT(N1930,LEN(N1930) - FIND("/",N1930))</f>
        <v>indie rock</v>
      </c>
      <c r="S1930" s="12">
        <f>(J1930/86400)+DATE(1970,1,1)</f>
        <v>41371.6480787037</v>
      </c>
      <c r="T1930" s="12">
        <f>(I1930/86400)+DATE(1970,1,1)</f>
        <v>41401.6480787037</v>
      </c>
    </row>
    <row r="1931" spans="1:20" ht="45" x14ac:dyDescent="0.25">
      <c r="A1931" s="1">
        <v>1929</v>
      </c>
      <c r="B1931" s="8" t="s">
        <v>1930</v>
      </c>
      <c r="C1931" s="8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16">
        <f>ROUND((E1931/D1931)*(100),0)</f>
        <v>100</v>
      </c>
      <c r="P1931" s="9">
        <f>IF(L1931 = 0,0,E1931/L1931)</f>
        <v>42.8</v>
      </c>
      <c r="Q1931" s="1" t="str">
        <f>LEFT(N1931,SEARCH("/",N1931)-1)</f>
        <v>music</v>
      </c>
      <c r="R1931" s="1" t="str">
        <f>RIGHT(N1931,LEN(N1931) - FIND("/",N1931))</f>
        <v>indie rock</v>
      </c>
      <c r="S1931" s="12">
        <f>(J1931/86400)+DATE(1970,1,1)</f>
        <v>40687.021597222221</v>
      </c>
      <c r="T1931" s="12">
        <f>(I1931/86400)+DATE(1970,1,1)</f>
        <v>40729.021597222221</v>
      </c>
    </row>
    <row r="1932" spans="1:20" ht="30" x14ac:dyDescent="0.25">
      <c r="A1932" s="1">
        <v>1930</v>
      </c>
      <c r="B1932" s="8" t="s">
        <v>1931</v>
      </c>
      <c r="C1932" s="8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16">
        <f>ROUND((E1932/D1932)*(100),0)</f>
        <v>127</v>
      </c>
      <c r="P1932" s="9">
        <f>IF(L1932 = 0,0,E1932/L1932)</f>
        <v>48.846153846153847</v>
      </c>
      <c r="Q1932" s="1" t="str">
        <f>LEFT(N1932,SEARCH("/",N1932)-1)</f>
        <v>music</v>
      </c>
      <c r="R1932" s="1" t="str">
        <f>RIGHT(N1932,LEN(N1932) - FIND("/",N1932))</f>
        <v>indie rock</v>
      </c>
      <c r="S1932" s="12">
        <f>(J1932/86400)+DATE(1970,1,1)</f>
        <v>41402.558819444443</v>
      </c>
      <c r="T1932" s="12">
        <f>(I1932/86400)+DATE(1970,1,1)</f>
        <v>41462.558819444443</v>
      </c>
    </row>
    <row r="1933" spans="1:20" ht="45" x14ac:dyDescent="0.25">
      <c r="A1933" s="1">
        <v>1931</v>
      </c>
      <c r="B1933" s="8" t="s">
        <v>1932</v>
      </c>
      <c r="C1933" s="8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16">
        <f>ROUND((E1933/D1933)*(100),0)</f>
        <v>121</v>
      </c>
      <c r="P1933" s="9">
        <f>IF(L1933 = 0,0,E1933/L1933)</f>
        <v>48.240400000000001</v>
      </c>
      <c r="Q1933" s="1" t="str">
        <f>LEFT(N1933,SEARCH("/",N1933)-1)</f>
        <v>music</v>
      </c>
      <c r="R1933" s="1" t="str">
        <f>RIGHT(N1933,LEN(N1933) - FIND("/",N1933))</f>
        <v>indie rock</v>
      </c>
      <c r="S1933" s="12">
        <f>(J1933/86400)+DATE(1970,1,1)</f>
        <v>41037.892465277779</v>
      </c>
      <c r="T1933" s="12">
        <f>(I1933/86400)+DATE(1970,1,1)</f>
        <v>41051.145833333336</v>
      </c>
    </row>
    <row r="1934" spans="1:20" ht="60" x14ac:dyDescent="0.25">
      <c r="A1934" s="1">
        <v>1932</v>
      </c>
      <c r="B1934" s="8" t="s">
        <v>1933</v>
      </c>
      <c r="C1934" s="8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16">
        <f>ROUND((E1934/D1934)*(100),0)</f>
        <v>107</v>
      </c>
      <c r="P1934" s="9">
        <f>IF(L1934 = 0,0,E1934/L1934)</f>
        <v>70.212500000000006</v>
      </c>
      <c r="Q1934" s="1" t="str">
        <f>LEFT(N1934,SEARCH("/",N1934)-1)</f>
        <v>music</v>
      </c>
      <c r="R1934" s="1" t="str">
        <f>RIGHT(N1934,LEN(N1934) - FIND("/",N1934))</f>
        <v>indie rock</v>
      </c>
      <c r="S1934" s="12">
        <f>(J1934/86400)+DATE(1970,1,1)</f>
        <v>40911.809872685189</v>
      </c>
      <c r="T1934" s="12">
        <f>(I1934/86400)+DATE(1970,1,1)</f>
        <v>40932.809872685189</v>
      </c>
    </row>
    <row r="1935" spans="1:20" ht="60" x14ac:dyDescent="0.25">
      <c r="A1935" s="1">
        <v>1933</v>
      </c>
      <c r="B1935" s="8" t="s">
        <v>1934</v>
      </c>
      <c r="C1935" s="8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16">
        <f>ROUND((E1935/D1935)*(100),0)</f>
        <v>172</v>
      </c>
      <c r="P1935" s="9">
        <f>IF(L1935 = 0,0,E1935/L1935)</f>
        <v>94.054545454545448</v>
      </c>
      <c r="Q1935" s="1" t="str">
        <f>LEFT(N1935,SEARCH("/",N1935)-1)</f>
        <v>music</v>
      </c>
      <c r="R1935" s="1" t="str">
        <f>RIGHT(N1935,LEN(N1935) - FIND("/",N1935))</f>
        <v>indie rock</v>
      </c>
      <c r="S1935" s="12">
        <f>(J1935/86400)+DATE(1970,1,1)</f>
        <v>41879.130868055552</v>
      </c>
      <c r="T1935" s="12">
        <f>(I1935/86400)+DATE(1970,1,1)</f>
        <v>41909.130868055552</v>
      </c>
    </row>
    <row r="1936" spans="1:20" ht="60" x14ac:dyDescent="0.25">
      <c r="A1936" s="1">
        <v>1934</v>
      </c>
      <c r="B1936" s="8" t="s">
        <v>1935</v>
      </c>
      <c r="C1936" s="8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16">
        <f>ROUND((E1936/D1936)*(100),0)</f>
        <v>124</v>
      </c>
      <c r="P1936" s="9">
        <f>IF(L1936 = 0,0,E1936/L1936)</f>
        <v>80.272727272727266</v>
      </c>
      <c r="Q1936" s="1" t="str">
        <f>LEFT(N1936,SEARCH("/",N1936)-1)</f>
        <v>music</v>
      </c>
      <c r="R1936" s="1" t="str">
        <f>RIGHT(N1936,LEN(N1936) - FIND("/",N1936))</f>
        <v>indie rock</v>
      </c>
      <c r="S1936" s="12">
        <f>(J1936/86400)+DATE(1970,1,1)</f>
        <v>40865.867141203707</v>
      </c>
      <c r="T1936" s="12">
        <f>(I1936/86400)+DATE(1970,1,1)</f>
        <v>40902.208333333336</v>
      </c>
    </row>
    <row r="1937" spans="1:20" ht="60" x14ac:dyDescent="0.25">
      <c r="A1937" s="1">
        <v>1935</v>
      </c>
      <c r="B1937" s="8" t="s">
        <v>1936</v>
      </c>
      <c r="C1937" s="8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16">
        <f>ROUND((E1937/D1937)*(100),0)</f>
        <v>108</v>
      </c>
      <c r="P1937" s="9">
        <f>IF(L1937 = 0,0,E1937/L1937)</f>
        <v>54.2</v>
      </c>
      <c r="Q1937" s="1" t="str">
        <f>LEFT(N1937,SEARCH("/",N1937)-1)</f>
        <v>music</v>
      </c>
      <c r="R1937" s="1" t="str">
        <f>RIGHT(N1937,LEN(N1937) - FIND("/",N1937))</f>
        <v>indie rock</v>
      </c>
      <c r="S1937" s="12">
        <f>(J1937/86400)+DATE(1970,1,1)</f>
        <v>41773.932534722218</v>
      </c>
      <c r="T1937" s="12">
        <f>(I1937/86400)+DATE(1970,1,1)</f>
        <v>41811.207638888889</v>
      </c>
    </row>
    <row r="1938" spans="1:20" ht="60" x14ac:dyDescent="0.25">
      <c r="A1938" s="1">
        <v>1936</v>
      </c>
      <c r="B1938" s="8" t="s">
        <v>1937</v>
      </c>
      <c r="C1938" s="8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16">
        <f>ROUND((E1938/D1938)*(100),0)</f>
        <v>117</v>
      </c>
      <c r="P1938" s="9">
        <f>IF(L1938 = 0,0,E1938/L1938)</f>
        <v>60.26903448275862</v>
      </c>
      <c r="Q1938" s="1" t="str">
        <f>LEFT(N1938,SEARCH("/",N1938)-1)</f>
        <v>music</v>
      </c>
      <c r="R1938" s="1" t="str">
        <f>RIGHT(N1938,LEN(N1938) - FIND("/",N1938))</f>
        <v>indie rock</v>
      </c>
      <c r="S1938" s="12">
        <f>(J1938/86400)+DATE(1970,1,1)</f>
        <v>40852.889699074076</v>
      </c>
      <c r="T1938" s="12">
        <f>(I1938/86400)+DATE(1970,1,1)</f>
        <v>40883.249305555553</v>
      </c>
    </row>
    <row r="1939" spans="1:20" ht="45" x14ac:dyDescent="0.25">
      <c r="A1939" s="1">
        <v>1937</v>
      </c>
      <c r="B1939" s="8" t="s">
        <v>1938</v>
      </c>
      <c r="C1939" s="8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16">
        <f>ROUND((E1939/D1939)*(100),0)</f>
        <v>187</v>
      </c>
      <c r="P1939" s="9">
        <f>IF(L1939 = 0,0,E1939/L1939)</f>
        <v>38.740344827586206</v>
      </c>
      <c r="Q1939" s="1" t="str">
        <f>LEFT(N1939,SEARCH("/",N1939)-1)</f>
        <v>music</v>
      </c>
      <c r="R1939" s="1" t="str">
        <f>RIGHT(N1939,LEN(N1939) - FIND("/",N1939))</f>
        <v>indie rock</v>
      </c>
      <c r="S1939" s="12">
        <f>(J1939/86400)+DATE(1970,1,1)</f>
        <v>41059.118993055556</v>
      </c>
      <c r="T1939" s="12">
        <f>(I1939/86400)+DATE(1970,1,1)</f>
        <v>41075.165972222225</v>
      </c>
    </row>
    <row r="1940" spans="1:20" ht="60" x14ac:dyDescent="0.25">
      <c r="A1940" s="1">
        <v>1938</v>
      </c>
      <c r="B1940" s="8" t="s">
        <v>1939</v>
      </c>
      <c r="C1940" s="8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16">
        <f>ROUND((E1940/D1940)*(100),0)</f>
        <v>116</v>
      </c>
      <c r="P1940" s="9">
        <f>IF(L1940 = 0,0,E1940/L1940)</f>
        <v>152.54385964912279</v>
      </c>
      <c r="Q1940" s="1" t="str">
        <f>LEFT(N1940,SEARCH("/",N1940)-1)</f>
        <v>music</v>
      </c>
      <c r="R1940" s="1" t="str">
        <f>RIGHT(N1940,LEN(N1940) - FIND("/",N1940))</f>
        <v>indie rock</v>
      </c>
      <c r="S1940" s="12">
        <f>(J1940/86400)+DATE(1970,1,1)</f>
        <v>41426.259618055556</v>
      </c>
      <c r="T1940" s="12">
        <f>(I1940/86400)+DATE(1970,1,1)</f>
        <v>41457.208333333336</v>
      </c>
    </row>
    <row r="1941" spans="1:20" ht="60" x14ac:dyDescent="0.25">
      <c r="A1941" s="1">
        <v>1939</v>
      </c>
      <c r="B1941" s="8" t="s">
        <v>1940</v>
      </c>
      <c r="C1941" s="8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16">
        <f>ROUND((E1941/D1941)*(100),0)</f>
        <v>111</v>
      </c>
      <c r="P1941" s="9">
        <f>IF(L1941 = 0,0,E1941/L1941)</f>
        <v>115.3125</v>
      </c>
      <c r="Q1941" s="1" t="str">
        <f>LEFT(N1941,SEARCH("/",N1941)-1)</f>
        <v>music</v>
      </c>
      <c r="R1941" s="1" t="str">
        <f>RIGHT(N1941,LEN(N1941) - FIND("/",N1941))</f>
        <v>indie rock</v>
      </c>
      <c r="S1941" s="12">
        <f>(J1941/86400)+DATE(1970,1,1)</f>
        <v>41313.985046296293</v>
      </c>
      <c r="T1941" s="12">
        <f>(I1941/86400)+DATE(1970,1,1)</f>
        <v>41343.943379629629</v>
      </c>
    </row>
    <row r="1942" spans="1:20" ht="45" x14ac:dyDescent="0.25">
      <c r="A1942" s="1">
        <v>1940</v>
      </c>
      <c r="B1942" s="8" t="s">
        <v>1941</v>
      </c>
      <c r="C1942" s="8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16">
        <f>ROUND((E1942/D1942)*(100),0)</f>
        <v>171</v>
      </c>
      <c r="P1942" s="9">
        <f>IF(L1942 = 0,0,E1942/L1942)</f>
        <v>35.838709677419352</v>
      </c>
      <c r="Q1942" s="1" t="str">
        <f>LEFT(N1942,SEARCH("/",N1942)-1)</f>
        <v>music</v>
      </c>
      <c r="R1942" s="1" t="str">
        <f>RIGHT(N1942,LEN(N1942) - FIND("/",N1942))</f>
        <v>indie rock</v>
      </c>
      <c r="S1942" s="12">
        <f>(J1942/86400)+DATE(1970,1,1)</f>
        <v>40670.507326388892</v>
      </c>
      <c r="T1942" s="12">
        <f>(I1942/86400)+DATE(1970,1,1)</f>
        <v>40709.165972222225</v>
      </c>
    </row>
    <row r="1943" spans="1:20" ht="60" x14ac:dyDescent="0.25">
      <c r="A1943" s="1">
        <v>1941</v>
      </c>
      <c r="B1943" s="8" t="s">
        <v>1942</v>
      </c>
      <c r="C1943" s="8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16">
        <f>ROUND((E1943/D1943)*(100),0)</f>
        <v>126</v>
      </c>
      <c r="P1943" s="9">
        <f>IF(L1943 = 0,0,E1943/L1943)</f>
        <v>64.570118779438872</v>
      </c>
      <c r="Q1943" s="1" t="str">
        <f>LEFT(N1943,SEARCH("/",N1943)-1)</f>
        <v>technology</v>
      </c>
      <c r="R1943" s="1" t="str">
        <f>RIGHT(N1943,LEN(N1943) - FIND("/",N1943))</f>
        <v>hardware</v>
      </c>
      <c r="S1943" s="12">
        <f>(J1943/86400)+DATE(1970,1,1)</f>
        <v>41744.290868055556</v>
      </c>
      <c r="T1943" s="12">
        <f>(I1943/86400)+DATE(1970,1,1)</f>
        <v>41774.290868055556</v>
      </c>
    </row>
    <row r="1944" spans="1:20" ht="60" x14ac:dyDescent="0.25">
      <c r="A1944" s="1">
        <v>1942</v>
      </c>
      <c r="B1944" s="8" t="s">
        <v>1943</v>
      </c>
      <c r="C1944" s="8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16">
        <f>ROUND((E1944/D1944)*(100),0)</f>
        <v>138</v>
      </c>
      <c r="P1944" s="9">
        <f>IF(L1944 = 0,0,E1944/L1944)</f>
        <v>87.436000000000007</v>
      </c>
      <c r="Q1944" s="1" t="str">
        <f>LEFT(N1944,SEARCH("/",N1944)-1)</f>
        <v>technology</v>
      </c>
      <c r="R1944" s="1" t="str">
        <f>RIGHT(N1944,LEN(N1944) - FIND("/",N1944))</f>
        <v>hardware</v>
      </c>
      <c r="S1944" s="12">
        <f>(J1944/86400)+DATE(1970,1,1)</f>
        <v>40638.828009259261</v>
      </c>
      <c r="T1944" s="12">
        <f>(I1944/86400)+DATE(1970,1,1)</f>
        <v>40728.828009259261</v>
      </c>
    </row>
    <row r="1945" spans="1:20" ht="45" x14ac:dyDescent="0.25">
      <c r="A1945" s="1">
        <v>1943</v>
      </c>
      <c r="B1945" s="8" t="s">
        <v>1944</v>
      </c>
      <c r="C1945" s="8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16">
        <f>ROUND((E1945/D1945)*(100),0)</f>
        <v>1705</v>
      </c>
      <c r="P1945" s="9">
        <f>IF(L1945 = 0,0,E1945/L1945)</f>
        <v>68.815577078288939</v>
      </c>
      <c r="Q1945" s="1" t="str">
        <f>LEFT(N1945,SEARCH("/",N1945)-1)</f>
        <v>technology</v>
      </c>
      <c r="R1945" s="1" t="str">
        <f>RIGHT(N1945,LEN(N1945) - FIND("/",N1945))</f>
        <v>hardware</v>
      </c>
      <c r="S1945" s="12">
        <f>(J1945/86400)+DATE(1970,1,1)</f>
        <v>42548.269861111112</v>
      </c>
      <c r="T1945" s="12">
        <f>(I1945/86400)+DATE(1970,1,1)</f>
        <v>42593.269861111112</v>
      </c>
    </row>
    <row r="1946" spans="1:20" ht="60" x14ac:dyDescent="0.25">
      <c r="A1946" s="1">
        <v>1944</v>
      </c>
      <c r="B1946" s="8" t="s">
        <v>1945</v>
      </c>
      <c r="C1946" s="8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16">
        <f>ROUND((E1946/D1946)*(100),0)</f>
        <v>788</v>
      </c>
      <c r="P1946" s="9">
        <f>IF(L1946 = 0,0,E1946/L1946)</f>
        <v>176.200223588597</v>
      </c>
      <c r="Q1946" s="1" t="str">
        <f>LEFT(N1946,SEARCH("/",N1946)-1)</f>
        <v>technology</v>
      </c>
      <c r="R1946" s="1" t="str">
        <f>RIGHT(N1946,LEN(N1946) - FIND("/",N1946))</f>
        <v>hardware</v>
      </c>
      <c r="S1946" s="12">
        <f>(J1946/86400)+DATE(1970,1,1)</f>
        <v>41730.584374999999</v>
      </c>
      <c r="T1946" s="12">
        <f>(I1946/86400)+DATE(1970,1,1)</f>
        <v>41760.584374999999</v>
      </c>
    </row>
    <row r="1947" spans="1:20" ht="45" x14ac:dyDescent="0.25">
      <c r="A1947" s="1">
        <v>1945</v>
      </c>
      <c r="B1947" s="8" t="s">
        <v>1946</v>
      </c>
      <c r="C1947" s="8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16">
        <f>ROUND((E1947/D1947)*(100),0)</f>
        <v>348</v>
      </c>
      <c r="P1947" s="9">
        <f>IF(L1947 = 0,0,E1947/L1947)</f>
        <v>511.79117647058825</v>
      </c>
      <c r="Q1947" s="1" t="str">
        <f>LEFT(N1947,SEARCH("/",N1947)-1)</f>
        <v>technology</v>
      </c>
      <c r="R1947" s="1" t="str">
        <f>RIGHT(N1947,LEN(N1947) - FIND("/",N1947))</f>
        <v>hardware</v>
      </c>
      <c r="S1947" s="12">
        <f>(J1947/86400)+DATE(1970,1,1)</f>
        <v>42157.251828703702</v>
      </c>
      <c r="T1947" s="12">
        <f>(I1947/86400)+DATE(1970,1,1)</f>
        <v>42197.251828703702</v>
      </c>
    </row>
    <row r="1948" spans="1:20" ht="60" x14ac:dyDescent="0.25">
      <c r="A1948" s="1">
        <v>1946</v>
      </c>
      <c r="B1948" s="8" t="s">
        <v>1947</v>
      </c>
      <c r="C1948" s="8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16">
        <f>ROUND((E1948/D1948)*(100),0)</f>
        <v>150</v>
      </c>
      <c r="P1948" s="9">
        <f>IF(L1948 = 0,0,E1948/L1948)</f>
        <v>160.44285714285715</v>
      </c>
      <c r="Q1948" s="1" t="str">
        <f>LEFT(N1948,SEARCH("/",N1948)-1)</f>
        <v>technology</v>
      </c>
      <c r="R1948" s="1" t="str">
        <f>RIGHT(N1948,LEN(N1948) - FIND("/",N1948))</f>
        <v>hardware</v>
      </c>
      <c r="S1948" s="12">
        <f>(J1948/86400)+DATE(1970,1,1)</f>
        <v>41689.150011574078</v>
      </c>
      <c r="T1948" s="12">
        <f>(I1948/86400)+DATE(1970,1,1)</f>
        <v>41749.108344907407</v>
      </c>
    </row>
    <row r="1949" spans="1:20" ht="60" x14ac:dyDescent="0.25">
      <c r="A1949" s="1">
        <v>1947</v>
      </c>
      <c r="B1949" s="8" t="s">
        <v>1948</v>
      </c>
      <c r="C1949" s="8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16">
        <f>ROUND((E1949/D1949)*(100),0)</f>
        <v>101</v>
      </c>
      <c r="P1949" s="9">
        <f>IF(L1949 = 0,0,E1949/L1949)</f>
        <v>35.003043478260871</v>
      </c>
      <c r="Q1949" s="1" t="str">
        <f>LEFT(N1949,SEARCH("/",N1949)-1)</f>
        <v>technology</v>
      </c>
      <c r="R1949" s="1" t="str">
        <f>RIGHT(N1949,LEN(N1949) - FIND("/",N1949))</f>
        <v>hardware</v>
      </c>
      <c r="S1949" s="12">
        <f>(J1949/86400)+DATE(1970,1,1)</f>
        <v>40102.918055555558</v>
      </c>
      <c r="T1949" s="12">
        <f>(I1949/86400)+DATE(1970,1,1)</f>
        <v>40140.249305555553</v>
      </c>
    </row>
    <row r="1950" spans="1:20" ht="30" x14ac:dyDescent="0.25">
      <c r="A1950" s="1">
        <v>1948</v>
      </c>
      <c r="B1950" s="8" t="s">
        <v>1949</v>
      </c>
      <c r="C1950" s="8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16">
        <f>ROUND((E1950/D1950)*(100),0)</f>
        <v>800</v>
      </c>
      <c r="P1950" s="9">
        <f>IF(L1950 = 0,0,E1950/L1950)</f>
        <v>188.50671378091872</v>
      </c>
      <c r="Q1950" s="1" t="str">
        <f>LEFT(N1950,SEARCH("/",N1950)-1)</f>
        <v>technology</v>
      </c>
      <c r="R1950" s="1" t="str">
        <f>RIGHT(N1950,LEN(N1950) - FIND("/",N1950))</f>
        <v>hardware</v>
      </c>
      <c r="S1950" s="12">
        <f>(J1950/86400)+DATE(1970,1,1)</f>
        <v>42473.604270833333</v>
      </c>
      <c r="T1950" s="12">
        <f>(I1950/86400)+DATE(1970,1,1)</f>
        <v>42527.709722222222</v>
      </c>
    </row>
    <row r="1951" spans="1:20" ht="45" x14ac:dyDescent="0.25">
      <c r="A1951" s="1">
        <v>1949</v>
      </c>
      <c r="B1951" s="8" t="s">
        <v>1950</v>
      </c>
      <c r="C1951" s="8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16">
        <f>ROUND((E1951/D1951)*(100),0)</f>
        <v>106</v>
      </c>
      <c r="P1951" s="9">
        <f>IF(L1951 = 0,0,E1951/L1951)</f>
        <v>56.204984093319197</v>
      </c>
      <c r="Q1951" s="1" t="str">
        <f>LEFT(N1951,SEARCH("/",N1951)-1)</f>
        <v>technology</v>
      </c>
      <c r="R1951" s="1" t="str">
        <f>RIGHT(N1951,LEN(N1951) - FIND("/",N1951))</f>
        <v>hardware</v>
      </c>
      <c r="S1951" s="12">
        <f>(J1951/86400)+DATE(1970,1,1)</f>
        <v>41800.423043981486</v>
      </c>
      <c r="T1951" s="12">
        <f>(I1951/86400)+DATE(1970,1,1)</f>
        <v>41830.423043981486</v>
      </c>
    </row>
    <row r="1952" spans="1:20" ht="45" x14ac:dyDescent="0.25">
      <c r="A1952" s="1">
        <v>1950</v>
      </c>
      <c r="B1952" s="8" t="s">
        <v>1951</v>
      </c>
      <c r="C1952" s="8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16">
        <f>ROUND((E1952/D1952)*(100),0)</f>
        <v>201</v>
      </c>
      <c r="P1952" s="9">
        <f>IF(L1952 = 0,0,E1952/L1952)</f>
        <v>51.3054157782516</v>
      </c>
      <c r="Q1952" s="1" t="str">
        <f>LEFT(N1952,SEARCH("/",N1952)-1)</f>
        <v>technology</v>
      </c>
      <c r="R1952" s="1" t="str">
        <f>RIGHT(N1952,LEN(N1952) - FIND("/",N1952))</f>
        <v>hardware</v>
      </c>
      <c r="S1952" s="12">
        <f>(J1952/86400)+DATE(1970,1,1)</f>
        <v>40624.181400462963</v>
      </c>
      <c r="T1952" s="12">
        <f>(I1952/86400)+DATE(1970,1,1)</f>
        <v>40655.181400462963</v>
      </c>
    </row>
    <row r="1953" spans="1:20" ht="60" x14ac:dyDescent="0.25">
      <c r="A1953" s="1">
        <v>1951</v>
      </c>
      <c r="B1953" s="8" t="s">
        <v>1952</v>
      </c>
      <c r="C1953" s="8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16">
        <f>ROUND((E1953/D1953)*(100),0)</f>
        <v>212</v>
      </c>
      <c r="P1953" s="9">
        <f>IF(L1953 = 0,0,E1953/L1953)</f>
        <v>127.36450839328538</v>
      </c>
      <c r="Q1953" s="1" t="str">
        <f>LEFT(N1953,SEARCH("/",N1953)-1)</f>
        <v>technology</v>
      </c>
      <c r="R1953" s="1" t="str">
        <f>RIGHT(N1953,LEN(N1953) - FIND("/",N1953))</f>
        <v>hardware</v>
      </c>
      <c r="S1953" s="12">
        <f>(J1953/86400)+DATE(1970,1,1)</f>
        <v>42651.420567129629</v>
      </c>
      <c r="T1953" s="12">
        <f>(I1953/86400)+DATE(1970,1,1)</f>
        <v>42681.462233796294</v>
      </c>
    </row>
    <row r="1954" spans="1:20" ht="60" x14ac:dyDescent="0.25">
      <c r="A1954" s="1">
        <v>1952</v>
      </c>
      <c r="B1954" s="8" t="s">
        <v>1953</v>
      </c>
      <c r="C1954" s="8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16">
        <f>ROUND((E1954/D1954)*(100),0)</f>
        <v>198</v>
      </c>
      <c r="P1954" s="9">
        <f>IF(L1954 = 0,0,E1954/L1954)</f>
        <v>101.85532258064516</v>
      </c>
      <c r="Q1954" s="1" t="str">
        <f>LEFT(N1954,SEARCH("/",N1954)-1)</f>
        <v>technology</v>
      </c>
      <c r="R1954" s="1" t="str">
        <f>RIGHT(N1954,LEN(N1954) - FIND("/",N1954))</f>
        <v>hardware</v>
      </c>
      <c r="S1954" s="12">
        <f>(J1954/86400)+DATE(1970,1,1)</f>
        <v>41526.60665509259</v>
      </c>
      <c r="T1954" s="12">
        <f>(I1954/86400)+DATE(1970,1,1)</f>
        <v>41563.60665509259</v>
      </c>
    </row>
    <row r="1955" spans="1:20" ht="45" x14ac:dyDescent="0.25">
      <c r="A1955" s="1">
        <v>1953</v>
      </c>
      <c r="B1955" s="8" t="s">
        <v>1954</v>
      </c>
      <c r="C1955" s="8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16">
        <f>ROUND((E1955/D1955)*(100),0)</f>
        <v>226</v>
      </c>
      <c r="P1955" s="9">
        <f>IF(L1955 = 0,0,E1955/L1955)</f>
        <v>230.55782312925169</v>
      </c>
      <c r="Q1955" s="1" t="str">
        <f>LEFT(N1955,SEARCH("/",N1955)-1)</f>
        <v>technology</v>
      </c>
      <c r="R1955" s="1" t="str">
        <f>RIGHT(N1955,LEN(N1955) - FIND("/",N1955))</f>
        <v>hardware</v>
      </c>
      <c r="S1955" s="12">
        <f>(J1955/86400)+DATE(1970,1,1)</f>
        <v>40941.199826388889</v>
      </c>
      <c r="T1955" s="12">
        <f>(I1955/86400)+DATE(1970,1,1)</f>
        <v>40970.125</v>
      </c>
    </row>
    <row r="1956" spans="1:20" ht="30" x14ac:dyDescent="0.25">
      <c r="A1956" s="1">
        <v>1954</v>
      </c>
      <c r="B1956" s="8" t="s">
        <v>1955</v>
      </c>
      <c r="C1956" s="8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16">
        <f>ROUND((E1956/D1956)*(100),0)</f>
        <v>699</v>
      </c>
      <c r="P1956" s="9">
        <f>IF(L1956 = 0,0,E1956/L1956)</f>
        <v>842.10602409638557</v>
      </c>
      <c r="Q1956" s="1" t="str">
        <f>LEFT(N1956,SEARCH("/",N1956)-1)</f>
        <v>technology</v>
      </c>
      <c r="R1956" s="1" t="str">
        <f>RIGHT(N1956,LEN(N1956) - FIND("/",N1956))</f>
        <v>hardware</v>
      </c>
      <c r="S1956" s="12">
        <f>(J1956/86400)+DATE(1970,1,1)</f>
        <v>42394.580740740741</v>
      </c>
      <c r="T1956" s="12">
        <f>(I1956/86400)+DATE(1970,1,1)</f>
        <v>42441.208333333328</v>
      </c>
    </row>
    <row r="1957" spans="1:20" ht="60" x14ac:dyDescent="0.25">
      <c r="A1957" s="1">
        <v>1955</v>
      </c>
      <c r="B1957" s="8" t="s">
        <v>1956</v>
      </c>
      <c r="C1957" s="8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16">
        <f>ROUND((E1957/D1957)*(100),0)</f>
        <v>399</v>
      </c>
      <c r="P1957" s="9">
        <f>IF(L1957 = 0,0,E1957/L1957)</f>
        <v>577.27593103448271</v>
      </c>
      <c r="Q1957" s="1" t="str">
        <f>LEFT(N1957,SEARCH("/",N1957)-1)</f>
        <v>technology</v>
      </c>
      <c r="R1957" s="1" t="str">
        <f>RIGHT(N1957,LEN(N1957) - FIND("/",N1957))</f>
        <v>hardware</v>
      </c>
      <c r="S1957" s="12">
        <f>(J1957/86400)+DATE(1970,1,1)</f>
        <v>41020.271770833337</v>
      </c>
      <c r="T1957" s="12">
        <f>(I1957/86400)+DATE(1970,1,1)</f>
        <v>41052.791666666664</v>
      </c>
    </row>
    <row r="1958" spans="1:20" ht="60" x14ac:dyDescent="0.25">
      <c r="A1958" s="1">
        <v>1956</v>
      </c>
      <c r="B1958" s="8" t="s">
        <v>1957</v>
      </c>
      <c r="C1958" s="8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16">
        <f>ROUND((E1958/D1958)*(100),0)</f>
        <v>294</v>
      </c>
      <c r="P1958" s="9">
        <f>IF(L1958 = 0,0,E1958/L1958)</f>
        <v>483.34246575342468</v>
      </c>
      <c r="Q1958" s="1" t="str">
        <f>LEFT(N1958,SEARCH("/",N1958)-1)</f>
        <v>technology</v>
      </c>
      <c r="R1958" s="1" t="str">
        <f>RIGHT(N1958,LEN(N1958) - FIND("/",N1958))</f>
        <v>hardware</v>
      </c>
      <c r="S1958" s="12">
        <f>(J1958/86400)+DATE(1970,1,1)</f>
        <v>42067.923668981486</v>
      </c>
      <c r="T1958" s="12">
        <f>(I1958/86400)+DATE(1970,1,1)</f>
        <v>42112.882002314815</v>
      </c>
    </row>
    <row r="1959" spans="1:20" ht="30" x14ac:dyDescent="0.25">
      <c r="A1959" s="1">
        <v>1957</v>
      </c>
      <c r="B1959" s="8" t="s">
        <v>1958</v>
      </c>
      <c r="C1959" s="8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16">
        <f>ROUND((E1959/D1959)*(100),0)</f>
        <v>168</v>
      </c>
      <c r="P1959" s="9">
        <f>IF(L1959 = 0,0,E1959/L1959)</f>
        <v>76.138500000000008</v>
      </c>
      <c r="Q1959" s="1" t="str">
        <f>LEFT(N1959,SEARCH("/",N1959)-1)</f>
        <v>technology</v>
      </c>
      <c r="R1959" s="1" t="str">
        <f>RIGHT(N1959,LEN(N1959) - FIND("/",N1959))</f>
        <v>hardware</v>
      </c>
      <c r="S1959" s="12">
        <f>(J1959/86400)+DATE(1970,1,1)</f>
        <v>41179.098530092597</v>
      </c>
      <c r="T1959" s="12">
        <f>(I1959/86400)+DATE(1970,1,1)</f>
        <v>41209.098530092597</v>
      </c>
    </row>
    <row r="1960" spans="1:20" ht="60" x14ac:dyDescent="0.25">
      <c r="A1960" s="1">
        <v>1958</v>
      </c>
      <c r="B1960" s="8" t="s">
        <v>1959</v>
      </c>
      <c r="C1960" s="8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16">
        <f>ROUND((E1960/D1960)*(100),0)</f>
        <v>1436</v>
      </c>
      <c r="P1960" s="9">
        <f>IF(L1960 = 0,0,E1960/L1960)</f>
        <v>74.107684365781708</v>
      </c>
      <c r="Q1960" s="1" t="str">
        <f>LEFT(N1960,SEARCH("/",N1960)-1)</f>
        <v>technology</v>
      </c>
      <c r="R1960" s="1" t="str">
        <f>RIGHT(N1960,LEN(N1960) - FIND("/",N1960))</f>
        <v>hardware</v>
      </c>
      <c r="S1960" s="12">
        <f>(J1960/86400)+DATE(1970,1,1)</f>
        <v>41326.987974537034</v>
      </c>
      <c r="T1960" s="12">
        <f>(I1960/86400)+DATE(1970,1,1)</f>
        <v>41356.94630787037</v>
      </c>
    </row>
    <row r="1961" spans="1:20" ht="60" x14ac:dyDescent="0.25">
      <c r="A1961" s="1">
        <v>1959</v>
      </c>
      <c r="B1961" s="8" t="s">
        <v>1960</v>
      </c>
      <c r="C1961" s="8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16">
        <f>ROUND((E1961/D1961)*(100),0)</f>
        <v>157</v>
      </c>
      <c r="P1961" s="9">
        <f>IF(L1961 = 0,0,E1961/L1961)</f>
        <v>36.965660377358489</v>
      </c>
      <c r="Q1961" s="1" t="str">
        <f>LEFT(N1961,SEARCH("/",N1961)-1)</f>
        <v>technology</v>
      </c>
      <c r="R1961" s="1" t="str">
        <f>RIGHT(N1961,LEN(N1961) - FIND("/",N1961))</f>
        <v>hardware</v>
      </c>
      <c r="S1961" s="12">
        <f>(J1961/86400)+DATE(1970,1,1)</f>
        <v>41871.845601851848</v>
      </c>
      <c r="T1961" s="12">
        <f>(I1961/86400)+DATE(1970,1,1)</f>
        <v>41913</v>
      </c>
    </row>
    <row r="1962" spans="1:20" ht="60" x14ac:dyDescent="0.25">
      <c r="A1962" s="1">
        <v>1960</v>
      </c>
      <c r="B1962" s="8" t="s">
        <v>1961</v>
      </c>
      <c r="C1962" s="8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16">
        <f>ROUND((E1962/D1962)*(100),0)</f>
        <v>118</v>
      </c>
      <c r="P1962" s="9">
        <f>IF(L1962 = 0,0,E1962/L1962)</f>
        <v>2500.969696969697</v>
      </c>
      <c r="Q1962" s="1" t="str">
        <f>LEFT(N1962,SEARCH("/",N1962)-1)</f>
        <v>technology</v>
      </c>
      <c r="R1962" s="1" t="str">
        <f>RIGHT(N1962,LEN(N1962) - FIND("/",N1962))</f>
        <v>hardware</v>
      </c>
      <c r="S1962" s="12">
        <f>(J1962/86400)+DATE(1970,1,1)</f>
        <v>41964.362743055557</v>
      </c>
      <c r="T1962" s="12">
        <f>(I1962/86400)+DATE(1970,1,1)</f>
        <v>41994.362743055557</v>
      </c>
    </row>
    <row r="1963" spans="1:20" ht="45" x14ac:dyDescent="0.25">
      <c r="A1963" s="1">
        <v>1961</v>
      </c>
      <c r="B1963" s="8" t="s">
        <v>1962</v>
      </c>
      <c r="C1963" s="8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16">
        <f>ROUND((E1963/D1963)*(100),0)</f>
        <v>1105</v>
      </c>
      <c r="P1963" s="9">
        <f>IF(L1963 = 0,0,E1963/L1963)</f>
        <v>67.690214329454989</v>
      </c>
      <c r="Q1963" s="1" t="str">
        <f>LEFT(N1963,SEARCH("/",N1963)-1)</f>
        <v>technology</v>
      </c>
      <c r="R1963" s="1" t="str">
        <f>RIGHT(N1963,LEN(N1963) - FIND("/",N1963))</f>
        <v>hardware</v>
      </c>
      <c r="S1963" s="12">
        <f>(J1963/86400)+DATE(1970,1,1)</f>
        <v>41148.194641203707</v>
      </c>
      <c r="T1963" s="12">
        <f>(I1963/86400)+DATE(1970,1,1)</f>
        <v>41188.165972222225</v>
      </c>
    </row>
    <row r="1964" spans="1:20" ht="60" x14ac:dyDescent="0.25">
      <c r="A1964" s="1">
        <v>1962</v>
      </c>
      <c r="B1964" s="8" t="s">
        <v>1963</v>
      </c>
      <c r="C1964" s="8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16">
        <f>ROUND((E1964/D1964)*(100),0)</f>
        <v>193</v>
      </c>
      <c r="P1964" s="9">
        <f>IF(L1964 = 0,0,E1964/L1964)</f>
        <v>63.04738562091503</v>
      </c>
      <c r="Q1964" s="1" t="str">
        <f>LEFT(N1964,SEARCH("/",N1964)-1)</f>
        <v>technology</v>
      </c>
      <c r="R1964" s="1" t="str">
        <f>RIGHT(N1964,LEN(N1964) - FIND("/",N1964))</f>
        <v>hardware</v>
      </c>
      <c r="S1964" s="12">
        <f>(J1964/86400)+DATE(1970,1,1)</f>
        <v>41742.780509259261</v>
      </c>
      <c r="T1964" s="12">
        <f>(I1964/86400)+DATE(1970,1,1)</f>
        <v>41772.780509259261</v>
      </c>
    </row>
    <row r="1965" spans="1:20" ht="60" x14ac:dyDescent="0.25">
      <c r="A1965" s="1">
        <v>1963</v>
      </c>
      <c r="B1965" s="8" t="s">
        <v>1964</v>
      </c>
      <c r="C1965" s="8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16">
        <f>ROUND((E1965/D1965)*(100),0)</f>
        <v>127</v>
      </c>
      <c r="P1965" s="9">
        <f>IF(L1965 = 0,0,E1965/L1965)</f>
        <v>117.6</v>
      </c>
      <c r="Q1965" s="1" t="str">
        <f>LEFT(N1965,SEARCH("/",N1965)-1)</f>
        <v>technology</v>
      </c>
      <c r="R1965" s="1" t="str">
        <f>RIGHT(N1965,LEN(N1965) - FIND("/",N1965))</f>
        <v>hardware</v>
      </c>
      <c r="S1965" s="12">
        <f>(J1965/86400)+DATE(1970,1,1)</f>
        <v>41863.429791666669</v>
      </c>
      <c r="T1965" s="12">
        <f>(I1965/86400)+DATE(1970,1,1)</f>
        <v>41898.429791666669</v>
      </c>
    </row>
    <row r="1966" spans="1:20" ht="45" x14ac:dyDescent="0.25">
      <c r="A1966" s="1">
        <v>1964</v>
      </c>
      <c r="B1966" s="8" t="s">
        <v>1965</v>
      </c>
      <c r="C1966" s="8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16">
        <f>ROUND((E1966/D1966)*(100),0)</f>
        <v>260</v>
      </c>
      <c r="P1966" s="9">
        <f>IF(L1966 = 0,0,E1966/L1966)</f>
        <v>180.75185011709601</v>
      </c>
      <c r="Q1966" s="1" t="str">
        <f>LEFT(N1966,SEARCH("/",N1966)-1)</f>
        <v>technology</v>
      </c>
      <c r="R1966" s="1" t="str">
        <f>RIGHT(N1966,LEN(N1966) - FIND("/",N1966))</f>
        <v>hardware</v>
      </c>
      <c r="S1966" s="12">
        <f>(J1966/86400)+DATE(1970,1,1)</f>
        <v>42452.272824074069</v>
      </c>
      <c r="T1966" s="12">
        <f>(I1966/86400)+DATE(1970,1,1)</f>
        <v>42482.272824074069</v>
      </c>
    </row>
    <row r="1967" spans="1:20" ht="45" x14ac:dyDescent="0.25">
      <c r="A1967" s="1">
        <v>1965</v>
      </c>
      <c r="B1967" s="8" t="s">
        <v>1966</v>
      </c>
      <c r="C1967" s="8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16">
        <f>ROUND((E1967/D1967)*(100),0)</f>
        <v>262</v>
      </c>
      <c r="P1967" s="9">
        <f>IF(L1967 = 0,0,E1967/L1967)</f>
        <v>127.32038834951456</v>
      </c>
      <c r="Q1967" s="1" t="str">
        <f>LEFT(N1967,SEARCH("/",N1967)-1)</f>
        <v>technology</v>
      </c>
      <c r="R1967" s="1" t="str">
        <f>RIGHT(N1967,LEN(N1967) - FIND("/",N1967))</f>
        <v>hardware</v>
      </c>
      <c r="S1967" s="12">
        <f>(J1967/86400)+DATE(1970,1,1)</f>
        <v>40898.089236111111</v>
      </c>
      <c r="T1967" s="12">
        <f>(I1967/86400)+DATE(1970,1,1)</f>
        <v>40920.041666666664</v>
      </c>
    </row>
    <row r="1968" spans="1:20" ht="60" x14ac:dyDescent="0.25">
      <c r="A1968" s="1">
        <v>1966</v>
      </c>
      <c r="B1968" s="8" t="s">
        <v>1967</v>
      </c>
      <c r="C1968" s="8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16">
        <f>ROUND((E1968/D1968)*(100),0)</f>
        <v>207</v>
      </c>
      <c r="P1968" s="9">
        <f>IF(L1968 = 0,0,E1968/L1968)</f>
        <v>136.6444745538665</v>
      </c>
      <c r="Q1968" s="1" t="str">
        <f>LEFT(N1968,SEARCH("/",N1968)-1)</f>
        <v>technology</v>
      </c>
      <c r="R1968" s="1" t="str">
        <f>RIGHT(N1968,LEN(N1968) - FIND("/",N1968))</f>
        <v>hardware</v>
      </c>
      <c r="S1968" s="12">
        <f>(J1968/86400)+DATE(1970,1,1)</f>
        <v>41835.540486111109</v>
      </c>
      <c r="T1968" s="12">
        <f>(I1968/86400)+DATE(1970,1,1)</f>
        <v>41865.540486111109</v>
      </c>
    </row>
    <row r="1969" spans="1:20" ht="60" x14ac:dyDescent="0.25">
      <c r="A1969" s="1">
        <v>1967</v>
      </c>
      <c r="B1969" s="8" t="s">
        <v>1968</v>
      </c>
      <c r="C1969" s="8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16">
        <f>ROUND((E1969/D1969)*(100),0)</f>
        <v>370</v>
      </c>
      <c r="P1969" s="9">
        <f>IF(L1969 = 0,0,E1969/L1969)</f>
        <v>182.78024691358024</v>
      </c>
      <c r="Q1969" s="1" t="str">
        <f>LEFT(N1969,SEARCH("/",N1969)-1)</f>
        <v>technology</v>
      </c>
      <c r="R1969" s="1" t="str">
        <f>RIGHT(N1969,LEN(N1969) - FIND("/",N1969))</f>
        <v>hardware</v>
      </c>
      <c r="S1969" s="12">
        <f>(J1969/86400)+DATE(1970,1,1)</f>
        <v>41730.663530092592</v>
      </c>
      <c r="T1969" s="12">
        <f>(I1969/86400)+DATE(1970,1,1)</f>
        <v>41760.663530092592</v>
      </c>
    </row>
    <row r="1970" spans="1:20" ht="30" x14ac:dyDescent="0.25">
      <c r="A1970" s="1">
        <v>1968</v>
      </c>
      <c r="B1970" s="8" t="s">
        <v>1969</v>
      </c>
      <c r="C1970" s="8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16">
        <f>ROUND((E1970/D1970)*(100),0)</f>
        <v>285</v>
      </c>
      <c r="P1970" s="9">
        <f>IF(L1970 = 0,0,E1970/L1970)</f>
        <v>279.37843137254902</v>
      </c>
      <c r="Q1970" s="1" t="str">
        <f>LEFT(N1970,SEARCH("/",N1970)-1)</f>
        <v>technology</v>
      </c>
      <c r="R1970" s="1" t="str">
        <f>RIGHT(N1970,LEN(N1970) - FIND("/",N1970))</f>
        <v>hardware</v>
      </c>
      <c r="S1970" s="12">
        <f>(J1970/86400)+DATE(1970,1,1)</f>
        <v>42676.586979166663</v>
      </c>
      <c r="T1970" s="12">
        <f>(I1970/86400)+DATE(1970,1,1)</f>
        <v>42707.628645833334</v>
      </c>
    </row>
    <row r="1971" spans="1:20" ht="60" x14ac:dyDescent="0.25">
      <c r="A1971" s="1">
        <v>1969</v>
      </c>
      <c r="B1971" s="8" t="s">
        <v>1970</v>
      </c>
      <c r="C1971" s="8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16">
        <f>ROUND((E1971/D1971)*(100),0)</f>
        <v>579</v>
      </c>
      <c r="P1971" s="9">
        <f>IF(L1971 = 0,0,E1971/L1971)</f>
        <v>61.375728669846318</v>
      </c>
      <c r="Q1971" s="1" t="str">
        <f>LEFT(N1971,SEARCH("/",N1971)-1)</f>
        <v>technology</v>
      </c>
      <c r="R1971" s="1" t="str">
        <f>RIGHT(N1971,LEN(N1971) - FIND("/",N1971))</f>
        <v>hardware</v>
      </c>
      <c r="S1971" s="12">
        <f>(J1971/86400)+DATE(1970,1,1)</f>
        <v>42557.792453703703</v>
      </c>
      <c r="T1971" s="12">
        <f>(I1971/86400)+DATE(1970,1,1)</f>
        <v>42587.792453703703</v>
      </c>
    </row>
    <row r="1972" spans="1:20" ht="45" x14ac:dyDescent="0.25">
      <c r="A1972" s="1">
        <v>1970</v>
      </c>
      <c r="B1972" s="8" t="s">
        <v>1971</v>
      </c>
      <c r="C1972" s="8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16">
        <f>ROUND((E1972/D1972)*(100),0)</f>
        <v>1132</v>
      </c>
      <c r="P1972" s="9">
        <f>IF(L1972 = 0,0,E1972/L1972)</f>
        <v>80.727532097004286</v>
      </c>
      <c r="Q1972" s="1" t="str">
        <f>LEFT(N1972,SEARCH("/",N1972)-1)</f>
        <v>technology</v>
      </c>
      <c r="R1972" s="1" t="str">
        <f>RIGHT(N1972,LEN(N1972) - FIND("/",N1972))</f>
        <v>hardware</v>
      </c>
      <c r="S1972" s="12">
        <f>(J1972/86400)+DATE(1970,1,1)</f>
        <v>41324.193298611113</v>
      </c>
      <c r="T1972" s="12">
        <f>(I1972/86400)+DATE(1970,1,1)</f>
        <v>41384.151631944442</v>
      </c>
    </row>
    <row r="1973" spans="1:20" ht="60" x14ac:dyDescent="0.25">
      <c r="A1973" s="1">
        <v>1971</v>
      </c>
      <c r="B1973" s="8" t="s">
        <v>1972</v>
      </c>
      <c r="C1973" s="8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16">
        <f>ROUND((E1973/D1973)*(100),0)</f>
        <v>263</v>
      </c>
      <c r="P1973" s="9">
        <f>IF(L1973 = 0,0,E1973/L1973)</f>
        <v>272.35590732591254</v>
      </c>
      <c r="Q1973" s="1" t="str">
        <f>LEFT(N1973,SEARCH("/",N1973)-1)</f>
        <v>technology</v>
      </c>
      <c r="R1973" s="1" t="str">
        <f>RIGHT(N1973,LEN(N1973) - FIND("/",N1973))</f>
        <v>hardware</v>
      </c>
      <c r="S1973" s="12">
        <f>(J1973/86400)+DATE(1970,1,1)</f>
        <v>41561.500706018516</v>
      </c>
      <c r="T1973" s="12">
        <f>(I1973/86400)+DATE(1970,1,1)</f>
        <v>41593.166666666664</v>
      </c>
    </row>
    <row r="1974" spans="1:20" ht="60" x14ac:dyDescent="0.25">
      <c r="A1974" s="1">
        <v>1972</v>
      </c>
      <c r="B1974" s="8" t="s">
        <v>1973</v>
      </c>
      <c r="C1974" s="8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16">
        <f>ROUND((E1974/D1974)*(100),0)</f>
        <v>674</v>
      </c>
      <c r="P1974" s="9">
        <f>IF(L1974 = 0,0,E1974/L1974)</f>
        <v>70.848739495798313</v>
      </c>
      <c r="Q1974" s="1" t="str">
        <f>LEFT(N1974,SEARCH("/",N1974)-1)</f>
        <v>technology</v>
      </c>
      <c r="R1974" s="1" t="str">
        <f>RIGHT(N1974,LEN(N1974) - FIND("/",N1974))</f>
        <v>hardware</v>
      </c>
      <c r="S1974" s="12">
        <f>(J1974/86400)+DATE(1970,1,1)</f>
        <v>41201.012083333335</v>
      </c>
      <c r="T1974" s="12">
        <f>(I1974/86400)+DATE(1970,1,1)</f>
        <v>41231.053749999999</v>
      </c>
    </row>
    <row r="1975" spans="1:20" ht="60" x14ac:dyDescent="0.25">
      <c r="A1975" s="1">
        <v>1973</v>
      </c>
      <c r="B1975" s="8" t="s">
        <v>1974</v>
      </c>
      <c r="C1975" s="8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16">
        <f>ROUND((E1975/D1975)*(100),0)</f>
        <v>257</v>
      </c>
      <c r="P1975" s="9">
        <f>IF(L1975 = 0,0,E1975/L1975)</f>
        <v>247.94003412969283</v>
      </c>
      <c r="Q1975" s="1" t="str">
        <f>LEFT(N1975,SEARCH("/",N1975)-1)</f>
        <v>technology</v>
      </c>
      <c r="R1975" s="1" t="str">
        <f>RIGHT(N1975,LEN(N1975) - FIND("/",N1975))</f>
        <v>hardware</v>
      </c>
      <c r="S1975" s="12">
        <f>(J1975/86400)+DATE(1970,1,1)</f>
        <v>42549.722962962958</v>
      </c>
      <c r="T1975" s="12">
        <f>(I1975/86400)+DATE(1970,1,1)</f>
        <v>42588.291666666672</v>
      </c>
    </row>
    <row r="1976" spans="1:20" ht="60" x14ac:dyDescent="0.25">
      <c r="A1976" s="1">
        <v>1974</v>
      </c>
      <c r="B1976" s="8" t="s">
        <v>1975</v>
      </c>
      <c r="C1976" s="8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16">
        <f>ROUND((E1976/D1976)*(100),0)</f>
        <v>375</v>
      </c>
      <c r="P1976" s="9">
        <f>IF(L1976 = 0,0,E1976/L1976)</f>
        <v>186.81393034825871</v>
      </c>
      <c r="Q1976" s="1" t="str">
        <f>LEFT(N1976,SEARCH("/",N1976)-1)</f>
        <v>technology</v>
      </c>
      <c r="R1976" s="1" t="str">
        <f>RIGHT(N1976,LEN(N1976) - FIND("/",N1976))</f>
        <v>hardware</v>
      </c>
      <c r="S1976" s="12">
        <f>(J1976/86400)+DATE(1970,1,1)</f>
        <v>41445.334131944444</v>
      </c>
      <c r="T1976" s="12">
        <f>(I1976/86400)+DATE(1970,1,1)</f>
        <v>41505.334131944444</v>
      </c>
    </row>
    <row r="1977" spans="1:20" ht="30" x14ac:dyDescent="0.25">
      <c r="A1977" s="1">
        <v>1975</v>
      </c>
      <c r="B1977" s="8" t="s">
        <v>1976</v>
      </c>
      <c r="C1977" s="8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16">
        <f>ROUND((E1977/D1977)*(100),0)</f>
        <v>209</v>
      </c>
      <c r="P1977" s="9">
        <f>IF(L1977 = 0,0,E1977/L1977)</f>
        <v>131.98948616600788</v>
      </c>
      <c r="Q1977" s="1" t="str">
        <f>LEFT(N1977,SEARCH("/",N1977)-1)</f>
        <v>technology</v>
      </c>
      <c r="R1977" s="1" t="str">
        <f>RIGHT(N1977,LEN(N1977) - FIND("/",N1977))</f>
        <v>hardware</v>
      </c>
      <c r="S1977" s="12">
        <f>(J1977/86400)+DATE(1970,1,1)</f>
        <v>41313.755219907405</v>
      </c>
      <c r="T1977" s="12">
        <f>(I1977/86400)+DATE(1970,1,1)</f>
        <v>41343.755219907405</v>
      </c>
    </row>
    <row r="1978" spans="1:20" ht="30" x14ac:dyDescent="0.25">
      <c r="A1978" s="1">
        <v>1976</v>
      </c>
      <c r="B1978" s="8" t="s">
        <v>1977</v>
      </c>
      <c r="C1978" s="8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16">
        <f>ROUND((E1978/D1978)*(100),0)</f>
        <v>347</v>
      </c>
      <c r="P1978" s="9">
        <f>IF(L1978 = 0,0,E1978/L1978)</f>
        <v>29.310782241014799</v>
      </c>
      <c r="Q1978" s="1" t="str">
        <f>LEFT(N1978,SEARCH("/",N1978)-1)</f>
        <v>technology</v>
      </c>
      <c r="R1978" s="1" t="str">
        <f>RIGHT(N1978,LEN(N1978) - FIND("/",N1978))</f>
        <v>hardware</v>
      </c>
      <c r="S1978" s="12">
        <f>(J1978/86400)+DATE(1970,1,1)</f>
        <v>41438.899594907409</v>
      </c>
      <c r="T1978" s="12">
        <f>(I1978/86400)+DATE(1970,1,1)</f>
        <v>41468.899594907409</v>
      </c>
    </row>
    <row r="1979" spans="1:20" ht="45" x14ac:dyDescent="0.25">
      <c r="A1979" s="1">
        <v>1977</v>
      </c>
      <c r="B1979" s="8" t="s">
        <v>1978</v>
      </c>
      <c r="C1979" s="8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16">
        <f>ROUND((E1979/D1979)*(100),0)</f>
        <v>402</v>
      </c>
      <c r="P1979" s="9">
        <f>IF(L1979 = 0,0,E1979/L1979)</f>
        <v>245.02436053593178</v>
      </c>
      <c r="Q1979" s="1" t="str">
        <f>LEFT(N1979,SEARCH("/",N1979)-1)</f>
        <v>technology</v>
      </c>
      <c r="R1979" s="1" t="str">
        <f>RIGHT(N1979,LEN(N1979) - FIND("/",N1979))</f>
        <v>hardware</v>
      </c>
      <c r="S1979" s="12">
        <f>(J1979/86400)+DATE(1970,1,1)</f>
        <v>42311.216898148152</v>
      </c>
      <c r="T1979" s="12">
        <f>(I1979/86400)+DATE(1970,1,1)</f>
        <v>42357.332638888889</v>
      </c>
    </row>
    <row r="1980" spans="1:20" ht="60" x14ac:dyDescent="0.25">
      <c r="A1980" s="1">
        <v>1978</v>
      </c>
      <c r="B1980" s="8" t="s">
        <v>1979</v>
      </c>
      <c r="C1980" s="8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16">
        <f>ROUND((E1980/D1980)*(100),0)</f>
        <v>1027</v>
      </c>
      <c r="P1980" s="9">
        <f>IF(L1980 = 0,0,E1980/L1980)</f>
        <v>1323.2540463917526</v>
      </c>
      <c r="Q1980" s="1" t="str">
        <f>LEFT(N1980,SEARCH("/",N1980)-1)</f>
        <v>technology</v>
      </c>
      <c r="R1980" s="1" t="str">
        <f>RIGHT(N1980,LEN(N1980) - FIND("/",N1980))</f>
        <v>hardware</v>
      </c>
      <c r="S1980" s="12">
        <f>(J1980/86400)+DATE(1970,1,1)</f>
        <v>41039.225601851853</v>
      </c>
      <c r="T1980" s="12">
        <f>(I1980/86400)+DATE(1970,1,1)</f>
        <v>41072.291666666664</v>
      </c>
    </row>
    <row r="1981" spans="1:20" ht="45" x14ac:dyDescent="0.25">
      <c r="A1981" s="1">
        <v>1979</v>
      </c>
      <c r="B1981" s="8" t="s">
        <v>1980</v>
      </c>
      <c r="C1981" s="8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16">
        <f>ROUND((E1981/D1981)*(100),0)</f>
        <v>115</v>
      </c>
      <c r="P1981" s="9">
        <f>IF(L1981 = 0,0,E1981/L1981)</f>
        <v>282.65966789667897</v>
      </c>
      <c r="Q1981" s="1" t="str">
        <f>LEFT(N1981,SEARCH("/",N1981)-1)</f>
        <v>technology</v>
      </c>
      <c r="R1981" s="1" t="str">
        <f>RIGHT(N1981,LEN(N1981) - FIND("/",N1981))</f>
        <v>hardware</v>
      </c>
      <c r="S1981" s="12">
        <f>(J1981/86400)+DATE(1970,1,1)</f>
        <v>42290.460023148145</v>
      </c>
      <c r="T1981" s="12">
        <f>(I1981/86400)+DATE(1970,1,1)</f>
        <v>42327.207638888889</v>
      </c>
    </row>
    <row r="1982" spans="1:20" ht="30" x14ac:dyDescent="0.25">
      <c r="A1982" s="1">
        <v>1980</v>
      </c>
      <c r="B1982" s="8" t="s">
        <v>1981</v>
      </c>
      <c r="C1982" s="8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16">
        <f>ROUND((E1982/D1982)*(100),0)</f>
        <v>355</v>
      </c>
      <c r="P1982" s="9">
        <f>IF(L1982 = 0,0,E1982/L1982)</f>
        <v>91.214401028277635</v>
      </c>
      <c r="Q1982" s="1" t="str">
        <f>LEFT(N1982,SEARCH("/",N1982)-1)</f>
        <v>technology</v>
      </c>
      <c r="R1982" s="1" t="str">
        <f>RIGHT(N1982,LEN(N1982) - FIND("/",N1982))</f>
        <v>hardware</v>
      </c>
      <c r="S1982" s="12">
        <f>(J1982/86400)+DATE(1970,1,1)</f>
        <v>42423.542384259257</v>
      </c>
      <c r="T1982" s="12">
        <f>(I1982/86400)+DATE(1970,1,1)</f>
        <v>42463.500717592593</v>
      </c>
    </row>
    <row r="1983" spans="1:20" ht="60" x14ac:dyDescent="0.25">
      <c r="A1983" s="1">
        <v>1981</v>
      </c>
      <c r="B1983" s="8" t="s">
        <v>1982</v>
      </c>
      <c r="C1983" s="8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6">
        <f>ROUND((E1983/D1983)*(100),0)</f>
        <v>5</v>
      </c>
      <c r="P1983" s="9">
        <f>IF(L1983 = 0,0,E1983/L1983)</f>
        <v>31.75</v>
      </c>
      <c r="Q1983" s="1" t="str">
        <f>LEFT(N1983,SEARCH("/",N1983)-1)</f>
        <v>photography</v>
      </c>
      <c r="R1983" s="1" t="str">
        <f>RIGHT(N1983,LEN(N1983) - FIND("/",N1983))</f>
        <v>people</v>
      </c>
      <c r="S1983" s="12">
        <f>(J1983/86400)+DATE(1970,1,1)</f>
        <v>41799.725289351853</v>
      </c>
      <c r="T1983" s="12">
        <f>(I1983/86400)+DATE(1970,1,1)</f>
        <v>41829.725289351853</v>
      </c>
    </row>
    <row r="1984" spans="1:20" ht="45" x14ac:dyDescent="0.25">
      <c r="A1984" s="1">
        <v>1982</v>
      </c>
      <c r="B1984" s="8" t="s">
        <v>1983</v>
      </c>
      <c r="C1984" s="8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6">
        <f>ROUND((E1984/D1984)*(100),0)</f>
        <v>0</v>
      </c>
      <c r="P1984" s="9">
        <f>IF(L1984 = 0,0,E1984/L1984)</f>
        <v>0</v>
      </c>
      <c r="Q1984" s="1" t="str">
        <f>LEFT(N1984,SEARCH("/",N1984)-1)</f>
        <v>photography</v>
      </c>
      <c r="R1984" s="1" t="str">
        <f>RIGHT(N1984,LEN(N1984) - FIND("/",N1984))</f>
        <v>people</v>
      </c>
      <c r="S1984" s="12">
        <f>(J1984/86400)+DATE(1970,1,1)</f>
        <v>42678.586655092593</v>
      </c>
      <c r="T1984" s="12">
        <f>(I1984/86400)+DATE(1970,1,1)</f>
        <v>42708.628321759257</v>
      </c>
    </row>
    <row r="1985" spans="1:20" ht="60" x14ac:dyDescent="0.25">
      <c r="A1985" s="1">
        <v>1983</v>
      </c>
      <c r="B1985" s="8" t="s">
        <v>1984</v>
      </c>
      <c r="C1985" s="8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6">
        <f>ROUND((E1985/D1985)*(100),0)</f>
        <v>4</v>
      </c>
      <c r="P1985" s="9">
        <f>IF(L1985 = 0,0,E1985/L1985)</f>
        <v>88.6875</v>
      </c>
      <c r="Q1985" s="1" t="str">
        <f>LEFT(N1985,SEARCH("/",N1985)-1)</f>
        <v>photography</v>
      </c>
      <c r="R1985" s="1" t="str">
        <f>RIGHT(N1985,LEN(N1985) - FIND("/",N1985))</f>
        <v>people</v>
      </c>
      <c r="S1985" s="12">
        <f>(J1985/86400)+DATE(1970,1,1)</f>
        <v>42593.011782407411</v>
      </c>
      <c r="T1985" s="12">
        <f>(I1985/86400)+DATE(1970,1,1)</f>
        <v>42615.291666666672</v>
      </c>
    </row>
    <row r="1986" spans="1:20" ht="60" x14ac:dyDescent="0.25">
      <c r="A1986" s="1">
        <v>1984</v>
      </c>
      <c r="B1986" s="8" t="s">
        <v>1985</v>
      </c>
      <c r="C1986" s="8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6">
        <f>ROUND((E1986/D1986)*(100),0)</f>
        <v>21</v>
      </c>
      <c r="P1986" s="9">
        <f>IF(L1986 = 0,0,E1986/L1986)</f>
        <v>453.14285714285717</v>
      </c>
      <c r="Q1986" s="1" t="str">
        <f>LEFT(N1986,SEARCH("/",N1986)-1)</f>
        <v>photography</v>
      </c>
      <c r="R1986" s="1" t="str">
        <f>RIGHT(N1986,LEN(N1986) - FIND("/",N1986))</f>
        <v>people</v>
      </c>
      <c r="S1986" s="12">
        <f>(J1986/86400)+DATE(1970,1,1)</f>
        <v>41913.790289351848</v>
      </c>
      <c r="T1986" s="12">
        <f>(I1986/86400)+DATE(1970,1,1)</f>
        <v>41973.831956018519</v>
      </c>
    </row>
    <row r="1987" spans="1:20" ht="60" x14ac:dyDescent="0.25">
      <c r="A1987" s="1">
        <v>1985</v>
      </c>
      <c r="B1987" s="8" t="s">
        <v>1986</v>
      </c>
      <c r="C1987" s="8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6">
        <f>ROUND((E1987/D1987)*(100),0)</f>
        <v>3</v>
      </c>
      <c r="P1987" s="9">
        <f>IF(L1987 = 0,0,E1987/L1987)</f>
        <v>12.75</v>
      </c>
      <c r="Q1987" s="1" t="str">
        <f>LEFT(N1987,SEARCH("/",N1987)-1)</f>
        <v>photography</v>
      </c>
      <c r="R1987" s="1" t="str">
        <f>RIGHT(N1987,LEN(N1987) - FIND("/",N1987))</f>
        <v>people</v>
      </c>
      <c r="S1987" s="12">
        <f>(J1987/86400)+DATE(1970,1,1)</f>
        <v>42555.698738425926</v>
      </c>
      <c r="T1987" s="12">
        <f>(I1987/86400)+DATE(1970,1,1)</f>
        <v>42584.958333333328</v>
      </c>
    </row>
    <row r="1988" spans="1:20" ht="60" x14ac:dyDescent="0.25">
      <c r="A1988" s="1">
        <v>1986</v>
      </c>
      <c r="B1988" s="8" t="s">
        <v>1987</v>
      </c>
      <c r="C1988" s="8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6">
        <f>ROUND((E1988/D1988)*(100),0)</f>
        <v>0</v>
      </c>
      <c r="P1988" s="9">
        <f>IF(L1988 = 0,0,E1988/L1988)</f>
        <v>1</v>
      </c>
      <c r="Q1988" s="1" t="str">
        <f>LEFT(N1988,SEARCH("/",N1988)-1)</f>
        <v>photography</v>
      </c>
      <c r="R1988" s="1" t="str">
        <f>RIGHT(N1988,LEN(N1988) - FIND("/",N1988))</f>
        <v>people</v>
      </c>
      <c r="S1988" s="12">
        <f>(J1988/86400)+DATE(1970,1,1)</f>
        <v>42413.433831018519</v>
      </c>
      <c r="T1988" s="12">
        <f>(I1988/86400)+DATE(1970,1,1)</f>
        <v>42443.392164351855</v>
      </c>
    </row>
    <row r="1989" spans="1:20" ht="30" x14ac:dyDescent="0.25">
      <c r="A1989" s="1">
        <v>1987</v>
      </c>
      <c r="B1989" s="8" t="s">
        <v>1988</v>
      </c>
      <c r="C1989" s="8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6">
        <f>ROUND((E1989/D1989)*(100),0)</f>
        <v>42</v>
      </c>
      <c r="P1989" s="9">
        <f>IF(L1989 = 0,0,E1989/L1989)</f>
        <v>83.428571428571431</v>
      </c>
      <c r="Q1989" s="1" t="str">
        <f>LEFT(N1989,SEARCH("/",N1989)-1)</f>
        <v>photography</v>
      </c>
      <c r="R1989" s="1" t="str">
        <f>RIGHT(N1989,LEN(N1989) - FIND("/",N1989))</f>
        <v>people</v>
      </c>
      <c r="S1989" s="12">
        <f>(J1989/86400)+DATE(1970,1,1)</f>
        <v>42034.639768518522</v>
      </c>
      <c r="T1989" s="12">
        <f>(I1989/86400)+DATE(1970,1,1)</f>
        <v>42064.639768518522</v>
      </c>
    </row>
    <row r="1990" spans="1:20" x14ac:dyDescent="0.25">
      <c r="A1990" s="1">
        <v>1988</v>
      </c>
      <c r="B1990" s="8" t="s">
        <v>1989</v>
      </c>
      <c r="C1990" s="8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6">
        <f>ROUND((E1990/D1990)*(100),0)</f>
        <v>0</v>
      </c>
      <c r="P1990" s="9">
        <f>IF(L1990 = 0,0,E1990/L1990)</f>
        <v>25</v>
      </c>
      <c r="Q1990" s="1" t="str">
        <f>LEFT(N1990,SEARCH("/",N1990)-1)</f>
        <v>photography</v>
      </c>
      <c r="R1990" s="1" t="str">
        <f>RIGHT(N1990,LEN(N1990) - FIND("/",N1990))</f>
        <v>people</v>
      </c>
      <c r="S1990" s="12">
        <f>(J1990/86400)+DATE(1970,1,1)</f>
        <v>42206.763217592597</v>
      </c>
      <c r="T1990" s="12">
        <f>(I1990/86400)+DATE(1970,1,1)</f>
        <v>42236.763217592597</v>
      </c>
    </row>
    <row r="1991" spans="1:20" ht="45" x14ac:dyDescent="0.25">
      <c r="A1991" s="1">
        <v>1989</v>
      </c>
      <c r="B1991" s="8" t="s">
        <v>1990</v>
      </c>
      <c r="C1991" s="8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6">
        <f>ROUND((E1991/D1991)*(100),0)</f>
        <v>1</v>
      </c>
      <c r="P1991" s="9">
        <f>IF(L1991 = 0,0,E1991/L1991)</f>
        <v>50</v>
      </c>
      <c r="Q1991" s="1" t="str">
        <f>LEFT(N1991,SEARCH("/",N1991)-1)</f>
        <v>photography</v>
      </c>
      <c r="R1991" s="1" t="str">
        <f>RIGHT(N1991,LEN(N1991) - FIND("/",N1991))</f>
        <v>people</v>
      </c>
      <c r="S1991" s="12">
        <f>(J1991/86400)+DATE(1970,1,1)</f>
        <v>42685.680648148147</v>
      </c>
      <c r="T1991" s="12">
        <f>(I1991/86400)+DATE(1970,1,1)</f>
        <v>42715.680648148147</v>
      </c>
    </row>
    <row r="1992" spans="1:20" ht="60" x14ac:dyDescent="0.25">
      <c r="A1992" s="1">
        <v>1990</v>
      </c>
      <c r="B1992" s="8" t="s">
        <v>1991</v>
      </c>
      <c r="C1992" s="8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6">
        <f>ROUND((E1992/D1992)*(100),0)</f>
        <v>17</v>
      </c>
      <c r="P1992" s="9">
        <f>IF(L1992 = 0,0,E1992/L1992)</f>
        <v>101.8</v>
      </c>
      <c r="Q1992" s="1" t="str">
        <f>LEFT(N1992,SEARCH("/",N1992)-1)</f>
        <v>photography</v>
      </c>
      <c r="R1992" s="1" t="str">
        <f>RIGHT(N1992,LEN(N1992) - FIND("/",N1992))</f>
        <v>people</v>
      </c>
      <c r="S1992" s="12">
        <f>(J1992/86400)+DATE(1970,1,1)</f>
        <v>42398.195972222224</v>
      </c>
      <c r="T1992" s="12">
        <f>(I1992/86400)+DATE(1970,1,1)</f>
        <v>42413.195972222224</v>
      </c>
    </row>
    <row r="1993" spans="1:20" ht="30" x14ac:dyDescent="0.25">
      <c r="A1993" s="1">
        <v>1991</v>
      </c>
      <c r="B1993" s="8" t="s">
        <v>1992</v>
      </c>
      <c r="C1993" s="8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6">
        <f>ROUND((E1993/D1993)*(100),0)</f>
        <v>7</v>
      </c>
      <c r="P1993" s="9">
        <f>IF(L1993 = 0,0,E1993/L1993)</f>
        <v>46.666666666666664</v>
      </c>
      <c r="Q1993" s="1" t="str">
        <f>LEFT(N1993,SEARCH("/",N1993)-1)</f>
        <v>photography</v>
      </c>
      <c r="R1993" s="1" t="str">
        <f>RIGHT(N1993,LEN(N1993) - FIND("/",N1993))</f>
        <v>people</v>
      </c>
      <c r="S1993" s="12">
        <f>(J1993/86400)+DATE(1970,1,1)</f>
        <v>42167.89335648148</v>
      </c>
      <c r="T1993" s="12">
        <f>(I1993/86400)+DATE(1970,1,1)</f>
        <v>42188.89335648148</v>
      </c>
    </row>
    <row r="1994" spans="1:20" ht="30" x14ac:dyDescent="0.25">
      <c r="A1994" s="1">
        <v>1992</v>
      </c>
      <c r="B1994" s="8" t="s">
        <v>1993</v>
      </c>
      <c r="C1994" s="8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6">
        <f>ROUND((E1994/D1994)*(100),0)</f>
        <v>0</v>
      </c>
      <c r="P1994" s="9">
        <f>IF(L1994 = 0,0,E1994/L1994)</f>
        <v>1</v>
      </c>
      <c r="Q1994" s="1" t="str">
        <f>LEFT(N1994,SEARCH("/",N1994)-1)</f>
        <v>photography</v>
      </c>
      <c r="R1994" s="1" t="str">
        <f>RIGHT(N1994,LEN(N1994) - FIND("/",N1994))</f>
        <v>people</v>
      </c>
      <c r="S1994" s="12">
        <f>(J1994/86400)+DATE(1970,1,1)</f>
        <v>42023.143414351856</v>
      </c>
      <c r="T1994" s="12">
        <f>(I1994/86400)+DATE(1970,1,1)</f>
        <v>42053.143414351856</v>
      </c>
    </row>
    <row r="1995" spans="1:20" ht="60" x14ac:dyDescent="0.25">
      <c r="A1995" s="1">
        <v>1993</v>
      </c>
      <c r="B1995" s="8" t="s">
        <v>1994</v>
      </c>
      <c r="C1995" s="8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6">
        <f>ROUND((E1995/D1995)*(100),0)</f>
        <v>0</v>
      </c>
      <c r="P1995" s="9">
        <f>IF(L1995 = 0,0,E1995/L1995)</f>
        <v>0</v>
      </c>
      <c r="Q1995" s="1" t="str">
        <f>LEFT(N1995,SEARCH("/",N1995)-1)</f>
        <v>photography</v>
      </c>
      <c r="R1995" s="1" t="str">
        <f>RIGHT(N1995,LEN(N1995) - FIND("/",N1995))</f>
        <v>people</v>
      </c>
      <c r="S1995" s="12">
        <f>(J1995/86400)+DATE(1970,1,1)</f>
        <v>42329.588391203702</v>
      </c>
      <c r="T1995" s="12">
        <f>(I1995/86400)+DATE(1970,1,1)</f>
        <v>42359.588391203702</v>
      </c>
    </row>
    <row r="1996" spans="1:20" ht="60" x14ac:dyDescent="0.25">
      <c r="A1996" s="1">
        <v>1994</v>
      </c>
      <c r="B1996" s="8" t="s">
        <v>1995</v>
      </c>
      <c r="C1996" s="8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6">
        <f>ROUND((E1996/D1996)*(100),0)</f>
        <v>0</v>
      </c>
      <c r="P1996" s="9">
        <f>IF(L1996 = 0,0,E1996/L1996)</f>
        <v>0</v>
      </c>
      <c r="Q1996" s="1" t="str">
        <f>LEFT(N1996,SEARCH("/",N1996)-1)</f>
        <v>photography</v>
      </c>
      <c r="R1996" s="1" t="str">
        <f>RIGHT(N1996,LEN(N1996) - FIND("/",N1996))</f>
        <v>people</v>
      </c>
      <c r="S1996" s="12">
        <f>(J1996/86400)+DATE(1970,1,1)</f>
        <v>42651.006273148145</v>
      </c>
      <c r="T1996" s="12">
        <f>(I1996/86400)+DATE(1970,1,1)</f>
        <v>42711.047939814816</v>
      </c>
    </row>
    <row r="1997" spans="1:20" ht="60" x14ac:dyDescent="0.25">
      <c r="A1997" s="1">
        <v>1995</v>
      </c>
      <c r="B1997" s="8" t="s">
        <v>1996</v>
      </c>
      <c r="C1997" s="8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6">
        <f>ROUND((E1997/D1997)*(100),0)</f>
        <v>8</v>
      </c>
      <c r="P1997" s="9">
        <f>IF(L1997 = 0,0,E1997/L1997)</f>
        <v>26</v>
      </c>
      <c r="Q1997" s="1" t="str">
        <f>LEFT(N1997,SEARCH("/",N1997)-1)</f>
        <v>photography</v>
      </c>
      <c r="R1997" s="1" t="str">
        <f>RIGHT(N1997,LEN(N1997) - FIND("/",N1997))</f>
        <v>people</v>
      </c>
      <c r="S1997" s="12">
        <f>(J1997/86400)+DATE(1970,1,1)</f>
        <v>42181.902037037042</v>
      </c>
      <c r="T1997" s="12">
        <f>(I1997/86400)+DATE(1970,1,1)</f>
        <v>42201.902037037042</v>
      </c>
    </row>
    <row r="1998" spans="1:20" ht="60" x14ac:dyDescent="0.25">
      <c r="A1998" s="1">
        <v>1996</v>
      </c>
      <c r="B1998" s="8" t="s">
        <v>1997</v>
      </c>
      <c r="C1998" s="8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6">
        <f>ROUND((E1998/D1998)*(100),0)</f>
        <v>0</v>
      </c>
      <c r="P1998" s="9">
        <f>IF(L1998 = 0,0,E1998/L1998)</f>
        <v>0</v>
      </c>
      <c r="Q1998" s="1" t="str">
        <f>LEFT(N1998,SEARCH("/",N1998)-1)</f>
        <v>photography</v>
      </c>
      <c r="R1998" s="1" t="str">
        <f>RIGHT(N1998,LEN(N1998) - FIND("/",N1998))</f>
        <v>people</v>
      </c>
      <c r="S1998" s="12">
        <f>(J1998/86400)+DATE(1970,1,1)</f>
        <v>41800.819571759261</v>
      </c>
      <c r="T1998" s="12">
        <f>(I1998/86400)+DATE(1970,1,1)</f>
        <v>41830.819571759261</v>
      </c>
    </row>
    <row r="1999" spans="1:20" ht="60" x14ac:dyDescent="0.25">
      <c r="A1999" s="1">
        <v>1997</v>
      </c>
      <c r="B1999" s="8" t="s">
        <v>1998</v>
      </c>
      <c r="C1999" s="8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6">
        <f>ROUND((E1999/D1999)*(100),0)</f>
        <v>0</v>
      </c>
      <c r="P1999" s="9">
        <f>IF(L1999 = 0,0,E1999/L1999)</f>
        <v>0</v>
      </c>
      <c r="Q1999" s="1" t="str">
        <f>LEFT(N1999,SEARCH("/",N1999)-1)</f>
        <v>photography</v>
      </c>
      <c r="R1999" s="1" t="str">
        <f>RIGHT(N1999,LEN(N1999) - FIND("/",N1999))</f>
        <v>people</v>
      </c>
      <c r="S1999" s="12">
        <f>(J1999/86400)+DATE(1970,1,1)</f>
        <v>41847.930694444447</v>
      </c>
      <c r="T1999" s="12">
        <f>(I1999/86400)+DATE(1970,1,1)</f>
        <v>41877.930694444447</v>
      </c>
    </row>
    <row r="2000" spans="1:20" ht="60" x14ac:dyDescent="0.25">
      <c r="A2000" s="1">
        <v>1998</v>
      </c>
      <c r="B2000" s="8" t="s">
        <v>1999</v>
      </c>
      <c r="C2000" s="8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6">
        <f>ROUND((E2000/D2000)*(100),0)</f>
        <v>26</v>
      </c>
      <c r="P2000" s="9">
        <f>IF(L2000 = 0,0,E2000/L2000)</f>
        <v>218.33333333333334</v>
      </c>
      <c r="Q2000" s="1" t="str">
        <f>LEFT(N2000,SEARCH("/",N2000)-1)</f>
        <v>photography</v>
      </c>
      <c r="R2000" s="1" t="str">
        <f>RIGHT(N2000,LEN(N2000) - FIND("/",N2000))</f>
        <v>people</v>
      </c>
      <c r="S2000" s="12">
        <f>(J2000/86400)+DATE(1970,1,1)</f>
        <v>41807.118495370371</v>
      </c>
      <c r="T2000" s="12">
        <f>(I2000/86400)+DATE(1970,1,1)</f>
        <v>41852.118495370371</v>
      </c>
    </row>
    <row r="2001" spans="1:20" ht="45" x14ac:dyDescent="0.25">
      <c r="A2001" s="1">
        <v>1999</v>
      </c>
      <c r="B2001" s="8" t="s">
        <v>2000</v>
      </c>
      <c r="C2001" s="8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6">
        <f>ROUND((E2001/D2001)*(100),0)</f>
        <v>1</v>
      </c>
      <c r="P2001" s="9">
        <f>IF(L2001 = 0,0,E2001/L2001)</f>
        <v>33.714285714285715</v>
      </c>
      <c r="Q2001" s="1" t="str">
        <f>LEFT(N2001,SEARCH("/",N2001)-1)</f>
        <v>photography</v>
      </c>
      <c r="R2001" s="1" t="str">
        <f>RIGHT(N2001,LEN(N2001) - FIND("/",N2001))</f>
        <v>people</v>
      </c>
      <c r="S2001" s="12">
        <f>(J2001/86400)+DATE(1970,1,1)</f>
        <v>41926.482731481483</v>
      </c>
      <c r="T2001" s="12">
        <f>(I2001/86400)+DATE(1970,1,1)</f>
        <v>41956.524398148147</v>
      </c>
    </row>
    <row r="2002" spans="1:20" ht="60" x14ac:dyDescent="0.25">
      <c r="A2002" s="1">
        <v>2000</v>
      </c>
      <c r="B2002" s="8" t="s">
        <v>2001</v>
      </c>
      <c r="C2002" s="8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6">
        <f>ROUND((E2002/D2002)*(100),0)</f>
        <v>13</v>
      </c>
      <c r="P2002" s="9">
        <f>IF(L2002 = 0,0,E2002/L2002)</f>
        <v>25</v>
      </c>
      <c r="Q2002" s="1" t="str">
        <f>LEFT(N2002,SEARCH("/",N2002)-1)</f>
        <v>photography</v>
      </c>
      <c r="R2002" s="1" t="str">
        <f>RIGHT(N2002,LEN(N2002) - FIND("/",N2002))</f>
        <v>people</v>
      </c>
      <c r="S2002" s="12">
        <f>(J2002/86400)+DATE(1970,1,1)</f>
        <v>42345.951539351852</v>
      </c>
      <c r="T2002" s="12">
        <f>(I2002/86400)+DATE(1970,1,1)</f>
        <v>42375.951539351852</v>
      </c>
    </row>
    <row r="2003" spans="1:20" ht="45" x14ac:dyDescent="0.25">
      <c r="A2003" s="1">
        <v>2001</v>
      </c>
      <c r="B2003" s="8" t="s">
        <v>2002</v>
      </c>
      <c r="C2003" s="8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16">
        <f>ROUND((E2003/D2003)*(100),0)</f>
        <v>382</v>
      </c>
      <c r="P2003" s="9">
        <f>IF(L2003 = 0,0,E2003/L2003)</f>
        <v>128.38790470372632</v>
      </c>
      <c r="Q2003" s="1" t="str">
        <f>LEFT(N2003,SEARCH("/",N2003)-1)</f>
        <v>technology</v>
      </c>
      <c r="R2003" s="1" t="str">
        <f>RIGHT(N2003,LEN(N2003) - FIND("/",N2003))</f>
        <v>hardware</v>
      </c>
      <c r="S2003" s="12">
        <f>(J2003/86400)+DATE(1970,1,1)</f>
        <v>42136.209675925929</v>
      </c>
      <c r="T2003" s="12">
        <f>(I2003/86400)+DATE(1970,1,1)</f>
        <v>42167.833333333328</v>
      </c>
    </row>
    <row r="2004" spans="1:20" ht="45" x14ac:dyDescent="0.25">
      <c r="A2004" s="1">
        <v>2002</v>
      </c>
      <c r="B2004" s="8" t="s">
        <v>2003</v>
      </c>
      <c r="C2004" s="8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16">
        <f>ROUND((E2004/D2004)*(100),0)</f>
        <v>217</v>
      </c>
      <c r="P2004" s="9">
        <f>IF(L2004 = 0,0,E2004/L2004)</f>
        <v>78.834261818181815</v>
      </c>
      <c r="Q2004" s="1" t="str">
        <f>LEFT(N2004,SEARCH("/",N2004)-1)</f>
        <v>technology</v>
      </c>
      <c r="R2004" s="1" t="str">
        <f>RIGHT(N2004,LEN(N2004) - FIND("/",N2004))</f>
        <v>hardware</v>
      </c>
      <c r="S2004" s="12">
        <f>(J2004/86400)+DATE(1970,1,1)</f>
        <v>42728.71230324074</v>
      </c>
      <c r="T2004" s="12">
        <f>(I2004/86400)+DATE(1970,1,1)</f>
        <v>42758.71230324074</v>
      </c>
    </row>
    <row r="2005" spans="1:20" ht="60" x14ac:dyDescent="0.25">
      <c r="A2005" s="1">
        <v>2003</v>
      </c>
      <c r="B2005" s="8" t="s">
        <v>2004</v>
      </c>
      <c r="C2005" s="8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16">
        <f>ROUND((E2005/D2005)*(100),0)</f>
        <v>312</v>
      </c>
      <c r="P2005" s="9">
        <f>IF(L2005 = 0,0,E2005/L2005)</f>
        <v>91.764705882352942</v>
      </c>
      <c r="Q2005" s="1" t="str">
        <f>LEFT(N2005,SEARCH("/",N2005)-1)</f>
        <v>technology</v>
      </c>
      <c r="R2005" s="1" t="str">
        <f>RIGHT(N2005,LEN(N2005) - FIND("/",N2005))</f>
        <v>hardware</v>
      </c>
      <c r="S2005" s="12">
        <f>(J2005/86400)+DATE(1970,1,1)</f>
        <v>40347.125601851854</v>
      </c>
      <c r="T2005" s="12">
        <f>(I2005/86400)+DATE(1970,1,1)</f>
        <v>40361.958333333336</v>
      </c>
    </row>
    <row r="2006" spans="1:20" ht="60" x14ac:dyDescent="0.25">
      <c r="A2006" s="1">
        <v>2004</v>
      </c>
      <c r="B2006" s="8" t="s">
        <v>2005</v>
      </c>
      <c r="C2006" s="8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16">
        <f>ROUND((E2006/D2006)*(100),0)</f>
        <v>234</v>
      </c>
      <c r="P2006" s="9">
        <f>IF(L2006 = 0,0,E2006/L2006)</f>
        <v>331.10237288135596</v>
      </c>
      <c r="Q2006" s="1" t="str">
        <f>LEFT(N2006,SEARCH("/",N2006)-1)</f>
        <v>technology</v>
      </c>
      <c r="R2006" s="1" t="str">
        <f>RIGHT(N2006,LEN(N2006) - FIND("/",N2006))</f>
        <v>hardware</v>
      </c>
      <c r="S2006" s="12">
        <f>(J2006/86400)+DATE(1970,1,1)</f>
        <v>41800.604895833334</v>
      </c>
      <c r="T2006" s="12">
        <f>(I2006/86400)+DATE(1970,1,1)</f>
        <v>41830.604895833334</v>
      </c>
    </row>
    <row r="2007" spans="1:20" ht="60" x14ac:dyDescent="0.25">
      <c r="A2007" s="1">
        <v>2005</v>
      </c>
      <c r="B2007" s="8" t="s">
        <v>2006</v>
      </c>
      <c r="C2007" s="8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16">
        <f>ROUND((E2007/D2007)*(100),0)</f>
        <v>124</v>
      </c>
      <c r="P2007" s="9">
        <f>IF(L2007 = 0,0,E2007/L2007)</f>
        <v>194.26193717277485</v>
      </c>
      <c r="Q2007" s="1" t="str">
        <f>LEFT(N2007,SEARCH("/",N2007)-1)</f>
        <v>technology</v>
      </c>
      <c r="R2007" s="1" t="str">
        <f>RIGHT(N2007,LEN(N2007) - FIND("/",N2007))</f>
        <v>hardware</v>
      </c>
      <c r="S2007" s="12">
        <f>(J2007/86400)+DATE(1970,1,1)</f>
        <v>41535.812708333331</v>
      </c>
      <c r="T2007" s="12">
        <f>(I2007/86400)+DATE(1970,1,1)</f>
        <v>41563.165972222225</v>
      </c>
    </row>
    <row r="2008" spans="1:20" ht="60" x14ac:dyDescent="0.25">
      <c r="A2008" s="1">
        <v>2006</v>
      </c>
      <c r="B2008" s="8" t="s">
        <v>2007</v>
      </c>
      <c r="C2008" s="8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16">
        <f>ROUND((E2008/D2008)*(100),0)</f>
        <v>248</v>
      </c>
      <c r="P2008" s="9">
        <f>IF(L2008 = 0,0,E2008/L2008)</f>
        <v>408.97689768976898</v>
      </c>
      <c r="Q2008" s="1" t="str">
        <f>LEFT(N2008,SEARCH("/",N2008)-1)</f>
        <v>technology</v>
      </c>
      <c r="R2008" s="1" t="str">
        <f>RIGHT(N2008,LEN(N2008) - FIND("/",N2008))</f>
        <v>hardware</v>
      </c>
      <c r="S2008" s="12">
        <f>(J2008/86400)+DATE(1970,1,1)</f>
        <v>41941.500520833331</v>
      </c>
      <c r="T2008" s="12">
        <f>(I2008/86400)+DATE(1970,1,1)</f>
        <v>41976.542187500003</v>
      </c>
    </row>
    <row r="2009" spans="1:20" ht="60" x14ac:dyDescent="0.25">
      <c r="A2009" s="1">
        <v>2007</v>
      </c>
      <c r="B2009" s="8" t="s">
        <v>2008</v>
      </c>
      <c r="C2009" s="8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16">
        <f>ROUND((E2009/D2009)*(100),0)</f>
        <v>116</v>
      </c>
      <c r="P2009" s="9">
        <f>IF(L2009 = 0,0,E2009/L2009)</f>
        <v>84.459270072992695</v>
      </c>
      <c r="Q2009" s="1" t="str">
        <f>LEFT(N2009,SEARCH("/",N2009)-1)</f>
        <v>technology</v>
      </c>
      <c r="R2009" s="1" t="str">
        <f>RIGHT(N2009,LEN(N2009) - FIND("/",N2009))</f>
        <v>hardware</v>
      </c>
      <c r="S2009" s="12">
        <f>(J2009/86400)+DATE(1970,1,1)</f>
        <v>40347.837800925925</v>
      </c>
      <c r="T2009" s="12">
        <f>(I2009/86400)+DATE(1970,1,1)</f>
        <v>40414.166666666664</v>
      </c>
    </row>
    <row r="2010" spans="1:20" ht="60" x14ac:dyDescent="0.25">
      <c r="A2010" s="1">
        <v>2008</v>
      </c>
      <c r="B2010" s="8" t="s">
        <v>2009</v>
      </c>
      <c r="C2010" s="8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16">
        <f>ROUND((E2010/D2010)*(100),0)</f>
        <v>117</v>
      </c>
      <c r="P2010" s="9">
        <f>IF(L2010 = 0,0,E2010/L2010)</f>
        <v>44.853658536585364</v>
      </c>
      <c r="Q2010" s="1" t="str">
        <f>LEFT(N2010,SEARCH("/",N2010)-1)</f>
        <v>technology</v>
      </c>
      <c r="R2010" s="1" t="str">
        <f>RIGHT(N2010,LEN(N2010) - FIND("/",N2010))</f>
        <v>hardware</v>
      </c>
      <c r="S2010" s="12">
        <f>(J2010/86400)+DATE(1970,1,1)</f>
        <v>40761.604421296295</v>
      </c>
      <c r="T2010" s="12">
        <f>(I2010/86400)+DATE(1970,1,1)</f>
        <v>40805.604421296295</v>
      </c>
    </row>
    <row r="2011" spans="1:20" ht="60" x14ac:dyDescent="0.25">
      <c r="A2011" s="1">
        <v>2009</v>
      </c>
      <c r="B2011" s="8" t="s">
        <v>2010</v>
      </c>
      <c r="C2011" s="8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16">
        <f>ROUND((E2011/D2011)*(100),0)</f>
        <v>305</v>
      </c>
      <c r="P2011" s="9">
        <f>IF(L2011 = 0,0,E2011/L2011)</f>
        <v>383.3643216080402</v>
      </c>
      <c r="Q2011" s="1" t="str">
        <f>LEFT(N2011,SEARCH("/",N2011)-1)</f>
        <v>technology</v>
      </c>
      <c r="R2011" s="1" t="str">
        <f>RIGHT(N2011,LEN(N2011) - FIND("/",N2011))</f>
        <v>hardware</v>
      </c>
      <c r="S2011" s="12">
        <f>(J2011/86400)+DATE(1970,1,1)</f>
        <v>42661.323414351849</v>
      </c>
      <c r="T2011" s="12">
        <f>(I2011/86400)+DATE(1970,1,1)</f>
        <v>42697.365081018521</v>
      </c>
    </row>
    <row r="2012" spans="1:20" ht="30" x14ac:dyDescent="0.25">
      <c r="A2012" s="1">
        <v>2010</v>
      </c>
      <c r="B2012" s="8" t="s">
        <v>2011</v>
      </c>
      <c r="C2012" s="8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16">
        <f>ROUND((E2012/D2012)*(100),0)</f>
        <v>320</v>
      </c>
      <c r="P2012" s="9">
        <f>IF(L2012 = 0,0,E2012/L2012)</f>
        <v>55.276856649395505</v>
      </c>
      <c r="Q2012" s="1" t="str">
        <f>LEFT(N2012,SEARCH("/",N2012)-1)</f>
        <v>technology</v>
      </c>
      <c r="R2012" s="1" t="str">
        <f>RIGHT(N2012,LEN(N2012) - FIND("/",N2012))</f>
        <v>hardware</v>
      </c>
      <c r="S2012" s="12">
        <f>(J2012/86400)+DATE(1970,1,1)</f>
        <v>42570.996423611112</v>
      </c>
      <c r="T2012" s="12">
        <f>(I2012/86400)+DATE(1970,1,1)</f>
        <v>42600.996423611112</v>
      </c>
    </row>
    <row r="2013" spans="1:20" ht="45" x14ac:dyDescent="0.25">
      <c r="A2013" s="1">
        <v>2011</v>
      </c>
      <c r="B2013" s="8" t="s">
        <v>2012</v>
      </c>
      <c r="C2013" s="8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16">
        <f>ROUND((E2013/D2013)*(100),0)</f>
        <v>820</v>
      </c>
      <c r="P2013" s="9">
        <f>IF(L2013 = 0,0,E2013/L2013)</f>
        <v>422.02059732234807</v>
      </c>
      <c r="Q2013" s="1" t="str">
        <f>LEFT(N2013,SEARCH("/",N2013)-1)</f>
        <v>technology</v>
      </c>
      <c r="R2013" s="1" t="str">
        <f>RIGHT(N2013,LEN(N2013) - FIND("/",N2013))</f>
        <v>hardware</v>
      </c>
      <c r="S2013" s="12">
        <f>(J2013/86400)+DATE(1970,1,1)</f>
        <v>42347.358483796299</v>
      </c>
      <c r="T2013" s="12">
        <f>(I2013/86400)+DATE(1970,1,1)</f>
        <v>42380.958333333328</v>
      </c>
    </row>
    <row r="2014" spans="1:20" ht="45" x14ac:dyDescent="0.25">
      <c r="A2014" s="1">
        <v>2012</v>
      </c>
      <c r="B2014" s="8" t="s">
        <v>2013</v>
      </c>
      <c r="C2014" s="8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16">
        <f>ROUND((E2014/D2014)*(100),0)</f>
        <v>235</v>
      </c>
      <c r="P2014" s="9">
        <f>IF(L2014 = 0,0,E2014/L2014)</f>
        <v>64.180327868852459</v>
      </c>
      <c r="Q2014" s="1" t="str">
        <f>LEFT(N2014,SEARCH("/",N2014)-1)</f>
        <v>technology</v>
      </c>
      <c r="R2014" s="1" t="str">
        <f>RIGHT(N2014,LEN(N2014) - FIND("/",N2014))</f>
        <v>hardware</v>
      </c>
      <c r="S2014" s="12">
        <f>(J2014/86400)+DATE(1970,1,1)</f>
        <v>42010.822233796294</v>
      </c>
      <c r="T2014" s="12">
        <f>(I2014/86400)+DATE(1970,1,1)</f>
        <v>42040.822233796294</v>
      </c>
    </row>
    <row r="2015" spans="1:20" ht="60" x14ac:dyDescent="0.25">
      <c r="A2015" s="1">
        <v>2013</v>
      </c>
      <c r="B2015" s="8" t="s">
        <v>2014</v>
      </c>
      <c r="C2015" s="8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16">
        <f>ROUND((E2015/D2015)*(100),0)</f>
        <v>495</v>
      </c>
      <c r="P2015" s="9">
        <f>IF(L2015 = 0,0,E2015/L2015)</f>
        <v>173.57781674704077</v>
      </c>
      <c r="Q2015" s="1" t="str">
        <f>LEFT(N2015,SEARCH("/",N2015)-1)</f>
        <v>technology</v>
      </c>
      <c r="R2015" s="1" t="str">
        <f>RIGHT(N2015,LEN(N2015) - FIND("/",N2015))</f>
        <v>hardware</v>
      </c>
      <c r="S2015" s="12">
        <f>(J2015/86400)+DATE(1970,1,1)</f>
        <v>42499.960810185185</v>
      </c>
      <c r="T2015" s="12">
        <f>(I2015/86400)+DATE(1970,1,1)</f>
        <v>42559.960810185185</v>
      </c>
    </row>
    <row r="2016" spans="1:20" ht="45" x14ac:dyDescent="0.25">
      <c r="A2016" s="1">
        <v>2014</v>
      </c>
      <c r="B2016" s="8" t="s">
        <v>2015</v>
      </c>
      <c r="C2016" s="8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16">
        <f>ROUND((E2016/D2016)*(100),0)</f>
        <v>7814</v>
      </c>
      <c r="P2016" s="9">
        <f>IF(L2016 = 0,0,E2016/L2016)</f>
        <v>88.601680840609291</v>
      </c>
      <c r="Q2016" s="1" t="str">
        <f>LEFT(N2016,SEARCH("/",N2016)-1)</f>
        <v>technology</v>
      </c>
      <c r="R2016" s="1" t="str">
        <f>RIGHT(N2016,LEN(N2016) - FIND("/",N2016))</f>
        <v>hardware</v>
      </c>
      <c r="S2016" s="12">
        <f>(J2016/86400)+DATE(1970,1,1)</f>
        <v>41324.214571759258</v>
      </c>
      <c r="T2016" s="12">
        <f>(I2016/86400)+DATE(1970,1,1)</f>
        <v>41358.172905092593</v>
      </c>
    </row>
    <row r="2017" spans="1:20" ht="45" x14ac:dyDescent="0.25">
      <c r="A2017" s="1">
        <v>2015</v>
      </c>
      <c r="B2017" s="8" t="s">
        <v>2016</v>
      </c>
      <c r="C2017" s="8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16">
        <f>ROUND((E2017/D2017)*(100),0)</f>
        <v>113</v>
      </c>
      <c r="P2017" s="9">
        <f>IF(L2017 = 0,0,E2017/L2017)</f>
        <v>50.222283950617282</v>
      </c>
      <c r="Q2017" s="1" t="str">
        <f>LEFT(N2017,SEARCH("/",N2017)-1)</f>
        <v>technology</v>
      </c>
      <c r="R2017" s="1" t="str">
        <f>RIGHT(N2017,LEN(N2017) - FIND("/",N2017))</f>
        <v>hardware</v>
      </c>
      <c r="S2017" s="12">
        <f>(J2017/86400)+DATE(1970,1,1)</f>
        <v>40765.876886574071</v>
      </c>
      <c r="T2017" s="12">
        <f>(I2017/86400)+DATE(1970,1,1)</f>
        <v>40795.876886574071</v>
      </c>
    </row>
    <row r="2018" spans="1:20" ht="30" x14ac:dyDescent="0.25">
      <c r="A2018" s="1">
        <v>2016</v>
      </c>
      <c r="B2018" s="8" t="s">
        <v>2017</v>
      </c>
      <c r="C2018" s="8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16">
        <f>ROUND((E2018/D2018)*(100),0)</f>
        <v>922</v>
      </c>
      <c r="P2018" s="9">
        <f>IF(L2018 = 0,0,E2018/L2018)</f>
        <v>192.38876826722338</v>
      </c>
      <c r="Q2018" s="1" t="str">
        <f>LEFT(N2018,SEARCH("/",N2018)-1)</f>
        <v>technology</v>
      </c>
      <c r="R2018" s="1" t="str">
        <f>RIGHT(N2018,LEN(N2018) - FIND("/",N2018))</f>
        <v>hardware</v>
      </c>
      <c r="S2018" s="12">
        <f>(J2018/86400)+DATE(1970,1,1)</f>
        <v>41312.880775462967</v>
      </c>
      <c r="T2018" s="12">
        <f>(I2018/86400)+DATE(1970,1,1)</f>
        <v>41342.880775462967</v>
      </c>
    </row>
    <row r="2019" spans="1:20" ht="60" x14ac:dyDescent="0.25">
      <c r="A2019" s="1">
        <v>2017</v>
      </c>
      <c r="B2019" s="8" t="s">
        <v>2018</v>
      </c>
      <c r="C2019" s="8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16">
        <f>ROUND((E2019/D2019)*(100),0)</f>
        <v>125</v>
      </c>
      <c r="P2019" s="9">
        <f>IF(L2019 = 0,0,E2019/L2019)</f>
        <v>73.416901408450698</v>
      </c>
      <c r="Q2019" s="1" t="str">
        <f>LEFT(N2019,SEARCH("/",N2019)-1)</f>
        <v>technology</v>
      </c>
      <c r="R2019" s="1" t="str">
        <f>RIGHT(N2019,LEN(N2019) - FIND("/",N2019))</f>
        <v>hardware</v>
      </c>
      <c r="S2019" s="12">
        <f>(J2019/86400)+DATE(1970,1,1)</f>
        <v>40961.057349537034</v>
      </c>
      <c r="T2019" s="12">
        <f>(I2019/86400)+DATE(1970,1,1)</f>
        <v>40992.166666666664</v>
      </c>
    </row>
    <row r="2020" spans="1:20" ht="60" x14ac:dyDescent="0.25">
      <c r="A2020" s="1">
        <v>2018</v>
      </c>
      <c r="B2020" s="8" t="s">
        <v>2019</v>
      </c>
      <c r="C2020" s="8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16">
        <f>ROUND((E2020/D2020)*(100),0)</f>
        <v>102</v>
      </c>
      <c r="P2020" s="9">
        <f>IF(L2020 = 0,0,E2020/L2020)</f>
        <v>147.68495555555555</v>
      </c>
      <c r="Q2020" s="1" t="str">
        <f>LEFT(N2020,SEARCH("/",N2020)-1)</f>
        <v>technology</v>
      </c>
      <c r="R2020" s="1" t="str">
        <f>RIGHT(N2020,LEN(N2020) - FIND("/",N2020))</f>
        <v>hardware</v>
      </c>
      <c r="S2020" s="12">
        <f>(J2020/86400)+DATE(1970,1,1)</f>
        <v>42199.365844907406</v>
      </c>
      <c r="T2020" s="12">
        <f>(I2020/86400)+DATE(1970,1,1)</f>
        <v>42229.365844907406</v>
      </c>
    </row>
    <row r="2021" spans="1:20" ht="60" x14ac:dyDescent="0.25">
      <c r="A2021" s="1">
        <v>2019</v>
      </c>
      <c r="B2021" s="8" t="s">
        <v>2020</v>
      </c>
      <c r="C2021" s="8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16">
        <f>ROUND((E2021/D2021)*(100),0)</f>
        <v>485</v>
      </c>
      <c r="P2021" s="9">
        <f>IF(L2021 = 0,0,E2021/L2021)</f>
        <v>108.96848314606741</v>
      </c>
      <c r="Q2021" s="1" t="str">
        <f>LEFT(N2021,SEARCH("/",N2021)-1)</f>
        <v>technology</v>
      </c>
      <c r="R2021" s="1" t="str">
        <f>RIGHT(N2021,LEN(N2021) - FIND("/",N2021))</f>
        <v>hardware</v>
      </c>
      <c r="S2021" s="12">
        <f>(J2021/86400)+DATE(1970,1,1)</f>
        <v>42605.70857638889</v>
      </c>
      <c r="T2021" s="12">
        <f>(I2021/86400)+DATE(1970,1,1)</f>
        <v>42635.70857638889</v>
      </c>
    </row>
    <row r="2022" spans="1:20" ht="60" x14ac:dyDescent="0.25">
      <c r="A2022" s="1">
        <v>2020</v>
      </c>
      <c r="B2022" s="8" t="s">
        <v>2021</v>
      </c>
      <c r="C2022" s="8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16">
        <f>ROUND((E2022/D2022)*(100),0)</f>
        <v>192</v>
      </c>
      <c r="P2022" s="9">
        <f>IF(L2022 = 0,0,E2022/L2022)</f>
        <v>23.647540983606557</v>
      </c>
      <c r="Q2022" s="1" t="str">
        <f>LEFT(N2022,SEARCH("/",N2022)-1)</f>
        <v>technology</v>
      </c>
      <c r="R2022" s="1" t="str">
        <f>RIGHT(N2022,LEN(N2022) - FIND("/",N2022))</f>
        <v>hardware</v>
      </c>
      <c r="S2022" s="12">
        <f>(J2022/86400)+DATE(1970,1,1)</f>
        <v>41737.097500000003</v>
      </c>
      <c r="T2022" s="12">
        <f>(I2022/86400)+DATE(1970,1,1)</f>
        <v>41773.961111111115</v>
      </c>
    </row>
    <row r="2023" spans="1:20" ht="60" x14ac:dyDescent="0.25">
      <c r="A2023" s="1">
        <v>2021</v>
      </c>
      <c r="B2023" s="8" t="s">
        <v>2022</v>
      </c>
      <c r="C2023" s="8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16">
        <f>ROUND((E2023/D2023)*(100),0)</f>
        <v>281</v>
      </c>
      <c r="P2023" s="9">
        <f>IF(L2023 = 0,0,E2023/L2023)</f>
        <v>147.94736842105263</v>
      </c>
      <c r="Q2023" s="1" t="str">
        <f>LEFT(N2023,SEARCH("/",N2023)-1)</f>
        <v>technology</v>
      </c>
      <c r="R2023" s="1" t="str">
        <f>RIGHT(N2023,LEN(N2023) - FIND("/",N2023))</f>
        <v>hardware</v>
      </c>
      <c r="S2023" s="12">
        <f>(J2023/86400)+DATE(1970,1,1)</f>
        <v>41861.070567129631</v>
      </c>
      <c r="T2023" s="12">
        <f>(I2023/86400)+DATE(1970,1,1)</f>
        <v>41906.070567129631</v>
      </c>
    </row>
    <row r="2024" spans="1:20" ht="60" x14ac:dyDescent="0.25">
      <c r="A2024" s="1">
        <v>2022</v>
      </c>
      <c r="B2024" s="8" t="s">
        <v>2023</v>
      </c>
      <c r="C2024" s="8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16">
        <f>ROUND((E2024/D2024)*(100),0)</f>
        <v>125</v>
      </c>
      <c r="P2024" s="9">
        <f>IF(L2024 = 0,0,E2024/L2024)</f>
        <v>385.03692307692307</v>
      </c>
      <c r="Q2024" s="1" t="str">
        <f>LEFT(N2024,SEARCH("/",N2024)-1)</f>
        <v>technology</v>
      </c>
      <c r="R2024" s="1" t="str">
        <f>RIGHT(N2024,LEN(N2024) - FIND("/",N2024))</f>
        <v>hardware</v>
      </c>
      <c r="S2024" s="12">
        <f>(J2024/86400)+DATE(1970,1,1)</f>
        <v>42502.569120370375</v>
      </c>
      <c r="T2024" s="12">
        <f>(I2024/86400)+DATE(1970,1,1)</f>
        <v>42532.569120370375</v>
      </c>
    </row>
    <row r="2025" spans="1:20" ht="60" x14ac:dyDescent="0.25">
      <c r="A2025" s="1">
        <v>2023</v>
      </c>
      <c r="B2025" s="8" t="s">
        <v>2024</v>
      </c>
      <c r="C2025" s="8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16">
        <f>ROUND((E2025/D2025)*(100),0)</f>
        <v>161</v>
      </c>
      <c r="P2025" s="9">
        <f>IF(L2025 = 0,0,E2025/L2025)</f>
        <v>457.39093484419266</v>
      </c>
      <c r="Q2025" s="1" t="str">
        <f>LEFT(N2025,SEARCH("/",N2025)-1)</f>
        <v>technology</v>
      </c>
      <c r="R2025" s="1" t="str">
        <f>RIGHT(N2025,LEN(N2025) - FIND("/",N2025))</f>
        <v>hardware</v>
      </c>
      <c r="S2025" s="12">
        <f>(J2025/86400)+DATE(1970,1,1)</f>
        <v>42136.420752314814</v>
      </c>
      <c r="T2025" s="12">
        <f>(I2025/86400)+DATE(1970,1,1)</f>
        <v>42166.420752314814</v>
      </c>
    </row>
    <row r="2026" spans="1:20" ht="60" x14ac:dyDescent="0.25">
      <c r="A2026" s="1">
        <v>2024</v>
      </c>
      <c r="B2026" s="8" t="s">
        <v>2025</v>
      </c>
      <c r="C2026" s="8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16">
        <f>ROUND((E2026/D2026)*(100),0)</f>
        <v>585</v>
      </c>
      <c r="P2026" s="9">
        <f>IF(L2026 = 0,0,E2026/L2026)</f>
        <v>222.99047619047619</v>
      </c>
      <c r="Q2026" s="1" t="str">
        <f>LEFT(N2026,SEARCH("/",N2026)-1)</f>
        <v>technology</v>
      </c>
      <c r="R2026" s="1" t="str">
        <f>RIGHT(N2026,LEN(N2026) - FIND("/",N2026))</f>
        <v>hardware</v>
      </c>
      <c r="S2026" s="12">
        <f>(J2026/86400)+DATE(1970,1,1)</f>
        <v>41099.966944444444</v>
      </c>
      <c r="T2026" s="12">
        <f>(I2026/86400)+DATE(1970,1,1)</f>
        <v>41134.125</v>
      </c>
    </row>
    <row r="2027" spans="1:20" ht="60" x14ac:dyDescent="0.25">
      <c r="A2027" s="1">
        <v>2025</v>
      </c>
      <c r="B2027" s="8" t="s">
        <v>2026</v>
      </c>
      <c r="C2027" s="8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16">
        <f>ROUND((E2027/D2027)*(100),0)</f>
        <v>201</v>
      </c>
      <c r="P2027" s="9">
        <f>IF(L2027 = 0,0,E2027/L2027)</f>
        <v>220.74074074074073</v>
      </c>
      <c r="Q2027" s="1" t="str">
        <f>LEFT(N2027,SEARCH("/",N2027)-1)</f>
        <v>technology</v>
      </c>
      <c r="R2027" s="1" t="str">
        <f>RIGHT(N2027,LEN(N2027) - FIND("/",N2027))</f>
        <v>hardware</v>
      </c>
      <c r="S2027" s="12">
        <f>(J2027/86400)+DATE(1970,1,1)</f>
        <v>42136.184560185182</v>
      </c>
      <c r="T2027" s="12">
        <f>(I2027/86400)+DATE(1970,1,1)</f>
        <v>42166.184560185182</v>
      </c>
    </row>
    <row r="2028" spans="1:20" ht="30" x14ac:dyDescent="0.25">
      <c r="A2028" s="1">
        <v>2026</v>
      </c>
      <c r="B2028" s="8" t="s">
        <v>2027</v>
      </c>
      <c r="C2028" s="8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16">
        <f>ROUND((E2028/D2028)*(100),0)</f>
        <v>133</v>
      </c>
      <c r="P2028" s="9">
        <f>IF(L2028 = 0,0,E2028/L2028)</f>
        <v>73.503898678414089</v>
      </c>
      <c r="Q2028" s="1" t="str">
        <f>LEFT(N2028,SEARCH("/",N2028)-1)</f>
        <v>technology</v>
      </c>
      <c r="R2028" s="1" t="str">
        <f>RIGHT(N2028,LEN(N2028) - FIND("/",N2028))</f>
        <v>hardware</v>
      </c>
      <c r="S2028" s="12">
        <f>(J2028/86400)+DATE(1970,1,1)</f>
        <v>41704.735937500001</v>
      </c>
      <c r="T2028" s="12">
        <f>(I2028/86400)+DATE(1970,1,1)</f>
        <v>41750.165972222225</v>
      </c>
    </row>
    <row r="2029" spans="1:20" ht="45" x14ac:dyDescent="0.25">
      <c r="A2029" s="1">
        <v>2027</v>
      </c>
      <c r="B2029" s="8" t="s">
        <v>2028</v>
      </c>
      <c r="C2029" s="8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16">
        <f>ROUND((E2029/D2029)*(100),0)</f>
        <v>120</v>
      </c>
      <c r="P2029" s="9">
        <f>IF(L2029 = 0,0,E2029/L2029)</f>
        <v>223.09647495361781</v>
      </c>
      <c r="Q2029" s="1" t="str">
        <f>LEFT(N2029,SEARCH("/",N2029)-1)</f>
        <v>technology</v>
      </c>
      <c r="R2029" s="1" t="str">
        <f>RIGHT(N2029,LEN(N2029) - FIND("/",N2029))</f>
        <v>hardware</v>
      </c>
      <c r="S2029" s="12">
        <f>(J2029/86400)+DATE(1970,1,1)</f>
        <v>42048.813877314809</v>
      </c>
      <c r="T2029" s="12">
        <f>(I2029/86400)+DATE(1970,1,1)</f>
        <v>42093.772210648152</v>
      </c>
    </row>
    <row r="2030" spans="1:20" ht="30" x14ac:dyDescent="0.25">
      <c r="A2030" s="1">
        <v>2028</v>
      </c>
      <c r="B2030" s="8" t="s">
        <v>2029</v>
      </c>
      <c r="C2030" s="8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16">
        <f>ROUND((E2030/D2030)*(100),0)</f>
        <v>126</v>
      </c>
      <c r="P2030" s="9">
        <f>IF(L2030 = 0,0,E2030/L2030)</f>
        <v>47.911392405063289</v>
      </c>
      <c r="Q2030" s="1" t="str">
        <f>LEFT(N2030,SEARCH("/",N2030)-1)</f>
        <v>technology</v>
      </c>
      <c r="R2030" s="1" t="str">
        <f>RIGHT(N2030,LEN(N2030) - FIND("/",N2030))</f>
        <v>hardware</v>
      </c>
      <c r="S2030" s="12">
        <f>(J2030/86400)+DATE(1970,1,1)</f>
        <v>40215.919050925928</v>
      </c>
      <c r="T2030" s="12">
        <f>(I2030/86400)+DATE(1970,1,1)</f>
        <v>40252.913194444445</v>
      </c>
    </row>
    <row r="2031" spans="1:20" ht="45" x14ac:dyDescent="0.25">
      <c r="A2031" s="1">
        <v>2029</v>
      </c>
      <c r="B2031" s="8" t="s">
        <v>2030</v>
      </c>
      <c r="C2031" s="8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16">
        <f>ROUND((E2031/D2031)*(100),0)</f>
        <v>361</v>
      </c>
      <c r="P2031" s="9">
        <f>IF(L2031 = 0,0,E2031/L2031)</f>
        <v>96.063829787234042</v>
      </c>
      <c r="Q2031" s="1" t="str">
        <f>LEFT(N2031,SEARCH("/",N2031)-1)</f>
        <v>technology</v>
      </c>
      <c r="R2031" s="1" t="str">
        <f>RIGHT(N2031,LEN(N2031) - FIND("/",N2031))</f>
        <v>hardware</v>
      </c>
      <c r="S2031" s="12">
        <f>(J2031/86400)+DATE(1970,1,1)</f>
        <v>41848.021770833337</v>
      </c>
      <c r="T2031" s="12">
        <f>(I2031/86400)+DATE(1970,1,1)</f>
        <v>41878.021770833337</v>
      </c>
    </row>
    <row r="2032" spans="1:20" ht="45" x14ac:dyDescent="0.25">
      <c r="A2032" s="1">
        <v>2030</v>
      </c>
      <c r="B2032" s="8" t="s">
        <v>2031</v>
      </c>
      <c r="C2032" s="8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16">
        <f>ROUND((E2032/D2032)*(100),0)</f>
        <v>226</v>
      </c>
      <c r="P2032" s="9">
        <f>IF(L2032 = 0,0,E2032/L2032)</f>
        <v>118.6144</v>
      </c>
      <c r="Q2032" s="1" t="str">
        <f>LEFT(N2032,SEARCH("/",N2032)-1)</f>
        <v>technology</v>
      </c>
      <c r="R2032" s="1" t="str">
        <f>RIGHT(N2032,LEN(N2032) - FIND("/",N2032))</f>
        <v>hardware</v>
      </c>
      <c r="S2032" s="12">
        <f>(J2032/86400)+DATE(1970,1,1)</f>
        <v>41212.996481481481</v>
      </c>
      <c r="T2032" s="12">
        <f>(I2032/86400)+DATE(1970,1,1)</f>
        <v>41242.996481481481</v>
      </c>
    </row>
    <row r="2033" spans="1:20" ht="45" x14ac:dyDescent="0.25">
      <c r="A2033" s="1">
        <v>2031</v>
      </c>
      <c r="B2033" s="8" t="s">
        <v>2032</v>
      </c>
      <c r="C2033" s="8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16">
        <f>ROUND((E2033/D2033)*(100),0)</f>
        <v>120</v>
      </c>
      <c r="P2033" s="9">
        <f>IF(L2033 = 0,0,E2033/L2033)</f>
        <v>118.45472440944881</v>
      </c>
      <c r="Q2033" s="1" t="str">
        <f>LEFT(N2033,SEARCH("/",N2033)-1)</f>
        <v>technology</v>
      </c>
      <c r="R2033" s="1" t="str">
        <f>RIGHT(N2033,LEN(N2033) - FIND("/",N2033))</f>
        <v>hardware</v>
      </c>
      <c r="S2033" s="12">
        <f>(J2033/86400)+DATE(1970,1,1)</f>
        <v>41975.329317129625</v>
      </c>
      <c r="T2033" s="12">
        <f>(I2033/86400)+DATE(1970,1,1)</f>
        <v>42013.041666666672</v>
      </c>
    </row>
    <row r="2034" spans="1:20" ht="60" x14ac:dyDescent="0.25">
      <c r="A2034" s="1">
        <v>2032</v>
      </c>
      <c r="B2034" s="8" t="s">
        <v>2033</v>
      </c>
      <c r="C2034" s="8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16">
        <f>ROUND((E2034/D2034)*(100),0)</f>
        <v>304</v>
      </c>
      <c r="P2034" s="9">
        <f>IF(L2034 = 0,0,E2034/L2034)</f>
        <v>143.21468926553672</v>
      </c>
      <c r="Q2034" s="1" t="str">
        <f>LEFT(N2034,SEARCH("/",N2034)-1)</f>
        <v>technology</v>
      </c>
      <c r="R2034" s="1" t="str">
        <f>RIGHT(N2034,LEN(N2034) - FIND("/",N2034))</f>
        <v>hardware</v>
      </c>
      <c r="S2034" s="12">
        <f>(J2034/86400)+DATE(1970,1,1)</f>
        <v>42689.565671296295</v>
      </c>
      <c r="T2034" s="12">
        <f>(I2034/86400)+DATE(1970,1,1)</f>
        <v>42719.208333333328</v>
      </c>
    </row>
    <row r="2035" spans="1:20" ht="60" x14ac:dyDescent="0.25">
      <c r="A2035" s="1">
        <v>2033</v>
      </c>
      <c r="B2035" s="8" t="s">
        <v>2034</v>
      </c>
      <c r="C2035" s="8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16">
        <f>ROUND((E2035/D2035)*(100),0)</f>
        <v>179</v>
      </c>
      <c r="P2035" s="9">
        <f>IF(L2035 = 0,0,E2035/L2035)</f>
        <v>282.71518987341773</v>
      </c>
      <c r="Q2035" s="1" t="str">
        <f>LEFT(N2035,SEARCH("/",N2035)-1)</f>
        <v>technology</v>
      </c>
      <c r="R2035" s="1" t="str">
        <f>RIGHT(N2035,LEN(N2035) - FIND("/",N2035))</f>
        <v>hardware</v>
      </c>
      <c r="S2035" s="12">
        <f>(J2035/86400)+DATE(1970,1,1)</f>
        <v>41725.082384259258</v>
      </c>
      <c r="T2035" s="12">
        <f>(I2035/86400)+DATE(1970,1,1)</f>
        <v>41755.082384259258</v>
      </c>
    </row>
    <row r="2036" spans="1:20" ht="60" x14ac:dyDescent="0.25">
      <c r="A2036" s="1">
        <v>2034</v>
      </c>
      <c r="B2036" s="8" t="s">
        <v>2035</v>
      </c>
      <c r="C2036" s="8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16">
        <f>ROUND((E2036/D2036)*(100),0)</f>
        <v>387</v>
      </c>
      <c r="P2036" s="9">
        <f>IF(L2036 = 0,0,E2036/L2036)</f>
        <v>593.93620078740162</v>
      </c>
      <c r="Q2036" s="1" t="str">
        <f>LEFT(N2036,SEARCH("/",N2036)-1)</f>
        <v>technology</v>
      </c>
      <c r="R2036" s="1" t="str">
        <f>RIGHT(N2036,LEN(N2036) - FIND("/",N2036))</f>
        <v>hardware</v>
      </c>
      <c r="S2036" s="12">
        <f>(J2036/86400)+DATE(1970,1,1)</f>
        <v>42076.130011574074</v>
      </c>
      <c r="T2036" s="12">
        <f>(I2036/86400)+DATE(1970,1,1)</f>
        <v>42131.290277777778</v>
      </c>
    </row>
    <row r="2037" spans="1:20" ht="60" x14ac:dyDescent="0.25">
      <c r="A2037" s="1">
        <v>2035</v>
      </c>
      <c r="B2037" s="8" t="s">
        <v>2036</v>
      </c>
      <c r="C2037" s="8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16">
        <f>ROUND((E2037/D2037)*(100),0)</f>
        <v>211</v>
      </c>
      <c r="P2037" s="9">
        <f>IF(L2037 = 0,0,E2037/L2037)</f>
        <v>262.15704968944101</v>
      </c>
      <c r="Q2037" s="1" t="str">
        <f>LEFT(N2037,SEARCH("/",N2037)-1)</f>
        <v>technology</v>
      </c>
      <c r="R2037" s="1" t="str">
        <f>RIGHT(N2037,LEN(N2037) - FIND("/",N2037))</f>
        <v>hardware</v>
      </c>
      <c r="S2037" s="12">
        <f>(J2037/86400)+DATE(1970,1,1)</f>
        <v>42311.625081018516</v>
      </c>
      <c r="T2037" s="12">
        <f>(I2037/86400)+DATE(1970,1,1)</f>
        <v>42357.041666666672</v>
      </c>
    </row>
    <row r="2038" spans="1:20" ht="60" x14ac:dyDescent="0.25">
      <c r="A2038" s="1">
        <v>2036</v>
      </c>
      <c r="B2038" s="8" t="s">
        <v>2037</v>
      </c>
      <c r="C2038" s="8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16">
        <f>ROUND((E2038/D2038)*(100),0)</f>
        <v>132</v>
      </c>
      <c r="P2038" s="9">
        <f>IF(L2038 = 0,0,E2038/L2038)</f>
        <v>46.580778301886795</v>
      </c>
      <c r="Q2038" s="1" t="str">
        <f>LEFT(N2038,SEARCH("/",N2038)-1)</f>
        <v>technology</v>
      </c>
      <c r="R2038" s="1" t="str">
        <f>RIGHT(N2038,LEN(N2038) - FIND("/",N2038))</f>
        <v>hardware</v>
      </c>
      <c r="S2038" s="12">
        <f>(J2038/86400)+DATE(1970,1,1)</f>
        <v>41738.864803240736</v>
      </c>
      <c r="T2038" s="12">
        <f>(I2038/86400)+DATE(1970,1,1)</f>
        <v>41768.864803240736</v>
      </c>
    </row>
    <row r="2039" spans="1:20" ht="45" x14ac:dyDescent="0.25">
      <c r="A2039" s="1">
        <v>2037</v>
      </c>
      <c r="B2039" s="8" t="s">
        <v>2038</v>
      </c>
      <c r="C2039" s="8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16">
        <f>ROUND((E2039/D2039)*(100),0)</f>
        <v>300</v>
      </c>
      <c r="P2039" s="9">
        <f>IF(L2039 = 0,0,E2039/L2039)</f>
        <v>70.041118881118877</v>
      </c>
      <c r="Q2039" s="1" t="str">
        <f>LEFT(N2039,SEARCH("/",N2039)-1)</f>
        <v>technology</v>
      </c>
      <c r="R2039" s="1" t="str">
        <f>RIGHT(N2039,LEN(N2039) - FIND("/",N2039))</f>
        <v>hardware</v>
      </c>
      <c r="S2039" s="12">
        <f>(J2039/86400)+DATE(1970,1,1)</f>
        <v>41578.210104166668</v>
      </c>
      <c r="T2039" s="12">
        <f>(I2039/86400)+DATE(1970,1,1)</f>
        <v>41638.251770833333</v>
      </c>
    </row>
    <row r="2040" spans="1:20" ht="60" x14ac:dyDescent="0.25">
      <c r="A2040" s="1">
        <v>2038</v>
      </c>
      <c r="B2040" s="8" t="s">
        <v>2039</v>
      </c>
      <c r="C2040" s="8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16">
        <f>ROUND((E2040/D2040)*(100),0)</f>
        <v>421</v>
      </c>
      <c r="P2040" s="9">
        <f>IF(L2040 = 0,0,E2040/L2040)</f>
        <v>164.90686274509804</v>
      </c>
      <c r="Q2040" s="1" t="str">
        <f>LEFT(N2040,SEARCH("/",N2040)-1)</f>
        <v>technology</v>
      </c>
      <c r="R2040" s="1" t="str">
        <f>RIGHT(N2040,LEN(N2040) - FIND("/",N2040))</f>
        <v>hardware</v>
      </c>
      <c r="S2040" s="12">
        <f>(J2040/86400)+DATE(1970,1,1)</f>
        <v>41424.27107638889</v>
      </c>
      <c r="T2040" s="12">
        <f>(I2040/86400)+DATE(1970,1,1)</f>
        <v>41456.75</v>
      </c>
    </row>
    <row r="2041" spans="1:20" ht="45" x14ac:dyDescent="0.25">
      <c r="A2041" s="1">
        <v>2039</v>
      </c>
      <c r="B2041" s="8" t="s">
        <v>2040</v>
      </c>
      <c r="C2041" s="8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16">
        <f>ROUND((E2041/D2041)*(100),0)</f>
        <v>136</v>
      </c>
      <c r="P2041" s="9">
        <f>IF(L2041 = 0,0,E2041/L2041)</f>
        <v>449.26385224274406</v>
      </c>
      <c r="Q2041" s="1" t="str">
        <f>LEFT(N2041,SEARCH("/",N2041)-1)</f>
        <v>technology</v>
      </c>
      <c r="R2041" s="1" t="str">
        <f>RIGHT(N2041,LEN(N2041) - FIND("/",N2041))</f>
        <v>hardware</v>
      </c>
      <c r="S2041" s="12">
        <f>(J2041/86400)+DATE(1970,1,1)</f>
        <v>42675.438946759255</v>
      </c>
      <c r="T2041" s="12">
        <f>(I2041/86400)+DATE(1970,1,1)</f>
        <v>42705.207638888889</v>
      </c>
    </row>
    <row r="2042" spans="1:20" ht="30" x14ac:dyDescent="0.25">
      <c r="A2042" s="1">
        <v>2040</v>
      </c>
      <c r="B2042" s="8" t="s">
        <v>2041</v>
      </c>
      <c r="C2042" s="8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16">
        <f>ROUND((E2042/D2042)*(100),0)</f>
        <v>248</v>
      </c>
      <c r="P2042" s="9">
        <f>IF(L2042 = 0,0,E2042/L2042)</f>
        <v>27.472841328413285</v>
      </c>
      <c r="Q2042" s="1" t="str">
        <f>LEFT(N2042,SEARCH("/",N2042)-1)</f>
        <v>technology</v>
      </c>
      <c r="R2042" s="1" t="str">
        <f>RIGHT(N2042,LEN(N2042) - FIND("/",N2042))</f>
        <v>hardware</v>
      </c>
      <c r="S2042" s="12">
        <f>(J2042/86400)+DATE(1970,1,1)</f>
        <v>41578.927118055552</v>
      </c>
      <c r="T2042" s="12">
        <f>(I2042/86400)+DATE(1970,1,1)</f>
        <v>41593.968784722223</v>
      </c>
    </row>
    <row r="2043" spans="1:20" ht="60" x14ac:dyDescent="0.25">
      <c r="A2043" s="1">
        <v>2041</v>
      </c>
      <c r="B2043" s="8" t="s">
        <v>2042</v>
      </c>
      <c r="C2043" s="8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16">
        <f>ROUND((E2043/D2043)*(100),0)</f>
        <v>182</v>
      </c>
      <c r="P2043" s="9">
        <f>IF(L2043 = 0,0,E2043/L2043)</f>
        <v>143.97499999999999</v>
      </c>
      <c r="Q2043" s="1" t="str">
        <f>LEFT(N2043,SEARCH("/",N2043)-1)</f>
        <v>technology</v>
      </c>
      <c r="R2043" s="1" t="str">
        <f>RIGHT(N2043,LEN(N2043) - FIND("/",N2043))</f>
        <v>hardware</v>
      </c>
      <c r="S2043" s="12">
        <f>(J2043/86400)+DATE(1970,1,1)</f>
        <v>42654.525775462964</v>
      </c>
      <c r="T2043" s="12">
        <f>(I2043/86400)+DATE(1970,1,1)</f>
        <v>42684.567442129628</v>
      </c>
    </row>
    <row r="2044" spans="1:20" ht="45" x14ac:dyDescent="0.25">
      <c r="A2044" s="1">
        <v>2042</v>
      </c>
      <c r="B2044" s="8" t="s">
        <v>2043</v>
      </c>
      <c r="C2044" s="8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16">
        <f>ROUND((E2044/D2044)*(100),0)</f>
        <v>124</v>
      </c>
      <c r="P2044" s="9">
        <f>IF(L2044 = 0,0,E2044/L2044)</f>
        <v>88.23571428571428</v>
      </c>
      <c r="Q2044" s="1" t="str">
        <f>LEFT(N2044,SEARCH("/",N2044)-1)</f>
        <v>technology</v>
      </c>
      <c r="R2044" s="1" t="str">
        <f>RIGHT(N2044,LEN(N2044) - FIND("/",N2044))</f>
        <v>hardware</v>
      </c>
      <c r="S2044" s="12">
        <f>(J2044/86400)+DATE(1970,1,1)</f>
        <v>42331.708032407405</v>
      </c>
      <c r="T2044" s="12">
        <f>(I2044/86400)+DATE(1970,1,1)</f>
        <v>42391.708032407405</v>
      </c>
    </row>
    <row r="2045" spans="1:20" ht="60" x14ac:dyDescent="0.25">
      <c r="A2045" s="1">
        <v>2043</v>
      </c>
      <c r="B2045" s="8" t="s">
        <v>2044</v>
      </c>
      <c r="C2045" s="8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16">
        <f>ROUND((E2045/D2045)*(100),0)</f>
        <v>506</v>
      </c>
      <c r="P2045" s="9">
        <f>IF(L2045 = 0,0,E2045/L2045)</f>
        <v>36.326424870466319</v>
      </c>
      <c r="Q2045" s="1" t="str">
        <f>LEFT(N2045,SEARCH("/",N2045)-1)</f>
        <v>technology</v>
      </c>
      <c r="R2045" s="1" t="str">
        <f>RIGHT(N2045,LEN(N2045) - FIND("/",N2045))</f>
        <v>hardware</v>
      </c>
      <c r="S2045" s="12">
        <f>(J2045/86400)+DATE(1970,1,1)</f>
        <v>42661.176817129628</v>
      </c>
      <c r="T2045" s="12">
        <f>(I2045/86400)+DATE(1970,1,1)</f>
        <v>42715.207638888889</v>
      </c>
    </row>
    <row r="2046" spans="1:20" ht="60" x14ac:dyDescent="0.25">
      <c r="A2046" s="1">
        <v>2044</v>
      </c>
      <c r="B2046" s="8" t="s">
        <v>2045</v>
      </c>
      <c r="C2046" s="8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16">
        <f>ROUND((E2046/D2046)*(100),0)</f>
        <v>108</v>
      </c>
      <c r="P2046" s="9">
        <f>IF(L2046 = 0,0,E2046/L2046)</f>
        <v>90.177777777777777</v>
      </c>
      <c r="Q2046" s="1" t="str">
        <f>LEFT(N2046,SEARCH("/",N2046)-1)</f>
        <v>technology</v>
      </c>
      <c r="R2046" s="1" t="str">
        <f>RIGHT(N2046,LEN(N2046) - FIND("/",N2046))</f>
        <v>hardware</v>
      </c>
      <c r="S2046" s="12">
        <f>(J2046/86400)+DATE(1970,1,1)</f>
        <v>42138.684189814812</v>
      </c>
      <c r="T2046" s="12">
        <f>(I2046/86400)+DATE(1970,1,1)</f>
        <v>42168.684189814812</v>
      </c>
    </row>
    <row r="2047" spans="1:20" ht="60" x14ac:dyDescent="0.25">
      <c r="A2047" s="1">
        <v>2045</v>
      </c>
      <c r="B2047" s="8" t="s">
        <v>2046</v>
      </c>
      <c r="C2047" s="8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16">
        <f>ROUND((E2047/D2047)*(100),0)</f>
        <v>819</v>
      </c>
      <c r="P2047" s="9">
        <f>IF(L2047 = 0,0,E2047/L2047)</f>
        <v>152.62361216730039</v>
      </c>
      <c r="Q2047" s="1" t="str">
        <f>LEFT(N2047,SEARCH("/",N2047)-1)</f>
        <v>technology</v>
      </c>
      <c r="R2047" s="1" t="str">
        <f>RIGHT(N2047,LEN(N2047) - FIND("/",N2047))</f>
        <v>hardware</v>
      </c>
      <c r="S2047" s="12">
        <f>(J2047/86400)+DATE(1970,1,1)</f>
        <v>41069.088506944448</v>
      </c>
      <c r="T2047" s="12">
        <f>(I2047/86400)+DATE(1970,1,1)</f>
        <v>41099.088506944448</v>
      </c>
    </row>
    <row r="2048" spans="1:20" ht="60" x14ac:dyDescent="0.25">
      <c r="A2048" s="1">
        <v>2046</v>
      </c>
      <c r="B2048" s="8" t="s">
        <v>2047</v>
      </c>
      <c r="C2048" s="8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16">
        <f>ROUND((E2048/D2048)*(100),0)</f>
        <v>121</v>
      </c>
      <c r="P2048" s="9">
        <f>IF(L2048 = 0,0,E2048/L2048)</f>
        <v>55.806451612903224</v>
      </c>
      <c r="Q2048" s="1" t="str">
        <f>LEFT(N2048,SEARCH("/",N2048)-1)</f>
        <v>technology</v>
      </c>
      <c r="R2048" s="1" t="str">
        <f>RIGHT(N2048,LEN(N2048) - FIND("/",N2048))</f>
        <v>hardware</v>
      </c>
      <c r="S2048" s="12">
        <f>(J2048/86400)+DATE(1970,1,1)</f>
        <v>41387.171805555554</v>
      </c>
      <c r="T2048" s="12">
        <f>(I2048/86400)+DATE(1970,1,1)</f>
        <v>41417.171805555554</v>
      </c>
    </row>
    <row r="2049" spans="1:20" ht="60" x14ac:dyDescent="0.25">
      <c r="A2049" s="1">
        <v>2047</v>
      </c>
      <c r="B2049" s="8" t="s">
        <v>2048</v>
      </c>
      <c r="C2049" s="8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16">
        <f>ROUND((E2049/D2049)*(100),0)</f>
        <v>103</v>
      </c>
      <c r="P2049" s="9">
        <f>IF(L2049 = 0,0,E2049/L2049)</f>
        <v>227.85327313769753</v>
      </c>
      <c r="Q2049" s="1" t="str">
        <f>LEFT(N2049,SEARCH("/",N2049)-1)</f>
        <v>technology</v>
      </c>
      <c r="R2049" s="1" t="str">
        <f>RIGHT(N2049,LEN(N2049) - FIND("/",N2049))</f>
        <v>hardware</v>
      </c>
      <c r="S2049" s="12">
        <f>(J2049/86400)+DATE(1970,1,1)</f>
        <v>42081.903587962966</v>
      </c>
      <c r="T2049" s="12">
        <f>(I2049/86400)+DATE(1970,1,1)</f>
        <v>42111</v>
      </c>
    </row>
    <row r="2050" spans="1:20" ht="60" x14ac:dyDescent="0.25">
      <c r="A2050" s="1">
        <v>2048</v>
      </c>
      <c r="B2050" s="8" t="s">
        <v>2049</v>
      </c>
      <c r="C2050" s="8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16">
        <f>ROUND((E2050/D2050)*(100),0)</f>
        <v>148</v>
      </c>
      <c r="P2050" s="9">
        <f>IF(L2050 = 0,0,E2050/L2050)</f>
        <v>91.82989803350327</v>
      </c>
      <c r="Q2050" s="1" t="str">
        <f>LEFT(N2050,SEARCH("/",N2050)-1)</f>
        <v>technology</v>
      </c>
      <c r="R2050" s="1" t="str">
        <f>RIGHT(N2050,LEN(N2050) - FIND("/",N2050))</f>
        <v>hardware</v>
      </c>
      <c r="S2050" s="12">
        <f>(J2050/86400)+DATE(1970,1,1)</f>
        <v>41387.651516203703</v>
      </c>
      <c r="T2050" s="12">
        <f>(I2050/86400)+DATE(1970,1,1)</f>
        <v>41417.651516203703</v>
      </c>
    </row>
    <row r="2051" spans="1:20" x14ac:dyDescent="0.25">
      <c r="A2051" s="1">
        <v>2049</v>
      </c>
      <c r="B2051" s="8" t="s">
        <v>2050</v>
      </c>
      <c r="C2051" s="8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16">
        <f>ROUND((E2051/D2051)*(100),0)</f>
        <v>120</v>
      </c>
      <c r="P2051" s="9">
        <f>IF(L2051 = 0,0,E2051/L2051)</f>
        <v>80.991037735849048</v>
      </c>
      <c r="Q2051" s="1" t="str">
        <f>LEFT(N2051,SEARCH("/",N2051)-1)</f>
        <v>technology</v>
      </c>
      <c r="R2051" s="1" t="str">
        <f>RIGHT(N2051,LEN(N2051) - FIND("/",N2051))</f>
        <v>hardware</v>
      </c>
      <c r="S2051" s="12">
        <f>(J2051/86400)+DATE(1970,1,1)</f>
        <v>41575.527349537035</v>
      </c>
      <c r="T2051" s="12">
        <f>(I2051/86400)+DATE(1970,1,1)</f>
        <v>41610.957638888889</v>
      </c>
    </row>
    <row r="2052" spans="1:20" ht="60" x14ac:dyDescent="0.25">
      <c r="A2052" s="1">
        <v>2050</v>
      </c>
      <c r="B2052" s="8" t="s">
        <v>2051</v>
      </c>
      <c r="C2052" s="8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16">
        <f>ROUND((E2052/D2052)*(100),0)</f>
        <v>473</v>
      </c>
      <c r="P2052" s="9">
        <f>IF(L2052 = 0,0,E2052/L2052)</f>
        <v>278.39411764705881</v>
      </c>
      <c r="Q2052" s="1" t="str">
        <f>LEFT(N2052,SEARCH("/",N2052)-1)</f>
        <v>technology</v>
      </c>
      <c r="R2052" s="1" t="str">
        <f>RIGHT(N2052,LEN(N2052) - FIND("/",N2052))</f>
        <v>hardware</v>
      </c>
      <c r="S2052" s="12">
        <f>(J2052/86400)+DATE(1970,1,1)</f>
        <v>42115.071504629625</v>
      </c>
      <c r="T2052" s="12">
        <f>(I2052/86400)+DATE(1970,1,1)</f>
        <v>42155.071504629625</v>
      </c>
    </row>
    <row r="2053" spans="1:20" ht="60" x14ac:dyDescent="0.25">
      <c r="A2053" s="1">
        <v>2051</v>
      </c>
      <c r="B2053" s="8" t="s">
        <v>2052</v>
      </c>
      <c r="C2053" s="8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16">
        <f>ROUND((E2053/D2053)*(100),0)</f>
        <v>130</v>
      </c>
      <c r="P2053" s="9">
        <f>IF(L2053 = 0,0,E2053/L2053)</f>
        <v>43.095041322314053</v>
      </c>
      <c r="Q2053" s="1" t="str">
        <f>LEFT(N2053,SEARCH("/",N2053)-1)</f>
        <v>technology</v>
      </c>
      <c r="R2053" s="1" t="str">
        <f>RIGHT(N2053,LEN(N2053) - FIND("/",N2053))</f>
        <v>hardware</v>
      </c>
      <c r="S2053" s="12">
        <f>(J2053/86400)+DATE(1970,1,1)</f>
        <v>41604.022418981483</v>
      </c>
      <c r="T2053" s="12">
        <f>(I2053/86400)+DATE(1970,1,1)</f>
        <v>41634.022418981483</v>
      </c>
    </row>
    <row r="2054" spans="1:20" ht="60" x14ac:dyDescent="0.25">
      <c r="A2054" s="1">
        <v>2052</v>
      </c>
      <c r="B2054" s="8" t="s">
        <v>2053</v>
      </c>
      <c r="C2054" s="8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16">
        <f>ROUND((E2054/D2054)*(100),0)</f>
        <v>353</v>
      </c>
      <c r="P2054" s="9">
        <f>IF(L2054 = 0,0,E2054/L2054)</f>
        <v>326.29205175600737</v>
      </c>
      <c r="Q2054" s="1" t="str">
        <f>LEFT(N2054,SEARCH("/",N2054)-1)</f>
        <v>technology</v>
      </c>
      <c r="R2054" s="1" t="str">
        <f>RIGHT(N2054,LEN(N2054) - FIND("/",N2054))</f>
        <v>hardware</v>
      </c>
      <c r="S2054" s="12">
        <f>(J2054/86400)+DATE(1970,1,1)</f>
        <v>42375.08394675926</v>
      </c>
      <c r="T2054" s="12">
        <f>(I2054/86400)+DATE(1970,1,1)</f>
        <v>42420.08394675926</v>
      </c>
    </row>
    <row r="2055" spans="1:20" ht="60" x14ac:dyDescent="0.25">
      <c r="A2055" s="1">
        <v>2053</v>
      </c>
      <c r="B2055" s="8" t="s">
        <v>2054</v>
      </c>
      <c r="C2055" s="8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16">
        <f>ROUND((E2055/D2055)*(100),0)</f>
        <v>101</v>
      </c>
      <c r="P2055" s="9">
        <f>IF(L2055 = 0,0,E2055/L2055)</f>
        <v>41.743801652892564</v>
      </c>
      <c r="Q2055" s="1" t="str">
        <f>LEFT(N2055,SEARCH("/",N2055)-1)</f>
        <v>technology</v>
      </c>
      <c r="R2055" s="1" t="str">
        <f>RIGHT(N2055,LEN(N2055) - FIND("/",N2055))</f>
        <v>hardware</v>
      </c>
      <c r="S2055" s="12">
        <f>(J2055/86400)+DATE(1970,1,1)</f>
        <v>42303.617488425924</v>
      </c>
      <c r="T2055" s="12">
        <f>(I2055/86400)+DATE(1970,1,1)</f>
        <v>42333.659155092595</v>
      </c>
    </row>
    <row r="2056" spans="1:20" ht="60" x14ac:dyDescent="0.25">
      <c r="A2056" s="1">
        <v>2054</v>
      </c>
      <c r="B2056" s="8" t="s">
        <v>2055</v>
      </c>
      <c r="C2056" s="8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16">
        <f>ROUND((E2056/D2056)*(100),0)</f>
        <v>114</v>
      </c>
      <c r="P2056" s="9">
        <f>IF(L2056 = 0,0,E2056/L2056)</f>
        <v>64.020933977455712</v>
      </c>
      <c r="Q2056" s="1" t="str">
        <f>LEFT(N2056,SEARCH("/",N2056)-1)</f>
        <v>technology</v>
      </c>
      <c r="R2056" s="1" t="str">
        <f>RIGHT(N2056,LEN(N2056) - FIND("/",N2056))</f>
        <v>hardware</v>
      </c>
      <c r="S2056" s="12">
        <f>(J2056/86400)+DATE(1970,1,1)</f>
        <v>41731.520949074074</v>
      </c>
      <c r="T2056" s="12">
        <f>(I2056/86400)+DATE(1970,1,1)</f>
        <v>41761.520949074074</v>
      </c>
    </row>
    <row r="2057" spans="1:20" ht="60" x14ac:dyDescent="0.25">
      <c r="A2057" s="1">
        <v>2055</v>
      </c>
      <c r="B2057" s="8" t="s">
        <v>2056</v>
      </c>
      <c r="C2057" s="8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16">
        <f>ROUND((E2057/D2057)*(100),0)</f>
        <v>167</v>
      </c>
      <c r="P2057" s="9">
        <f>IF(L2057 = 0,0,E2057/L2057)</f>
        <v>99.455445544554451</v>
      </c>
      <c r="Q2057" s="1" t="str">
        <f>LEFT(N2057,SEARCH("/",N2057)-1)</f>
        <v>technology</v>
      </c>
      <c r="R2057" s="1" t="str">
        <f>RIGHT(N2057,LEN(N2057) - FIND("/",N2057))</f>
        <v>hardware</v>
      </c>
      <c r="S2057" s="12">
        <f>(J2057/86400)+DATE(1970,1,1)</f>
        <v>41946.674108796295</v>
      </c>
      <c r="T2057" s="12">
        <f>(I2057/86400)+DATE(1970,1,1)</f>
        <v>41976.166666666672</v>
      </c>
    </row>
    <row r="2058" spans="1:20" ht="45" x14ac:dyDescent="0.25">
      <c r="A2058" s="1">
        <v>2056</v>
      </c>
      <c r="B2058" s="8" t="s">
        <v>2057</v>
      </c>
      <c r="C2058" s="8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16">
        <f>ROUND((E2058/D2058)*(100),0)</f>
        <v>153</v>
      </c>
      <c r="P2058" s="9">
        <f>IF(L2058 = 0,0,E2058/L2058)</f>
        <v>138.49458483754512</v>
      </c>
      <c r="Q2058" s="1" t="str">
        <f>LEFT(N2058,SEARCH("/",N2058)-1)</f>
        <v>technology</v>
      </c>
      <c r="R2058" s="1" t="str">
        <f>RIGHT(N2058,LEN(N2058) - FIND("/",N2058))</f>
        <v>hardware</v>
      </c>
      <c r="S2058" s="12">
        <f>(J2058/86400)+DATE(1970,1,1)</f>
        <v>41351.76090277778</v>
      </c>
      <c r="T2058" s="12">
        <f>(I2058/86400)+DATE(1970,1,1)</f>
        <v>41381.76090277778</v>
      </c>
    </row>
    <row r="2059" spans="1:20" ht="60" x14ac:dyDescent="0.25">
      <c r="A2059" s="1">
        <v>2057</v>
      </c>
      <c r="B2059" s="8" t="s">
        <v>2058</v>
      </c>
      <c r="C2059" s="8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16">
        <f>ROUND((E2059/D2059)*(100),0)</f>
        <v>202</v>
      </c>
      <c r="P2059" s="9">
        <f>IF(L2059 = 0,0,E2059/L2059)</f>
        <v>45.547792792792798</v>
      </c>
      <c r="Q2059" s="1" t="str">
        <f>LEFT(N2059,SEARCH("/",N2059)-1)</f>
        <v>technology</v>
      </c>
      <c r="R2059" s="1" t="str">
        <f>RIGHT(N2059,LEN(N2059) - FIND("/",N2059))</f>
        <v>hardware</v>
      </c>
      <c r="S2059" s="12">
        <f>(J2059/86400)+DATE(1970,1,1)</f>
        <v>42396.494583333333</v>
      </c>
      <c r="T2059" s="12">
        <f>(I2059/86400)+DATE(1970,1,1)</f>
        <v>42426.494583333333</v>
      </c>
    </row>
    <row r="2060" spans="1:20" ht="30" x14ac:dyDescent="0.25">
      <c r="A2060" s="1">
        <v>2058</v>
      </c>
      <c r="B2060" s="8" t="s">
        <v>2059</v>
      </c>
      <c r="C2060" s="8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16">
        <f>ROUND((E2060/D2060)*(100),0)</f>
        <v>168</v>
      </c>
      <c r="P2060" s="9">
        <f>IF(L2060 = 0,0,E2060/L2060)</f>
        <v>10.507317073170732</v>
      </c>
      <c r="Q2060" s="1" t="str">
        <f>LEFT(N2060,SEARCH("/",N2060)-1)</f>
        <v>technology</v>
      </c>
      <c r="R2060" s="1" t="str">
        <f>RIGHT(N2060,LEN(N2060) - FIND("/",N2060))</f>
        <v>hardware</v>
      </c>
      <c r="S2060" s="12">
        <f>(J2060/86400)+DATE(1970,1,1)</f>
        <v>42026.370717592596</v>
      </c>
      <c r="T2060" s="12">
        <f>(I2060/86400)+DATE(1970,1,1)</f>
        <v>42065.833333333328</v>
      </c>
    </row>
    <row r="2061" spans="1:20" ht="60" x14ac:dyDescent="0.25">
      <c r="A2061" s="1">
        <v>2059</v>
      </c>
      <c r="B2061" s="8" t="s">
        <v>2060</v>
      </c>
      <c r="C2061" s="8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16">
        <f>ROUND((E2061/D2061)*(100),0)</f>
        <v>143</v>
      </c>
      <c r="P2061" s="9">
        <f>IF(L2061 = 0,0,E2061/L2061)</f>
        <v>114.76533333333333</v>
      </c>
      <c r="Q2061" s="1" t="str">
        <f>LEFT(N2061,SEARCH("/",N2061)-1)</f>
        <v>technology</v>
      </c>
      <c r="R2061" s="1" t="str">
        <f>RIGHT(N2061,LEN(N2061) - FIND("/",N2061))</f>
        <v>hardware</v>
      </c>
      <c r="S2061" s="12">
        <f>(J2061/86400)+DATE(1970,1,1)</f>
        <v>42361.602476851855</v>
      </c>
      <c r="T2061" s="12">
        <f>(I2061/86400)+DATE(1970,1,1)</f>
        <v>42400.915972222225</v>
      </c>
    </row>
    <row r="2062" spans="1:20" ht="60" x14ac:dyDescent="0.25">
      <c r="A2062" s="1">
        <v>2060</v>
      </c>
      <c r="B2062" s="8" t="s">
        <v>2061</v>
      </c>
      <c r="C2062" s="8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16">
        <f>ROUND((E2062/D2062)*(100),0)</f>
        <v>196</v>
      </c>
      <c r="P2062" s="9">
        <f>IF(L2062 = 0,0,E2062/L2062)</f>
        <v>35.997067448680355</v>
      </c>
      <c r="Q2062" s="1" t="str">
        <f>LEFT(N2062,SEARCH("/",N2062)-1)</f>
        <v>technology</v>
      </c>
      <c r="R2062" s="1" t="str">
        <f>RIGHT(N2062,LEN(N2062) - FIND("/",N2062))</f>
        <v>hardware</v>
      </c>
      <c r="S2062" s="12">
        <f>(J2062/86400)+DATE(1970,1,1)</f>
        <v>41783.642939814818</v>
      </c>
      <c r="T2062" s="12">
        <f>(I2062/86400)+DATE(1970,1,1)</f>
        <v>41843.642939814818</v>
      </c>
    </row>
    <row r="2063" spans="1:20" ht="60" x14ac:dyDescent="0.25">
      <c r="A2063" s="1">
        <v>2061</v>
      </c>
      <c r="B2063" s="8" t="s">
        <v>2062</v>
      </c>
      <c r="C2063" s="8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16">
        <f>ROUND((E2063/D2063)*(100),0)</f>
        <v>108</v>
      </c>
      <c r="P2063" s="9">
        <f>IF(L2063 = 0,0,E2063/L2063)</f>
        <v>154.17142857142858</v>
      </c>
      <c r="Q2063" s="1" t="str">
        <f>LEFT(N2063,SEARCH("/",N2063)-1)</f>
        <v>technology</v>
      </c>
      <c r="R2063" s="1" t="str">
        <f>RIGHT(N2063,LEN(N2063) - FIND("/",N2063))</f>
        <v>hardware</v>
      </c>
      <c r="S2063" s="12">
        <f>(J2063/86400)+DATE(1970,1,1)</f>
        <v>42705.764513888891</v>
      </c>
      <c r="T2063" s="12">
        <f>(I2063/86400)+DATE(1970,1,1)</f>
        <v>42735.764513888891</v>
      </c>
    </row>
    <row r="2064" spans="1:20" ht="60" x14ac:dyDescent="0.25">
      <c r="A2064" s="1">
        <v>2062</v>
      </c>
      <c r="B2064" s="8" t="s">
        <v>2063</v>
      </c>
      <c r="C2064" s="8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16">
        <f>ROUND((E2064/D2064)*(100),0)</f>
        <v>115</v>
      </c>
      <c r="P2064" s="9">
        <f>IF(L2064 = 0,0,E2064/L2064)</f>
        <v>566.38916256157631</v>
      </c>
      <c r="Q2064" s="1" t="str">
        <f>LEFT(N2064,SEARCH("/",N2064)-1)</f>
        <v>technology</v>
      </c>
      <c r="R2064" s="1" t="str">
        <f>RIGHT(N2064,LEN(N2064) - FIND("/",N2064))</f>
        <v>hardware</v>
      </c>
      <c r="S2064" s="12">
        <f>(J2064/86400)+DATE(1970,1,1)</f>
        <v>42423.3830787037</v>
      </c>
      <c r="T2064" s="12">
        <f>(I2064/86400)+DATE(1970,1,1)</f>
        <v>42453.341412037036</v>
      </c>
    </row>
    <row r="2065" spans="1:20" ht="45" x14ac:dyDescent="0.25">
      <c r="A2065" s="1">
        <v>2063</v>
      </c>
      <c r="B2065" s="8" t="s">
        <v>2064</v>
      </c>
      <c r="C2065" s="8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16">
        <f>ROUND((E2065/D2065)*(100),0)</f>
        <v>148</v>
      </c>
      <c r="P2065" s="9">
        <f>IF(L2065 = 0,0,E2065/L2065)</f>
        <v>120.85714285714286</v>
      </c>
      <c r="Q2065" s="1" t="str">
        <f>LEFT(N2065,SEARCH("/",N2065)-1)</f>
        <v>technology</v>
      </c>
      <c r="R2065" s="1" t="str">
        <f>RIGHT(N2065,LEN(N2065) - FIND("/",N2065))</f>
        <v>hardware</v>
      </c>
      <c r="S2065" s="12">
        <f>(J2065/86400)+DATE(1970,1,1)</f>
        <v>42472.73265046296</v>
      </c>
      <c r="T2065" s="12">
        <f>(I2065/86400)+DATE(1970,1,1)</f>
        <v>42505.73265046296</v>
      </c>
    </row>
    <row r="2066" spans="1:20" ht="60" x14ac:dyDescent="0.25">
      <c r="A2066" s="1">
        <v>2064</v>
      </c>
      <c r="B2066" s="8" t="s">
        <v>2065</v>
      </c>
      <c r="C2066" s="8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16">
        <f>ROUND((E2066/D2066)*(100),0)</f>
        <v>191</v>
      </c>
      <c r="P2066" s="9">
        <f>IF(L2066 = 0,0,E2066/L2066)</f>
        <v>86.163845492085343</v>
      </c>
      <c r="Q2066" s="1" t="str">
        <f>LEFT(N2066,SEARCH("/",N2066)-1)</f>
        <v>technology</v>
      </c>
      <c r="R2066" s="1" t="str">
        <f>RIGHT(N2066,LEN(N2066) - FIND("/",N2066))</f>
        <v>hardware</v>
      </c>
      <c r="S2066" s="12">
        <f>(J2066/86400)+DATE(1970,1,1)</f>
        <v>41389.364849537036</v>
      </c>
      <c r="T2066" s="12">
        <f>(I2066/86400)+DATE(1970,1,1)</f>
        <v>41425.5</v>
      </c>
    </row>
    <row r="2067" spans="1:20" ht="60" x14ac:dyDescent="0.25">
      <c r="A2067" s="1">
        <v>2065</v>
      </c>
      <c r="B2067" s="8" t="s">
        <v>2066</v>
      </c>
      <c r="C2067" s="8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16">
        <f>ROUND((E2067/D2067)*(100),0)</f>
        <v>199</v>
      </c>
      <c r="P2067" s="9">
        <f>IF(L2067 = 0,0,E2067/L2067)</f>
        <v>51.212114395886893</v>
      </c>
      <c r="Q2067" s="1" t="str">
        <f>LEFT(N2067,SEARCH("/",N2067)-1)</f>
        <v>technology</v>
      </c>
      <c r="R2067" s="1" t="str">
        <f>RIGHT(N2067,LEN(N2067) - FIND("/",N2067))</f>
        <v>hardware</v>
      </c>
      <c r="S2067" s="12">
        <f>(J2067/86400)+DATE(1970,1,1)</f>
        <v>41603.333668981482</v>
      </c>
      <c r="T2067" s="12">
        <f>(I2067/86400)+DATE(1970,1,1)</f>
        <v>41633.333668981482</v>
      </c>
    </row>
    <row r="2068" spans="1:20" ht="45" x14ac:dyDescent="0.25">
      <c r="A2068" s="1">
        <v>2066</v>
      </c>
      <c r="B2068" s="8" t="s">
        <v>2067</v>
      </c>
      <c r="C2068" s="8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16">
        <f>ROUND((E2068/D2068)*(100),0)</f>
        <v>219</v>
      </c>
      <c r="P2068" s="9">
        <f>IF(L2068 = 0,0,E2068/L2068)</f>
        <v>67.261538461538464</v>
      </c>
      <c r="Q2068" s="1" t="str">
        <f>LEFT(N2068,SEARCH("/",N2068)-1)</f>
        <v>technology</v>
      </c>
      <c r="R2068" s="1" t="str">
        <f>RIGHT(N2068,LEN(N2068) - FIND("/",N2068))</f>
        <v>hardware</v>
      </c>
      <c r="S2068" s="12">
        <f>(J2068/86400)+DATE(1970,1,1)</f>
        <v>41844.771793981483</v>
      </c>
      <c r="T2068" s="12">
        <f>(I2068/86400)+DATE(1970,1,1)</f>
        <v>41874.771793981483</v>
      </c>
    </row>
    <row r="2069" spans="1:20" ht="45" x14ac:dyDescent="0.25">
      <c r="A2069" s="1">
        <v>2067</v>
      </c>
      <c r="B2069" s="8" t="s">
        <v>2068</v>
      </c>
      <c r="C2069" s="8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16">
        <f>ROUND((E2069/D2069)*(100),0)</f>
        <v>127</v>
      </c>
      <c r="P2069" s="9">
        <f>IF(L2069 = 0,0,E2069/L2069)</f>
        <v>62.8</v>
      </c>
      <c r="Q2069" s="1" t="str">
        <f>LEFT(N2069,SEARCH("/",N2069)-1)</f>
        <v>technology</v>
      </c>
      <c r="R2069" s="1" t="str">
        <f>RIGHT(N2069,LEN(N2069) - FIND("/",N2069))</f>
        <v>hardware</v>
      </c>
      <c r="S2069" s="12">
        <f>(J2069/86400)+DATE(1970,1,1)</f>
        <v>42115.853888888887</v>
      </c>
      <c r="T2069" s="12">
        <f>(I2069/86400)+DATE(1970,1,1)</f>
        <v>42148.853888888887</v>
      </c>
    </row>
    <row r="2070" spans="1:20" ht="60" x14ac:dyDescent="0.25">
      <c r="A2070" s="1">
        <v>2068</v>
      </c>
      <c r="B2070" s="8" t="s">
        <v>2069</v>
      </c>
      <c r="C2070" s="8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16">
        <f>ROUND((E2070/D2070)*(100),0)</f>
        <v>105</v>
      </c>
      <c r="P2070" s="9">
        <f>IF(L2070 = 0,0,E2070/L2070)</f>
        <v>346.13118421052633</v>
      </c>
      <c r="Q2070" s="1" t="str">
        <f>LEFT(N2070,SEARCH("/",N2070)-1)</f>
        <v>technology</v>
      </c>
      <c r="R2070" s="1" t="str">
        <f>RIGHT(N2070,LEN(N2070) - FIND("/",N2070))</f>
        <v>hardware</v>
      </c>
      <c r="S2070" s="12">
        <f>(J2070/86400)+DATE(1970,1,1)</f>
        <v>42633.841608796298</v>
      </c>
      <c r="T2070" s="12">
        <f>(I2070/86400)+DATE(1970,1,1)</f>
        <v>42663.841608796298</v>
      </c>
    </row>
    <row r="2071" spans="1:20" ht="60" x14ac:dyDescent="0.25">
      <c r="A2071" s="1">
        <v>2069</v>
      </c>
      <c r="B2071" s="8" t="s">
        <v>2070</v>
      </c>
      <c r="C2071" s="8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16">
        <f>ROUND((E2071/D2071)*(100),0)</f>
        <v>128</v>
      </c>
      <c r="P2071" s="9">
        <f>IF(L2071 = 0,0,E2071/L2071)</f>
        <v>244.11912547528519</v>
      </c>
      <c r="Q2071" s="1" t="str">
        <f>LEFT(N2071,SEARCH("/",N2071)-1)</f>
        <v>technology</v>
      </c>
      <c r="R2071" s="1" t="str">
        <f>RIGHT(N2071,LEN(N2071) - FIND("/",N2071))</f>
        <v>hardware</v>
      </c>
      <c r="S2071" s="12">
        <f>(J2071/86400)+DATE(1970,1,1)</f>
        <v>42340.972118055557</v>
      </c>
      <c r="T2071" s="12">
        <f>(I2071/86400)+DATE(1970,1,1)</f>
        <v>42371.972118055557</v>
      </c>
    </row>
    <row r="2072" spans="1:20" ht="60" x14ac:dyDescent="0.25">
      <c r="A2072" s="1">
        <v>2070</v>
      </c>
      <c r="B2072" s="8" t="s">
        <v>2071</v>
      </c>
      <c r="C2072" s="8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16">
        <f>ROUND((E2072/D2072)*(100),0)</f>
        <v>317</v>
      </c>
      <c r="P2072" s="9">
        <f>IF(L2072 = 0,0,E2072/L2072)</f>
        <v>259.25424836601309</v>
      </c>
      <c r="Q2072" s="1" t="str">
        <f>LEFT(N2072,SEARCH("/",N2072)-1)</f>
        <v>technology</v>
      </c>
      <c r="R2072" s="1" t="str">
        <f>RIGHT(N2072,LEN(N2072) - FIND("/",N2072))</f>
        <v>hardware</v>
      </c>
      <c r="S2072" s="12">
        <f>(J2072/86400)+DATE(1970,1,1)</f>
        <v>42519.6565162037</v>
      </c>
      <c r="T2072" s="12">
        <f>(I2072/86400)+DATE(1970,1,1)</f>
        <v>42549.6565162037</v>
      </c>
    </row>
    <row r="2073" spans="1:20" ht="60" x14ac:dyDescent="0.25">
      <c r="A2073" s="1">
        <v>2071</v>
      </c>
      <c r="B2073" s="8" t="s">
        <v>2072</v>
      </c>
      <c r="C2073" s="8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16">
        <f>ROUND((E2073/D2073)*(100),0)</f>
        <v>281</v>
      </c>
      <c r="P2073" s="9">
        <f>IF(L2073 = 0,0,E2073/L2073)</f>
        <v>201.96402877697841</v>
      </c>
      <c r="Q2073" s="1" t="str">
        <f>LEFT(N2073,SEARCH("/",N2073)-1)</f>
        <v>technology</v>
      </c>
      <c r="R2073" s="1" t="str">
        <f>RIGHT(N2073,LEN(N2073) - FIND("/",N2073))</f>
        <v>hardware</v>
      </c>
      <c r="S2073" s="12">
        <f>(J2073/86400)+DATE(1970,1,1)</f>
        <v>42600.278749999998</v>
      </c>
      <c r="T2073" s="12">
        <f>(I2073/86400)+DATE(1970,1,1)</f>
        <v>42645.278749999998</v>
      </c>
    </row>
    <row r="2074" spans="1:20" ht="60" x14ac:dyDescent="0.25">
      <c r="A2074" s="1">
        <v>2072</v>
      </c>
      <c r="B2074" s="8" t="s">
        <v>2073</v>
      </c>
      <c r="C2074" s="8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16">
        <f>ROUND((E2074/D2074)*(100),0)</f>
        <v>111</v>
      </c>
      <c r="P2074" s="9">
        <f>IF(L2074 = 0,0,E2074/L2074)</f>
        <v>226.20857142857142</v>
      </c>
      <c r="Q2074" s="1" t="str">
        <f>LEFT(N2074,SEARCH("/",N2074)-1)</f>
        <v>technology</v>
      </c>
      <c r="R2074" s="1" t="str">
        <f>RIGHT(N2074,LEN(N2074) - FIND("/",N2074))</f>
        <v>hardware</v>
      </c>
      <c r="S2074" s="12">
        <f>(J2074/86400)+DATE(1970,1,1)</f>
        <v>42467.581388888888</v>
      </c>
      <c r="T2074" s="12">
        <f>(I2074/86400)+DATE(1970,1,1)</f>
        <v>42497.581388888888</v>
      </c>
    </row>
    <row r="2075" spans="1:20" ht="60" x14ac:dyDescent="0.25">
      <c r="A2075" s="1">
        <v>2073</v>
      </c>
      <c r="B2075" s="8" t="s">
        <v>2074</v>
      </c>
      <c r="C2075" s="8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16">
        <f>ROUND((E2075/D2075)*(100),0)</f>
        <v>153</v>
      </c>
      <c r="P2075" s="9">
        <f>IF(L2075 = 0,0,E2075/L2075)</f>
        <v>324.69</v>
      </c>
      <c r="Q2075" s="1" t="str">
        <f>LEFT(N2075,SEARCH("/",N2075)-1)</f>
        <v>technology</v>
      </c>
      <c r="R2075" s="1" t="str">
        <f>RIGHT(N2075,LEN(N2075) - FIND("/",N2075))</f>
        <v>hardware</v>
      </c>
      <c r="S2075" s="12">
        <f>(J2075/86400)+DATE(1970,1,1)</f>
        <v>42087.668032407411</v>
      </c>
      <c r="T2075" s="12">
        <f>(I2075/86400)+DATE(1970,1,1)</f>
        <v>42132.668032407411</v>
      </c>
    </row>
    <row r="2076" spans="1:20" ht="30" x14ac:dyDescent="0.25">
      <c r="A2076" s="1">
        <v>2074</v>
      </c>
      <c r="B2076" s="8" t="s">
        <v>2075</v>
      </c>
      <c r="C2076" s="8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16">
        <f>ROUND((E2076/D2076)*(100),0)</f>
        <v>103</v>
      </c>
      <c r="P2076" s="9">
        <f>IF(L2076 = 0,0,E2076/L2076)</f>
        <v>205</v>
      </c>
      <c r="Q2076" s="1" t="str">
        <f>LEFT(N2076,SEARCH("/",N2076)-1)</f>
        <v>technology</v>
      </c>
      <c r="R2076" s="1" t="str">
        <f>RIGHT(N2076,LEN(N2076) - FIND("/",N2076))</f>
        <v>hardware</v>
      </c>
      <c r="S2076" s="12">
        <f>(J2076/86400)+DATE(1970,1,1)</f>
        <v>42466.826180555552</v>
      </c>
      <c r="T2076" s="12">
        <f>(I2076/86400)+DATE(1970,1,1)</f>
        <v>42496.826180555552</v>
      </c>
    </row>
    <row r="2077" spans="1:20" ht="45" x14ac:dyDescent="0.25">
      <c r="A2077" s="1">
        <v>2075</v>
      </c>
      <c r="B2077" s="8" t="s">
        <v>2076</v>
      </c>
      <c r="C2077" s="8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16">
        <f>ROUND((E2077/D2077)*(100),0)</f>
        <v>1678</v>
      </c>
      <c r="P2077" s="9">
        <f>IF(L2077 = 0,0,E2077/L2077)</f>
        <v>20.465926829268295</v>
      </c>
      <c r="Q2077" s="1" t="str">
        <f>LEFT(N2077,SEARCH("/",N2077)-1)</f>
        <v>technology</v>
      </c>
      <c r="R2077" s="1" t="str">
        <f>RIGHT(N2077,LEN(N2077) - FIND("/",N2077))</f>
        <v>hardware</v>
      </c>
      <c r="S2077" s="12">
        <f>(J2077/86400)+DATE(1970,1,1)</f>
        <v>41450.681574074071</v>
      </c>
      <c r="T2077" s="12">
        <f>(I2077/86400)+DATE(1970,1,1)</f>
        <v>41480.681574074071</v>
      </c>
    </row>
    <row r="2078" spans="1:20" ht="30" x14ac:dyDescent="0.25">
      <c r="A2078" s="1">
        <v>2076</v>
      </c>
      <c r="B2078" s="8" t="s">
        <v>2077</v>
      </c>
      <c r="C2078" s="8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16">
        <f>ROUND((E2078/D2078)*(100),0)</f>
        <v>543</v>
      </c>
      <c r="P2078" s="9">
        <f>IF(L2078 = 0,0,E2078/L2078)</f>
        <v>116.35303146309367</v>
      </c>
      <c r="Q2078" s="1" t="str">
        <f>LEFT(N2078,SEARCH("/",N2078)-1)</f>
        <v>technology</v>
      </c>
      <c r="R2078" s="1" t="str">
        <f>RIGHT(N2078,LEN(N2078) - FIND("/",N2078))</f>
        <v>hardware</v>
      </c>
      <c r="S2078" s="12">
        <f>(J2078/86400)+DATE(1970,1,1)</f>
        <v>41803.880659722221</v>
      </c>
      <c r="T2078" s="12">
        <f>(I2078/86400)+DATE(1970,1,1)</f>
        <v>41843.880659722221</v>
      </c>
    </row>
    <row r="2079" spans="1:20" ht="45" x14ac:dyDescent="0.25">
      <c r="A2079" s="1">
        <v>2077</v>
      </c>
      <c r="B2079" s="8" t="s">
        <v>2078</v>
      </c>
      <c r="C2079" s="8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16">
        <f>ROUND((E2079/D2079)*(100),0)</f>
        <v>116</v>
      </c>
      <c r="P2079" s="9">
        <f>IF(L2079 = 0,0,E2079/L2079)</f>
        <v>307.20212765957444</v>
      </c>
      <c r="Q2079" s="1" t="str">
        <f>LEFT(N2079,SEARCH("/",N2079)-1)</f>
        <v>technology</v>
      </c>
      <c r="R2079" s="1" t="str">
        <f>RIGHT(N2079,LEN(N2079) - FIND("/",N2079))</f>
        <v>hardware</v>
      </c>
      <c r="S2079" s="12">
        <f>(J2079/86400)+DATE(1970,1,1)</f>
        <v>42103.042546296296</v>
      </c>
      <c r="T2079" s="12">
        <f>(I2079/86400)+DATE(1970,1,1)</f>
        <v>42160.875</v>
      </c>
    </row>
    <row r="2080" spans="1:20" ht="45" x14ac:dyDescent="0.25">
      <c r="A2080" s="1">
        <v>2078</v>
      </c>
      <c r="B2080" s="8" t="s">
        <v>2079</v>
      </c>
      <c r="C2080" s="8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16">
        <f>ROUND((E2080/D2080)*(100),0)</f>
        <v>131</v>
      </c>
      <c r="P2080" s="9">
        <f>IF(L2080 = 0,0,E2080/L2080)</f>
        <v>546.6875</v>
      </c>
      <c r="Q2080" s="1" t="str">
        <f>LEFT(N2080,SEARCH("/",N2080)-1)</f>
        <v>technology</v>
      </c>
      <c r="R2080" s="1" t="str">
        <f>RIGHT(N2080,LEN(N2080) - FIND("/",N2080))</f>
        <v>hardware</v>
      </c>
      <c r="S2080" s="12">
        <f>(J2080/86400)+DATE(1970,1,1)</f>
        <v>42692.771493055552</v>
      </c>
      <c r="T2080" s="12">
        <f>(I2080/86400)+DATE(1970,1,1)</f>
        <v>42722.771493055552</v>
      </c>
    </row>
    <row r="2081" spans="1:20" ht="60" x14ac:dyDescent="0.25">
      <c r="A2081" s="1">
        <v>2079</v>
      </c>
      <c r="B2081" s="8" t="s">
        <v>2080</v>
      </c>
      <c r="C2081" s="8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16">
        <f>ROUND((E2081/D2081)*(100),0)</f>
        <v>288</v>
      </c>
      <c r="P2081" s="9">
        <f>IF(L2081 = 0,0,E2081/L2081)</f>
        <v>47.474464579901152</v>
      </c>
      <c r="Q2081" s="1" t="str">
        <f>LEFT(N2081,SEARCH("/",N2081)-1)</f>
        <v>technology</v>
      </c>
      <c r="R2081" s="1" t="str">
        <f>RIGHT(N2081,LEN(N2081) - FIND("/",N2081))</f>
        <v>hardware</v>
      </c>
      <c r="S2081" s="12">
        <f>(J2081/86400)+DATE(1970,1,1)</f>
        <v>42150.71056712963</v>
      </c>
      <c r="T2081" s="12">
        <f>(I2081/86400)+DATE(1970,1,1)</f>
        <v>42180.791666666672</v>
      </c>
    </row>
    <row r="2082" spans="1:20" ht="60" x14ac:dyDescent="0.25">
      <c r="A2082" s="1">
        <v>2080</v>
      </c>
      <c r="B2082" s="8" t="s">
        <v>2081</v>
      </c>
      <c r="C2082" s="8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16">
        <f>ROUND((E2082/D2082)*(100),0)</f>
        <v>508</v>
      </c>
      <c r="P2082" s="9">
        <f>IF(L2082 = 0,0,E2082/L2082)</f>
        <v>101.56</v>
      </c>
      <c r="Q2082" s="1" t="str">
        <f>LEFT(N2082,SEARCH("/",N2082)-1)</f>
        <v>technology</v>
      </c>
      <c r="R2082" s="1" t="str">
        <f>RIGHT(N2082,LEN(N2082) - FIND("/",N2082))</f>
        <v>hardware</v>
      </c>
      <c r="S2082" s="12">
        <f>(J2082/86400)+DATE(1970,1,1)</f>
        <v>42289.957175925927</v>
      </c>
      <c r="T2082" s="12">
        <f>(I2082/86400)+DATE(1970,1,1)</f>
        <v>42319.998842592591</v>
      </c>
    </row>
    <row r="2083" spans="1:20" ht="60" x14ac:dyDescent="0.25">
      <c r="A2083" s="1">
        <v>2081</v>
      </c>
      <c r="B2083" s="8" t="s">
        <v>2082</v>
      </c>
      <c r="C2083" s="8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16">
        <f>ROUND((E2083/D2083)*(100),0)</f>
        <v>115</v>
      </c>
      <c r="P2083" s="9">
        <f>IF(L2083 = 0,0,E2083/L2083)</f>
        <v>72.909090909090907</v>
      </c>
      <c r="Q2083" s="1" t="str">
        <f>LEFT(N2083,SEARCH("/",N2083)-1)</f>
        <v>music</v>
      </c>
      <c r="R2083" s="1" t="str">
        <f>RIGHT(N2083,LEN(N2083) - FIND("/",N2083))</f>
        <v>indie rock</v>
      </c>
      <c r="S2083" s="12">
        <f>(J2083/86400)+DATE(1970,1,1)</f>
        <v>41004.15688657407</v>
      </c>
      <c r="T2083" s="12">
        <f>(I2083/86400)+DATE(1970,1,1)</f>
        <v>41045.207638888889</v>
      </c>
    </row>
    <row r="2084" spans="1:20" ht="60" x14ac:dyDescent="0.25">
      <c r="A2084" s="1">
        <v>2082</v>
      </c>
      <c r="B2084" s="8" t="s">
        <v>2083</v>
      </c>
      <c r="C2084" s="8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16">
        <f>ROUND((E2084/D2084)*(100),0)</f>
        <v>111</v>
      </c>
      <c r="P2084" s="9">
        <f>IF(L2084 = 0,0,E2084/L2084)</f>
        <v>43.710526315789473</v>
      </c>
      <c r="Q2084" s="1" t="str">
        <f>LEFT(N2084,SEARCH("/",N2084)-1)</f>
        <v>music</v>
      </c>
      <c r="R2084" s="1" t="str">
        <f>RIGHT(N2084,LEN(N2084) - FIND("/",N2084))</f>
        <v>indie rock</v>
      </c>
      <c r="S2084" s="12">
        <f>(J2084/86400)+DATE(1970,1,1)</f>
        <v>40811.120324074072</v>
      </c>
      <c r="T2084" s="12">
        <f>(I2084/86400)+DATE(1970,1,1)</f>
        <v>40871.161990740744</v>
      </c>
    </row>
    <row r="2085" spans="1:20" ht="60" x14ac:dyDescent="0.25">
      <c r="A2085" s="1">
        <v>2083</v>
      </c>
      <c r="B2085" s="8" t="s">
        <v>2084</v>
      </c>
      <c r="C2085" s="8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16">
        <f>ROUND((E2085/D2085)*(100),0)</f>
        <v>113</v>
      </c>
      <c r="P2085" s="9">
        <f>IF(L2085 = 0,0,E2085/L2085)</f>
        <v>34</v>
      </c>
      <c r="Q2085" s="1" t="str">
        <f>LEFT(N2085,SEARCH("/",N2085)-1)</f>
        <v>music</v>
      </c>
      <c r="R2085" s="1" t="str">
        <f>RIGHT(N2085,LEN(N2085) - FIND("/",N2085))</f>
        <v>indie rock</v>
      </c>
      <c r="S2085" s="12">
        <f>(J2085/86400)+DATE(1970,1,1)</f>
        <v>41034.72216435185</v>
      </c>
      <c r="T2085" s="12">
        <f>(I2085/86400)+DATE(1970,1,1)</f>
        <v>41064.72216435185</v>
      </c>
    </row>
    <row r="2086" spans="1:20" ht="45" x14ac:dyDescent="0.25">
      <c r="A2086" s="1">
        <v>2084</v>
      </c>
      <c r="B2086" s="8" t="s">
        <v>2085</v>
      </c>
      <c r="C2086" s="8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16">
        <f>ROUND((E2086/D2086)*(100),0)</f>
        <v>108</v>
      </c>
      <c r="P2086" s="9">
        <f>IF(L2086 = 0,0,E2086/L2086)</f>
        <v>70.652173913043484</v>
      </c>
      <c r="Q2086" s="1" t="str">
        <f>LEFT(N2086,SEARCH("/",N2086)-1)</f>
        <v>music</v>
      </c>
      <c r="R2086" s="1" t="str">
        <f>RIGHT(N2086,LEN(N2086) - FIND("/",N2086))</f>
        <v>indie rock</v>
      </c>
      <c r="S2086" s="12">
        <f>(J2086/86400)+DATE(1970,1,1)</f>
        <v>41731.833124999997</v>
      </c>
      <c r="T2086" s="12">
        <f>(I2086/86400)+DATE(1970,1,1)</f>
        <v>41763.290972222225</v>
      </c>
    </row>
    <row r="2087" spans="1:20" ht="60" x14ac:dyDescent="0.25">
      <c r="A2087" s="1">
        <v>2085</v>
      </c>
      <c r="B2087" s="8" t="s">
        <v>2086</v>
      </c>
      <c r="C2087" s="8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16">
        <f>ROUND((E2087/D2087)*(100),0)</f>
        <v>124</v>
      </c>
      <c r="P2087" s="9">
        <f>IF(L2087 = 0,0,E2087/L2087)</f>
        <v>89.301204819277103</v>
      </c>
      <c r="Q2087" s="1" t="str">
        <f>LEFT(N2087,SEARCH("/",N2087)-1)</f>
        <v>music</v>
      </c>
      <c r="R2087" s="1" t="str">
        <f>RIGHT(N2087,LEN(N2087) - FIND("/",N2087))</f>
        <v>indie rock</v>
      </c>
      <c r="S2087" s="12">
        <f>(J2087/86400)+DATE(1970,1,1)</f>
        <v>41075.835497685184</v>
      </c>
      <c r="T2087" s="12">
        <f>(I2087/86400)+DATE(1970,1,1)</f>
        <v>41105.835497685184</v>
      </c>
    </row>
    <row r="2088" spans="1:20" ht="45" x14ac:dyDescent="0.25">
      <c r="A2088" s="1">
        <v>2086</v>
      </c>
      <c r="B2088" s="8" t="s">
        <v>2087</v>
      </c>
      <c r="C2088" s="8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16">
        <f>ROUND((E2088/D2088)*(100),0)</f>
        <v>101</v>
      </c>
      <c r="P2088" s="9">
        <f>IF(L2088 = 0,0,E2088/L2088)</f>
        <v>115.08571428571429</v>
      </c>
      <c r="Q2088" s="1" t="str">
        <f>LEFT(N2088,SEARCH("/",N2088)-1)</f>
        <v>music</v>
      </c>
      <c r="R2088" s="1" t="str">
        <f>RIGHT(N2088,LEN(N2088) - FIND("/",N2088))</f>
        <v>indie rock</v>
      </c>
      <c r="S2088" s="12">
        <f>(J2088/86400)+DATE(1970,1,1)</f>
        <v>40860.67050925926</v>
      </c>
      <c r="T2088" s="12">
        <f>(I2088/86400)+DATE(1970,1,1)</f>
        <v>40891.207638888889</v>
      </c>
    </row>
    <row r="2089" spans="1:20" ht="60" x14ac:dyDescent="0.25">
      <c r="A2089" s="1">
        <v>2087</v>
      </c>
      <c r="B2089" s="8" t="s">
        <v>2088</v>
      </c>
      <c r="C2089" s="8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16">
        <f>ROUND((E2089/D2089)*(100),0)</f>
        <v>104</v>
      </c>
      <c r="P2089" s="9">
        <f>IF(L2089 = 0,0,E2089/L2089)</f>
        <v>62.12</v>
      </c>
      <c r="Q2089" s="1" t="str">
        <f>LEFT(N2089,SEARCH("/",N2089)-1)</f>
        <v>music</v>
      </c>
      <c r="R2089" s="1" t="str">
        <f>RIGHT(N2089,LEN(N2089) - FIND("/",N2089))</f>
        <v>indie rock</v>
      </c>
      <c r="S2089" s="12">
        <f>(J2089/86400)+DATE(1970,1,1)</f>
        <v>40764.204375000001</v>
      </c>
      <c r="T2089" s="12">
        <f>(I2089/86400)+DATE(1970,1,1)</f>
        <v>40794.204375000001</v>
      </c>
    </row>
    <row r="2090" spans="1:20" ht="60" x14ac:dyDescent="0.25">
      <c r="A2090" s="1">
        <v>2088</v>
      </c>
      <c r="B2090" s="8" t="s">
        <v>2089</v>
      </c>
      <c r="C2090" s="8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16">
        <f>ROUND((E2090/D2090)*(100),0)</f>
        <v>116</v>
      </c>
      <c r="P2090" s="9">
        <f>IF(L2090 = 0,0,E2090/L2090)</f>
        <v>46.204266666666669</v>
      </c>
      <c r="Q2090" s="1" t="str">
        <f>LEFT(N2090,SEARCH("/",N2090)-1)</f>
        <v>music</v>
      </c>
      <c r="R2090" s="1" t="str">
        <f>RIGHT(N2090,LEN(N2090) - FIND("/",N2090))</f>
        <v>indie rock</v>
      </c>
      <c r="S2090" s="12">
        <f>(J2090/86400)+DATE(1970,1,1)</f>
        <v>40395.714722222227</v>
      </c>
      <c r="T2090" s="12">
        <f>(I2090/86400)+DATE(1970,1,1)</f>
        <v>40432.165972222225</v>
      </c>
    </row>
    <row r="2091" spans="1:20" ht="30" x14ac:dyDescent="0.25">
      <c r="A2091" s="1">
        <v>2089</v>
      </c>
      <c r="B2091" s="8" t="s">
        <v>2090</v>
      </c>
      <c r="C2091" s="8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16">
        <f>ROUND((E2091/D2091)*(100),0)</f>
        <v>120</v>
      </c>
      <c r="P2091" s="9">
        <f>IF(L2091 = 0,0,E2091/L2091)</f>
        <v>48.54854838709678</v>
      </c>
      <c r="Q2091" s="1" t="str">
        <f>LEFT(N2091,SEARCH("/",N2091)-1)</f>
        <v>music</v>
      </c>
      <c r="R2091" s="1" t="str">
        <f>RIGHT(N2091,LEN(N2091) - FIND("/",N2091))</f>
        <v>indie rock</v>
      </c>
      <c r="S2091" s="12">
        <f>(J2091/86400)+DATE(1970,1,1)</f>
        <v>41453.076319444444</v>
      </c>
      <c r="T2091" s="12">
        <f>(I2091/86400)+DATE(1970,1,1)</f>
        <v>41488.076319444444</v>
      </c>
    </row>
    <row r="2092" spans="1:20" ht="60" x14ac:dyDescent="0.25">
      <c r="A2092" s="1">
        <v>2090</v>
      </c>
      <c r="B2092" s="8" t="s">
        <v>2091</v>
      </c>
      <c r="C2092" s="8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16">
        <f>ROUND((E2092/D2092)*(100),0)</f>
        <v>115</v>
      </c>
      <c r="P2092" s="9">
        <f>IF(L2092 = 0,0,E2092/L2092)</f>
        <v>57.520187499999999</v>
      </c>
      <c r="Q2092" s="1" t="str">
        <f>LEFT(N2092,SEARCH("/",N2092)-1)</f>
        <v>music</v>
      </c>
      <c r="R2092" s="1" t="str">
        <f>RIGHT(N2092,LEN(N2092) - FIND("/",N2092))</f>
        <v>indie rock</v>
      </c>
      <c r="S2092" s="12">
        <f>(J2092/86400)+DATE(1970,1,1)</f>
        <v>41299.381423611107</v>
      </c>
      <c r="T2092" s="12">
        <f>(I2092/86400)+DATE(1970,1,1)</f>
        <v>41329.381423611107</v>
      </c>
    </row>
    <row r="2093" spans="1:20" ht="60" x14ac:dyDescent="0.25">
      <c r="A2093" s="1">
        <v>2091</v>
      </c>
      <c r="B2093" s="8" t="s">
        <v>2092</v>
      </c>
      <c r="C2093" s="8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16">
        <f>ROUND((E2093/D2093)*(100),0)</f>
        <v>120</v>
      </c>
      <c r="P2093" s="9">
        <f>IF(L2093 = 0,0,E2093/L2093)</f>
        <v>88.147154471544724</v>
      </c>
      <c r="Q2093" s="1" t="str">
        <f>LEFT(N2093,SEARCH("/",N2093)-1)</f>
        <v>music</v>
      </c>
      <c r="R2093" s="1" t="str">
        <f>RIGHT(N2093,LEN(N2093) - FIND("/",N2093))</f>
        <v>indie rock</v>
      </c>
      <c r="S2093" s="12">
        <f>(J2093/86400)+DATE(1970,1,1)</f>
        <v>40555.322662037041</v>
      </c>
      <c r="T2093" s="12">
        <f>(I2093/86400)+DATE(1970,1,1)</f>
        <v>40603.833333333336</v>
      </c>
    </row>
    <row r="2094" spans="1:20" ht="45" x14ac:dyDescent="0.25">
      <c r="A2094" s="1">
        <v>2092</v>
      </c>
      <c r="B2094" s="8" t="s">
        <v>2093</v>
      </c>
      <c r="C2094" s="8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16">
        <f>ROUND((E2094/D2094)*(100),0)</f>
        <v>101</v>
      </c>
      <c r="P2094" s="9">
        <f>IF(L2094 = 0,0,E2094/L2094)</f>
        <v>110.49090909090908</v>
      </c>
      <c r="Q2094" s="1" t="str">
        <f>LEFT(N2094,SEARCH("/",N2094)-1)</f>
        <v>music</v>
      </c>
      <c r="R2094" s="1" t="str">
        <f>RIGHT(N2094,LEN(N2094) - FIND("/",N2094))</f>
        <v>indie rock</v>
      </c>
      <c r="S2094" s="12">
        <f>(J2094/86400)+DATE(1970,1,1)</f>
        <v>40763.707546296297</v>
      </c>
      <c r="T2094" s="12">
        <f>(I2094/86400)+DATE(1970,1,1)</f>
        <v>40823.707546296297</v>
      </c>
    </row>
    <row r="2095" spans="1:20" ht="45" x14ac:dyDescent="0.25">
      <c r="A2095" s="1">
        <v>2093</v>
      </c>
      <c r="B2095" s="8" t="s">
        <v>2094</v>
      </c>
      <c r="C2095" s="8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16">
        <f>ROUND((E2095/D2095)*(100),0)</f>
        <v>102</v>
      </c>
      <c r="P2095" s="9">
        <f>IF(L2095 = 0,0,E2095/L2095)</f>
        <v>66.826086956521735</v>
      </c>
      <c r="Q2095" s="1" t="str">
        <f>LEFT(N2095,SEARCH("/",N2095)-1)</f>
        <v>music</v>
      </c>
      <c r="R2095" s="1" t="str">
        <f>RIGHT(N2095,LEN(N2095) - FIND("/",N2095))</f>
        <v>indie rock</v>
      </c>
      <c r="S2095" s="12">
        <f>(J2095/86400)+DATE(1970,1,1)</f>
        <v>41205.854537037041</v>
      </c>
      <c r="T2095" s="12">
        <f>(I2095/86400)+DATE(1970,1,1)</f>
        <v>41265.896203703705</v>
      </c>
    </row>
    <row r="2096" spans="1:20" ht="60" x14ac:dyDescent="0.25">
      <c r="A2096" s="1">
        <v>2094</v>
      </c>
      <c r="B2096" s="8" t="s">
        <v>2095</v>
      </c>
      <c r="C2096" s="8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16">
        <f>ROUND((E2096/D2096)*(100),0)</f>
        <v>121</v>
      </c>
      <c r="P2096" s="9">
        <f>IF(L2096 = 0,0,E2096/L2096)</f>
        <v>58.597222222222221</v>
      </c>
      <c r="Q2096" s="1" t="str">
        <f>LEFT(N2096,SEARCH("/",N2096)-1)</f>
        <v>music</v>
      </c>
      <c r="R2096" s="1" t="str">
        <f>RIGHT(N2096,LEN(N2096) - FIND("/",N2096))</f>
        <v>indie rock</v>
      </c>
      <c r="S2096" s="12">
        <f>(J2096/86400)+DATE(1970,1,1)</f>
        <v>40939.02002314815</v>
      </c>
      <c r="T2096" s="12">
        <f>(I2096/86400)+DATE(1970,1,1)</f>
        <v>40973.125</v>
      </c>
    </row>
    <row r="2097" spans="1:20" ht="45" x14ac:dyDescent="0.25">
      <c r="A2097" s="1">
        <v>2095</v>
      </c>
      <c r="B2097" s="8" t="s">
        <v>2096</v>
      </c>
      <c r="C2097" s="8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16">
        <f>ROUND((E2097/D2097)*(100),0)</f>
        <v>100</v>
      </c>
      <c r="P2097" s="9">
        <f>IF(L2097 = 0,0,E2097/L2097)</f>
        <v>113.63636363636364</v>
      </c>
      <c r="Q2097" s="1" t="str">
        <f>LEFT(N2097,SEARCH("/",N2097)-1)</f>
        <v>music</v>
      </c>
      <c r="R2097" s="1" t="str">
        <f>RIGHT(N2097,LEN(N2097) - FIND("/",N2097))</f>
        <v>indie rock</v>
      </c>
      <c r="S2097" s="12">
        <f>(J2097/86400)+DATE(1970,1,1)</f>
        <v>40758.733483796299</v>
      </c>
      <c r="T2097" s="12">
        <f>(I2097/86400)+DATE(1970,1,1)</f>
        <v>40818.733483796299</v>
      </c>
    </row>
    <row r="2098" spans="1:20" ht="45" x14ac:dyDescent="0.25">
      <c r="A2098" s="1">
        <v>2096</v>
      </c>
      <c r="B2098" s="8" t="s">
        <v>2097</v>
      </c>
      <c r="C2098" s="8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16">
        <f>ROUND((E2098/D2098)*(100),0)</f>
        <v>102</v>
      </c>
      <c r="P2098" s="9">
        <f>IF(L2098 = 0,0,E2098/L2098)</f>
        <v>43.571428571428569</v>
      </c>
      <c r="Q2098" s="1" t="str">
        <f>LEFT(N2098,SEARCH("/",N2098)-1)</f>
        <v>music</v>
      </c>
      <c r="R2098" s="1" t="str">
        <f>RIGHT(N2098,LEN(N2098) - FIND("/",N2098))</f>
        <v>indie rock</v>
      </c>
      <c r="S2098" s="12">
        <f>(J2098/86400)+DATE(1970,1,1)</f>
        <v>41192.758506944447</v>
      </c>
      <c r="T2098" s="12">
        <f>(I2098/86400)+DATE(1970,1,1)</f>
        <v>41208.165972222225</v>
      </c>
    </row>
    <row r="2099" spans="1:20" ht="60" x14ac:dyDescent="0.25">
      <c r="A2099" s="1">
        <v>2097</v>
      </c>
      <c r="B2099" s="8" t="s">
        <v>2098</v>
      </c>
      <c r="C2099" s="8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16">
        <f>ROUND((E2099/D2099)*(100),0)</f>
        <v>100</v>
      </c>
      <c r="P2099" s="9">
        <f>IF(L2099 = 0,0,E2099/L2099)</f>
        <v>78.94736842105263</v>
      </c>
      <c r="Q2099" s="1" t="str">
        <f>LEFT(N2099,SEARCH("/",N2099)-1)</f>
        <v>music</v>
      </c>
      <c r="R2099" s="1" t="str">
        <f>RIGHT(N2099,LEN(N2099) - FIND("/",N2099))</f>
        <v>indie rock</v>
      </c>
      <c r="S2099" s="12">
        <f>(J2099/86400)+DATE(1970,1,1)</f>
        <v>40818.584895833337</v>
      </c>
      <c r="T2099" s="12">
        <f>(I2099/86400)+DATE(1970,1,1)</f>
        <v>40878.626562500001</v>
      </c>
    </row>
    <row r="2100" spans="1:20" ht="45" x14ac:dyDescent="0.25">
      <c r="A2100" s="1">
        <v>2098</v>
      </c>
      <c r="B2100" s="8" t="s">
        <v>2099</v>
      </c>
      <c r="C2100" s="8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16">
        <f>ROUND((E2100/D2100)*(100),0)</f>
        <v>100</v>
      </c>
      <c r="P2100" s="9">
        <f>IF(L2100 = 0,0,E2100/L2100)</f>
        <v>188.125</v>
      </c>
      <c r="Q2100" s="1" t="str">
        <f>LEFT(N2100,SEARCH("/",N2100)-1)</f>
        <v>music</v>
      </c>
      <c r="R2100" s="1" t="str">
        <f>RIGHT(N2100,LEN(N2100) - FIND("/",N2100))</f>
        <v>indie rock</v>
      </c>
      <c r="S2100" s="12">
        <f>(J2100/86400)+DATE(1970,1,1)</f>
        <v>40946.11383101852</v>
      </c>
      <c r="T2100" s="12">
        <f>(I2100/86400)+DATE(1970,1,1)</f>
        <v>40976.11383101852</v>
      </c>
    </row>
    <row r="2101" spans="1:20" x14ac:dyDescent="0.25">
      <c r="A2101" s="1">
        <v>2099</v>
      </c>
      <c r="B2101" s="8" t="s">
        <v>2100</v>
      </c>
      <c r="C2101" s="8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16">
        <f>ROUND((E2101/D2101)*(100),0)</f>
        <v>132</v>
      </c>
      <c r="P2101" s="9">
        <f>IF(L2101 = 0,0,E2101/L2101)</f>
        <v>63.031746031746032</v>
      </c>
      <c r="Q2101" s="1" t="str">
        <f>LEFT(N2101,SEARCH("/",N2101)-1)</f>
        <v>music</v>
      </c>
      <c r="R2101" s="1" t="str">
        <f>RIGHT(N2101,LEN(N2101) - FIND("/",N2101))</f>
        <v>indie rock</v>
      </c>
      <c r="S2101" s="12">
        <f>(J2101/86400)+DATE(1970,1,1)</f>
        <v>42173.746342592596</v>
      </c>
      <c r="T2101" s="12">
        <f>(I2101/86400)+DATE(1970,1,1)</f>
        <v>42187.152777777781</v>
      </c>
    </row>
    <row r="2102" spans="1:20" ht="60" x14ac:dyDescent="0.25">
      <c r="A2102" s="1">
        <v>2100</v>
      </c>
      <c r="B2102" s="8" t="s">
        <v>2101</v>
      </c>
      <c r="C2102" s="8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16">
        <f>ROUND((E2102/D2102)*(100),0)</f>
        <v>137</v>
      </c>
      <c r="P2102" s="9">
        <f>IF(L2102 = 0,0,E2102/L2102)</f>
        <v>30.37037037037037</v>
      </c>
      <c r="Q2102" s="1" t="str">
        <f>LEFT(N2102,SEARCH("/",N2102)-1)</f>
        <v>music</v>
      </c>
      <c r="R2102" s="1" t="str">
        <f>RIGHT(N2102,LEN(N2102) - FIND("/",N2102))</f>
        <v>indie rock</v>
      </c>
      <c r="S2102" s="12">
        <f>(J2102/86400)+DATE(1970,1,1)</f>
        <v>41074.834965277776</v>
      </c>
      <c r="T2102" s="12">
        <f>(I2102/86400)+DATE(1970,1,1)</f>
        <v>41090.165972222225</v>
      </c>
    </row>
    <row r="2103" spans="1:20" ht="60" x14ac:dyDescent="0.25">
      <c r="A2103" s="1">
        <v>2101</v>
      </c>
      <c r="B2103" s="8" t="s">
        <v>2102</v>
      </c>
      <c r="C2103" s="8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16">
        <f>ROUND((E2103/D2103)*(100),0)</f>
        <v>113</v>
      </c>
      <c r="P2103" s="9">
        <f>IF(L2103 = 0,0,E2103/L2103)</f>
        <v>51.477272727272727</v>
      </c>
      <c r="Q2103" s="1" t="str">
        <f>LEFT(N2103,SEARCH("/",N2103)-1)</f>
        <v>music</v>
      </c>
      <c r="R2103" s="1" t="str">
        <f>RIGHT(N2103,LEN(N2103) - FIND("/",N2103))</f>
        <v>indie rock</v>
      </c>
      <c r="S2103" s="12">
        <f>(J2103/86400)+DATE(1970,1,1)</f>
        <v>40892.149467592593</v>
      </c>
      <c r="T2103" s="12">
        <f>(I2103/86400)+DATE(1970,1,1)</f>
        <v>40952.149467592593</v>
      </c>
    </row>
    <row r="2104" spans="1:20" ht="60" x14ac:dyDescent="0.25">
      <c r="A2104" s="1">
        <v>2102</v>
      </c>
      <c r="B2104" s="8" t="s">
        <v>2103</v>
      </c>
      <c r="C2104" s="8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16">
        <f>ROUND((E2104/D2104)*(100),0)</f>
        <v>136</v>
      </c>
      <c r="P2104" s="9">
        <f>IF(L2104 = 0,0,E2104/L2104)</f>
        <v>35.789473684210527</v>
      </c>
      <c r="Q2104" s="1" t="str">
        <f>LEFT(N2104,SEARCH("/",N2104)-1)</f>
        <v>music</v>
      </c>
      <c r="R2104" s="1" t="str">
        <f>RIGHT(N2104,LEN(N2104) - FIND("/",N2104))</f>
        <v>indie rock</v>
      </c>
      <c r="S2104" s="12">
        <f>(J2104/86400)+DATE(1970,1,1)</f>
        <v>40638.868611111109</v>
      </c>
      <c r="T2104" s="12">
        <f>(I2104/86400)+DATE(1970,1,1)</f>
        <v>40668.868611111109</v>
      </c>
    </row>
    <row r="2105" spans="1:20" ht="30" x14ac:dyDescent="0.25">
      <c r="A2105" s="1">
        <v>2103</v>
      </c>
      <c r="B2105" s="8" t="s">
        <v>2104</v>
      </c>
      <c r="C2105" s="8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16">
        <f>ROUND((E2105/D2105)*(100),0)</f>
        <v>146</v>
      </c>
      <c r="P2105" s="9">
        <f>IF(L2105 = 0,0,E2105/L2105)</f>
        <v>98.817391304347822</v>
      </c>
      <c r="Q2105" s="1" t="str">
        <f>LEFT(N2105,SEARCH("/",N2105)-1)</f>
        <v>music</v>
      </c>
      <c r="R2105" s="1" t="str">
        <f>RIGHT(N2105,LEN(N2105) - FIND("/",N2105))</f>
        <v>indie rock</v>
      </c>
      <c r="S2105" s="12">
        <f>(J2105/86400)+DATE(1970,1,1)</f>
        <v>41192.754942129628</v>
      </c>
      <c r="T2105" s="12">
        <f>(I2105/86400)+DATE(1970,1,1)</f>
        <v>41222.7966087963</v>
      </c>
    </row>
    <row r="2106" spans="1:20" ht="45" x14ac:dyDescent="0.25">
      <c r="A2106" s="1">
        <v>2104</v>
      </c>
      <c r="B2106" s="8" t="s">
        <v>2105</v>
      </c>
      <c r="C2106" s="8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16">
        <f>ROUND((E2106/D2106)*(100),0)</f>
        <v>130</v>
      </c>
      <c r="P2106" s="9">
        <f>IF(L2106 = 0,0,E2106/L2106)</f>
        <v>28</v>
      </c>
      <c r="Q2106" s="1" t="str">
        <f>LEFT(N2106,SEARCH("/",N2106)-1)</f>
        <v>music</v>
      </c>
      <c r="R2106" s="1" t="str">
        <f>RIGHT(N2106,LEN(N2106) - FIND("/",N2106))</f>
        <v>indie rock</v>
      </c>
      <c r="S2106" s="12">
        <f>(J2106/86400)+DATE(1970,1,1)</f>
        <v>41394.074467592596</v>
      </c>
      <c r="T2106" s="12">
        <f>(I2106/86400)+DATE(1970,1,1)</f>
        <v>41425</v>
      </c>
    </row>
    <row r="2107" spans="1:20" ht="45" x14ac:dyDescent="0.25">
      <c r="A2107" s="1">
        <v>2105</v>
      </c>
      <c r="B2107" s="8" t="s">
        <v>2106</v>
      </c>
      <c r="C2107" s="8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16">
        <f>ROUND((E2107/D2107)*(100),0)</f>
        <v>254</v>
      </c>
      <c r="P2107" s="9">
        <f>IF(L2107 = 0,0,E2107/L2107)</f>
        <v>51.313131313131315</v>
      </c>
      <c r="Q2107" s="1" t="str">
        <f>LEFT(N2107,SEARCH("/",N2107)-1)</f>
        <v>music</v>
      </c>
      <c r="R2107" s="1" t="str">
        <f>RIGHT(N2107,LEN(N2107) - FIND("/",N2107))</f>
        <v>indie rock</v>
      </c>
      <c r="S2107" s="12">
        <f>(J2107/86400)+DATE(1970,1,1)</f>
        <v>41951.788807870369</v>
      </c>
      <c r="T2107" s="12">
        <f>(I2107/86400)+DATE(1970,1,1)</f>
        <v>41964.166666666672</v>
      </c>
    </row>
    <row r="2108" spans="1:20" ht="60" x14ac:dyDescent="0.25">
      <c r="A2108" s="1">
        <v>2106</v>
      </c>
      <c r="B2108" s="8" t="s">
        <v>2107</v>
      </c>
      <c r="C2108" s="8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16">
        <f>ROUND((E2108/D2108)*(100),0)</f>
        <v>107</v>
      </c>
      <c r="P2108" s="9">
        <f>IF(L2108 = 0,0,E2108/L2108)</f>
        <v>53.522727272727273</v>
      </c>
      <c r="Q2108" s="1" t="str">
        <f>LEFT(N2108,SEARCH("/",N2108)-1)</f>
        <v>music</v>
      </c>
      <c r="R2108" s="1" t="str">
        <f>RIGHT(N2108,LEN(N2108) - FIND("/",N2108))</f>
        <v>indie rock</v>
      </c>
      <c r="S2108" s="12">
        <f>(J2108/86400)+DATE(1970,1,1)</f>
        <v>41270.21497685185</v>
      </c>
      <c r="T2108" s="12">
        <f>(I2108/86400)+DATE(1970,1,1)</f>
        <v>41300.21497685185</v>
      </c>
    </row>
    <row r="2109" spans="1:20" ht="45" x14ac:dyDescent="0.25">
      <c r="A2109" s="1">
        <v>2107</v>
      </c>
      <c r="B2109" s="8" t="s">
        <v>2108</v>
      </c>
      <c r="C2109" s="8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16">
        <f>ROUND((E2109/D2109)*(100),0)</f>
        <v>108</v>
      </c>
      <c r="P2109" s="9">
        <f>IF(L2109 = 0,0,E2109/L2109)</f>
        <v>37.149310344827583</v>
      </c>
      <c r="Q2109" s="1" t="str">
        <f>LEFT(N2109,SEARCH("/",N2109)-1)</f>
        <v>music</v>
      </c>
      <c r="R2109" s="1" t="str">
        <f>RIGHT(N2109,LEN(N2109) - FIND("/",N2109))</f>
        <v>indie rock</v>
      </c>
      <c r="S2109" s="12">
        <f>(J2109/86400)+DATE(1970,1,1)</f>
        <v>41934.71056712963</v>
      </c>
      <c r="T2109" s="12">
        <f>(I2109/86400)+DATE(1970,1,1)</f>
        <v>41955.752233796295</v>
      </c>
    </row>
    <row r="2110" spans="1:20" ht="60" x14ac:dyDescent="0.25">
      <c r="A2110" s="1">
        <v>2108</v>
      </c>
      <c r="B2110" s="8" t="s">
        <v>2109</v>
      </c>
      <c r="C2110" s="8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16">
        <f>ROUND((E2110/D2110)*(100),0)</f>
        <v>107</v>
      </c>
      <c r="P2110" s="9">
        <f>IF(L2110 = 0,0,E2110/L2110)</f>
        <v>89.895287958115176</v>
      </c>
      <c r="Q2110" s="1" t="str">
        <f>LEFT(N2110,SEARCH("/",N2110)-1)</f>
        <v>music</v>
      </c>
      <c r="R2110" s="1" t="str">
        <f>RIGHT(N2110,LEN(N2110) - FIND("/",N2110))</f>
        <v>indie rock</v>
      </c>
      <c r="S2110" s="12">
        <f>(J2110/86400)+DATE(1970,1,1)</f>
        <v>41135.175694444442</v>
      </c>
      <c r="T2110" s="12">
        <f>(I2110/86400)+DATE(1970,1,1)</f>
        <v>41162.163194444445</v>
      </c>
    </row>
    <row r="2111" spans="1:20" ht="45" x14ac:dyDescent="0.25">
      <c r="A2111" s="1">
        <v>2109</v>
      </c>
      <c r="B2111" s="8" t="s">
        <v>2110</v>
      </c>
      <c r="C2111" s="8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16">
        <f>ROUND((E2111/D2111)*(100),0)</f>
        <v>107</v>
      </c>
      <c r="P2111" s="9">
        <f>IF(L2111 = 0,0,E2111/L2111)</f>
        <v>106.52500000000001</v>
      </c>
      <c r="Q2111" s="1" t="str">
        <f>LEFT(N2111,SEARCH("/",N2111)-1)</f>
        <v>music</v>
      </c>
      <c r="R2111" s="1" t="str">
        <f>RIGHT(N2111,LEN(N2111) - FIND("/",N2111))</f>
        <v>indie rock</v>
      </c>
      <c r="S2111" s="12">
        <f>(J2111/86400)+DATE(1970,1,1)</f>
        <v>42160.708530092597</v>
      </c>
      <c r="T2111" s="12">
        <f>(I2111/86400)+DATE(1970,1,1)</f>
        <v>42190.708530092597</v>
      </c>
    </row>
    <row r="2112" spans="1:20" ht="30" x14ac:dyDescent="0.25">
      <c r="A2112" s="1">
        <v>2110</v>
      </c>
      <c r="B2112" s="8" t="s">
        <v>2111</v>
      </c>
      <c r="C2112" s="8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16">
        <f>ROUND((E2112/D2112)*(100),0)</f>
        <v>100</v>
      </c>
      <c r="P2112" s="9">
        <f>IF(L2112 = 0,0,E2112/L2112)</f>
        <v>52.815789473684212</v>
      </c>
      <c r="Q2112" s="1" t="str">
        <f>LEFT(N2112,SEARCH("/",N2112)-1)</f>
        <v>music</v>
      </c>
      <c r="R2112" s="1" t="str">
        <f>RIGHT(N2112,LEN(N2112) - FIND("/",N2112))</f>
        <v>indie rock</v>
      </c>
      <c r="S2112" s="12">
        <f>(J2112/86400)+DATE(1970,1,1)</f>
        <v>41759.670937499999</v>
      </c>
      <c r="T2112" s="12">
        <f>(I2112/86400)+DATE(1970,1,1)</f>
        <v>41787.207638888889</v>
      </c>
    </row>
    <row r="2113" spans="1:20" ht="60" x14ac:dyDescent="0.25">
      <c r="A2113" s="1">
        <v>2111</v>
      </c>
      <c r="B2113" s="8" t="s">
        <v>2112</v>
      </c>
      <c r="C2113" s="8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16">
        <f>ROUND((E2113/D2113)*(100),0)</f>
        <v>107</v>
      </c>
      <c r="P2113" s="9">
        <f>IF(L2113 = 0,0,E2113/L2113)</f>
        <v>54.615384615384613</v>
      </c>
      <c r="Q2113" s="1" t="str">
        <f>LEFT(N2113,SEARCH("/",N2113)-1)</f>
        <v>music</v>
      </c>
      <c r="R2113" s="1" t="str">
        <f>RIGHT(N2113,LEN(N2113) - FIND("/",N2113))</f>
        <v>indie rock</v>
      </c>
      <c r="S2113" s="12">
        <f>(J2113/86400)+DATE(1970,1,1)</f>
        <v>40703.197048611109</v>
      </c>
      <c r="T2113" s="12">
        <f>(I2113/86400)+DATE(1970,1,1)</f>
        <v>40770.041666666664</v>
      </c>
    </row>
    <row r="2114" spans="1:20" ht="45" x14ac:dyDescent="0.25">
      <c r="A2114" s="1">
        <v>2112</v>
      </c>
      <c r="B2114" s="8" t="s">
        <v>2113</v>
      </c>
      <c r="C2114" s="8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16">
        <f>ROUND((E2114/D2114)*(100),0)</f>
        <v>100</v>
      </c>
      <c r="P2114" s="9">
        <f>IF(L2114 = 0,0,E2114/L2114)</f>
        <v>27.272727272727273</v>
      </c>
      <c r="Q2114" s="1" t="str">
        <f>LEFT(N2114,SEARCH("/",N2114)-1)</f>
        <v>music</v>
      </c>
      <c r="R2114" s="1" t="str">
        <f>RIGHT(N2114,LEN(N2114) - FIND("/",N2114))</f>
        <v>indie rock</v>
      </c>
      <c r="S2114" s="12">
        <f>(J2114/86400)+DATE(1970,1,1)</f>
        <v>41365.928159722222</v>
      </c>
      <c r="T2114" s="12">
        <f>(I2114/86400)+DATE(1970,1,1)</f>
        <v>41379.928159722222</v>
      </c>
    </row>
    <row r="2115" spans="1:20" ht="30" x14ac:dyDescent="0.25">
      <c r="A2115" s="1">
        <v>2113</v>
      </c>
      <c r="B2115" s="8" t="s">
        <v>2114</v>
      </c>
      <c r="C2115" s="8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16">
        <f>ROUND((E2115/D2115)*(100),0)</f>
        <v>105</v>
      </c>
      <c r="P2115" s="9">
        <f>IF(L2115 = 0,0,E2115/L2115)</f>
        <v>68.598130841121488</v>
      </c>
      <c r="Q2115" s="1" t="str">
        <f>LEFT(N2115,SEARCH("/",N2115)-1)</f>
        <v>music</v>
      </c>
      <c r="R2115" s="1" t="str">
        <f>RIGHT(N2115,LEN(N2115) - FIND("/",N2115))</f>
        <v>indie rock</v>
      </c>
      <c r="S2115" s="12">
        <f>(J2115/86400)+DATE(1970,1,1)</f>
        <v>41870.86546296296</v>
      </c>
      <c r="T2115" s="12">
        <f>(I2115/86400)+DATE(1970,1,1)</f>
        <v>41905.86546296296</v>
      </c>
    </row>
    <row r="2116" spans="1:20" ht="60" x14ac:dyDescent="0.25">
      <c r="A2116" s="1">
        <v>2114</v>
      </c>
      <c r="B2116" s="8" t="s">
        <v>2115</v>
      </c>
      <c r="C2116" s="8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16">
        <f>ROUND((E2116/D2116)*(100),0)</f>
        <v>105</v>
      </c>
      <c r="P2116" s="9">
        <f>IF(L2116 = 0,0,E2116/L2116)</f>
        <v>35.612244897959187</v>
      </c>
      <c r="Q2116" s="1" t="str">
        <f>LEFT(N2116,SEARCH("/",N2116)-1)</f>
        <v>music</v>
      </c>
      <c r="R2116" s="1" t="str">
        <f>RIGHT(N2116,LEN(N2116) - FIND("/",N2116))</f>
        <v>indie rock</v>
      </c>
      <c r="S2116" s="12">
        <f>(J2116/86400)+DATE(1970,1,1)</f>
        <v>40458.815625000003</v>
      </c>
      <c r="T2116" s="12">
        <f>(I2116/86400)+DATE(1970,1,1)</f>
        <v>40521.207638888889</v>
      </c>
    </row>
    <row r="2117" spans="1:20" ht="45" x14ac:dyDescent="0.25">
      <c r="A2117" s="1">
        <v>2115</v>
      </c>
      <c r="B2117" s="8" t="s">
        <v>2116</v>
      </c>
      <c r="C2117" s="8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16">
        <f>ROUND((E2117/D2117)*(100),0)</f>
        <v>226</v>
      </c>
      <c r="P2117" s="9">
        <f>IF(L2117 = 0,0,E2117/L2117)</f>
        <v>94.027777777777771</v>
      </c>
      <c r="Q2117" s="1" t="str">
        <f>LEFT(N2117,SEARCH("/",N2117)-1)</f>
        <v>music</v>
      </c>
      <c r="R2117" s="1" t="str">
        <f>RIGHT(N2117,LEN(N2117) - FIND("/",N2117))</f>
        <v>indie rock</v>
      </c>
      <c r="S2117" s="12">
        <f>(J2117/86400)+DATE(1970,1,1)</f>
        <v>40564.081030092595</v>
      </c>
      <c r="T2117" s="12">
        <f>(I2117/86400)+DATE(1970,1,1)</f>
        <v>40594.081030092595</v>
      </c>
    </row>
    <row r="2118" spans="1:20" ht="45" x14ac:dyDescent="0.25">
      <c r="A2118" s="1">
        <v>2116</v>
      </c>
      <c r="B2118" s="8" t="s">
        <v>2117</v>
      </c>
      <c r="C2118" s="8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16">
        <f>ROUND((E2118/D2118)*(100),0)</f>
        <v>101</v>
      </c>
      <c r="P2118" s="9">
        <f>IF(L2118 = 0,0,E2118/L2118)</f>
        <v>526.45652173913038</v>
      </c>
      <c r="Q2118" s="1" t="str">
        <f>LEFT(N2118,SEARCH("/",N2118)-1)</f>
        <v>music</v>
      </c>
      <c r="R2118" s="1" t="str">
        <f>RIGHT(N2118,LEN(N2118) - FIND("/",N2118))</f>
        <v>indie rock</v>
      </c>
      <c r="S2118" s="12">
        <f>(J2118/86400)+DATE(1970,1,1)</f>
        <v>41136.777812500004</v>
      </c>
      <c r="T2118" s="12">
        <f>(I2118/86400)+DATE(1970,1,1)</f>
        <v>41184.777812500004</v>
      </c>
    </row>
    <row r="2119" spans="1:20" ht="60" x14ac:dyDescent="0.25">
      <c r="A2119" s="1">
        <v>2117</v>
      </c>
      <c r="B2119" s="8" t="s">
        <v>2118</v>
      </c>
      <c r="C2119" s="8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16">
        <f>ROUND((E2119/D2119)*(100),0)</f>
        <v>148</v>
      </c>
      <c r="P2119" s="9">
        <f>IF(L2119 = 0,0,E2119/L2119)</f>
        <v>50.657142857142858</v>
      </c>
      <c r="Q2119" s="1" t="str">
        <f>LEFT(N2119,SEARCH("/",N2119)-1)</f>
        <v>music</v>
      </c>
      <c r="R2119" s="1" t="str">
        <f>RIGHT(N2119,LEN(N2119) - FIND("/",N2119))</f>
        <v>indie rock</v>
      </c>
      <c r="S2119" s="12">
        <f>(J2119/86400)+DATE(1970,1,1)</f>
        <v>42290.059594907405</v>
      </c>
      <c r="T2119" s="12">
        <f>(I2119/86400)+DATE(1970,1,1)</f>
        <v>42304.207638888889</v>
      </c>
    </row>
    <row r="2120" spans="1:20" ht="30" x14ac:dyDescent="0.25">
      <c r="A2120" s="1">
        <v>2118</v>
      </c>
      <c r="B2120" s="8" t="s">
        <v>2119</v>
      </c>
      <c r="C2120" s="8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16">
        <f>ROUND((E2120/D2120)*(100),0)</f>
        <v>135</v>
      </c>
      <c r="P2120" s="9">
        <f>IF(L2120 = 0,0,E2120/L2120)</f>
        <v>79.182941176470578</v>
      </c>
      <c r="Q2120" s="1" t="str">
        <f>LEFT(N2120,SEARCH("/",N2120)-1)</f>
        <v>music</v>
      </c>
      <c r="R2120" s="1" t="str">
        <f>RIGHT(N2120,LEN(N2120) - FIND("/",N2120))</f>
        <v>indie rock</v>
      </c>
      <c r="S2120" s="12">
        <f>(J2120/86400)+DATE(1970,1,1)</f>
        <v>40718.839537037034</v>
      </c>
      <c r="T2120" s="12">
        <f>(I2120/86400)+DATE(1970,1,1)</f>
        <v>40748.839537037034</v>
      </c>
    </row>
    <row r="2121" spans="1:20" ht="45" x14ac:dyDescent="0.25">
      <c r="A2121" s="1">
        <v>2119</v>
      </c>
      <c r="B2121" s="8" t="s">
        <v>2120</v>
      </c>
      <c r="C2121" s="8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16">
        <f>ROUND((E2121/D2121)*(100),0)</f>
        <v>101</v>
      </c>
      <c r="P2121" s="9">
        <f>IF(L2121 = 0,0,E2121/L2121)</f>
        <v>91.590909090909093</v>
      </c>
      <c r="Q2121" s="1" t="str">
        <f>LEFT(N2121,SEARCH("/",N2121)-1)</f>
        <v>music</v>
      </c>
      <c r="R2121" s="1" t="str">
        <f>RIGHT(N2121,LEN(N2121) - FIND("/",N2121))</f>
        <v>indie rock</v>
      </c>
      <c r="S2121" s="12">
        <f>(J2121/86400)+DATE(1970,1,1)</f>
        <v>41107.130150462966</v>
      </c>
      <c r="T2121" s="12">
        <f>(I2121/86400)+DATE(1970,1,1)</f>
        <v>41137.130150462966</v>
      </c>
    </row>
    <row r="2122" spans="1:20" ht="45" x14ac:dyDescent="0.25">
      <c r="A2122" s="1">
        <v>2120</v>
      </c>
      <c r="B2122" s="8" t="s">
        <v>2121</v>
      </c>
      <c r="C2122" s="8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16">
        <f>ROUND((E2122/D2122)*(100),0)</f>
        <v>101</v>
      </c>
      <c r="P2122" s="9">
        <f>IF(L2122 = 0,0,E2122/L2122)</f>
        <v>116.96275362318841</v>
      </c>
      <c r="Q2122" s="1" t="str">
        <f>LEFT(N2122,SEARCH("/",N2122)-1)</f>
        <v>music</v>
      </c>
      <c r="R2122" s="1" t="str">
        <f>RIGHT(N2122,LEN(N2122) - FIND("/",N2122))</f>
        <v>indie rock</v>
      </c>
      <c r="S2122" s="12">
        <f>(J2122/86400)+DATE(1970,1,1)</f>
        <v>41591.964537037034</v>
      </c>
      <c r="T2122" s="12">
        <f>(I2122/86400)+DATE(1970,1,1)</f>
        <v>41640.964537037034</v>
      </c>
    </row>
    <row r="2123" spans="1:20" ht="45" x14ac:dyDescent="0.25">
      <c r="A2123" s="1">
        <v>2121</v>
      </c>
      <c r="B2123" s="8" t="s">
        <v>2122</v>
      </c>
      <c r="C2123" s="8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6">
        <f>ROUND((E2123/D2123)*(100),0)</f>
        <v>1</v>
      </c>
      <c r="P2123" s="9">
        <f>IF(L2123 = 0,0,E2123/L2123)</f>
        <v>28.4</v>
      </c>
      <c r="Q2123" s="1" t="str">
        <f>LEFT(N2123,SEARCH("/",N2123)-1)</f>
        <v>games</v>
      </c>
      <c r="R2123" s="1" t="str">
        <f>RIGHT(N2123,LEN(N2123) - FIND("/",N2123))</f>
        <v>video games</v>
      </c>
      <c r="S2123" s="12">
        <f>(J2123/86400)+DATE(1970,1,1)</f>
        <v>42716.7424537037</v>
      </c>
      <c r="T2123" s="12">
        <f>(I2123/86400)+DATE(1970,1,1)</f>
        <v>42746.7424537037</v>
      </c>
    </row>
    <row r="2124" spans="1:20" ht="45" x14ac:dyDescent="0.25">
      <c r="A2124" s="1">
        <v>2122</v>
      </c>
      <c r="B2124" s="8" t="s">
        <v>2123</v>
      </c>
      <c r="C2124" s="8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6">
        <f>ROUND((E2124/D2124)*(100),0)</f>
        <v>0</v>
      </c>
      <c r="P2124" s="9">
        <f>IF(L2124 = 0,0,E2124/L2124)</f>
        <v>103.33333333333333</v>
      </c>
      <c r="Q2124" s="1" t="str">
        <f>LEFT(N2124,SEARCH("/",N2124)-1)</f>
        <v>games</v>
      </c>
      <c r="R2124" s="1" t="str">
        <f>RIGHT(N2124,LEN(N2124) - FIND("/",N2124))</f>
        <v>video games</v>
      </c>
      <c r="S2124" s="12">
        <f>(J2124/86400)+DATE(1970,1,1)</f>
        <v>42712.300567129627</v>
      </c>
      <c r="T2124" s="12">
        <f>(I2124/86400)+DATE(1970,1,1)</f>
        <v>42742.300567129627</v>
      </c>
    </row>
    <row r="2125" spans="1:20" ht="60" x14ac:dyDescent="0.25">
      <c r="A2125" s="1">
        <v>2123</v>
      </c>
      <c r="B2125" s="8" t="s">
        <v>2124</v>
      </c>
      <c r="C2125" s="8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6">
        <f>ROUND((E2125/D2125)*(100),0)</f>
        <v>10</v>
      </c>
      <c r="P2125" s="9">
        <f>IF(L2125 = 0,0,E2125/L2125)</f>
        <v>10</v>
      </c>
      <c r="Q2125" s="1" t="str">
        <f>LEFT(N2125,SEARCH("/",N2125)-1)</f>
        <v>games</v>
      </c>
      <c r="R2125" s="1" t="str">
        <f>RIGHT(N2125,LEN(N2125) - FIND("/",N2125))</f>
        <v>video games</v>
      </c>
      <c r="S2125" s="12">
        <f>(J2125/86400)+DATE(1970,1,1)</f>
        <v>40198.424849537041</v>
      </c>
      <c r="T2125" s="12">
        <f>(I2125/86400)+DATE(1970,1,1)</f>
        <v>40252.290972222225</v>
      </c>
    </row>
    <row r="2126" spans="1:20" ht="60" x14ac:dyDescent="0.25">
      <c r="A2126" s="1">
        <v>2124</v>
      </c>
      <c r="B2126" s="8" t="s">
        <v>2125</v>
      </c>
      <c r="C2126" s="8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6">
        <f>ROUND((E2126/D2126)*(100),0)</f>
        <v>10</v>
      </c>
      <c r="P2126" s="9">
        <f>IF(L2126 = 0,0,E2126/L2126)</f>
        <v>23</v>
      </c>
      <c r="Q2126" s="1" t="str">
        <f>LEFT(N2126,SEARCH("/",N2126)-1)</f>
        <v>games</v>
      </c>
      <c r="R2126" s="1" t="str">
        <f>RIGHT(N2126,LEN(N2126) - FIND("/",N2126))</f>
        <v>video games</v>
      </c>
      <c r="S2126" s="12">
        <f>(J2126/86400)+DATE(1970,1,1)</f>
        <v>40464.028182870374</v>
      </c>
      <c r="T2126" s="12">
        <f>(I2126/86400)+DATE(1970,1,1)</f>
        <v>40512.208333333336</v>
      </c>
    </row>
    <row r="2127" spans="1:20" ht="45" x14ac:dyDescent="0.25">
      <c r="A2127" s="1">
        <v>2125</v>
      </c>
      <c r="B2127" s="8" t="s">
        <v>2126</v>
      </c>
      <c r="C2127" s="8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6">
        <f>ROUND((E2127/D2127)*(100),0)</f>
        <v>1</v>
      </c>
      <c r="P2127" s="9">
        <f>IF(L2127 = 0,0,E2127/L2127)</f>
        <v>31.555555555555557</v>
      </c>
      <c r="Q2127" s="1" t="str">
        <f>LEFT(N2127,SEARCH("/",N2127)-1)</f>
        <v>games</v>
      </c>
      <c r="R2127" s="1" t="str">
        <f>RIGHT(N2127,LEN(N2127) - FIND("/",N2127))</f>
        <v>video games</v>
      </c>
      <c r="S2127" s="12">
        <f>(J2127/86400)+DATE(1970,1,1)</f>
        <v>42191.023530092592</v>
      </c>
      <c r="T2127" s="12">
        <f>(I2127/86400)+DATE(1970,1,1)</f>
        <v>42221.023530092592</v>
      </c>
    </row>
    <row r="2128" spans="1:20" ht="45" x14ac:dyDescent="0.25">
      <c r="A2128" s="1">
        <v>2126</v>
      </c>
      <c r="B2128" s="8" t="s">
        <v>2127</v>
      </c>
      <c r="C2128" s="8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6">
        <f>ROUND((E2128/D2128)*(100),0)</f>
        <v>0</v>
      </c>
      <c r="P2128" s="9">
        <f>IF(L2128 = 0,0,E2128/L2128)</f>
        <v>5</v>
      </c>
      <c r="Q2128" s="1" t="str">
        <f>LEFT(N2128,SEARCH("/",N2128)-1)</f>
        <v>games</v>
      </c>
      <c r="R2128" s="1" t="str">
        <f>RIGHT(N2128,LEN(N2128) - FIND("/",N2128))</f>
        <v>video games</v>
      </c>
      <c r="S2128" s="12">
        <f>(J2128/86400)+DATE(1970,1,1)</f>
        <v>41951.973229166666</v>
      </c>
      <c r="T2128" s="12">
        <f>(I2128/86400)+DATE(1970,1,1)</f>
        <v>41981.973229166666</v>
      </c>
    </row>
    <row r="2129" spans="1:20" ht="30" x14ac:dyDescent="0.25">
      <c r="A2129" s="1">
        <v>2127</v>
      </c>
      <c r="B2129" s="8" t="s">
        <v>2128</v>
      </c>
      <c r="C2129" s="8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6">
        <f>ROUND((E2129/D2129)*(100),0)</f>
        <v>29</v>
      </c>
      <c r="P2129" s="9">
        <f>IF(L2129 = 0,0,E2129/L2129)</f>
        <v>34.220338983050844</v>
      </c>
      <c r="Q2129" s="1" t="str">
        <f>LEFT(N2129,SEARCH("/",N2129)-1)</f>
        <v>games</v>
      </c>
      <c r="R2129" s="1" t="str">
        <f>RIGHT(N2129,LEN(N2129) - FIND("/",N2129))</f>
        <v>video games</v>
      </c>
      <c r="S2129" s="12">
        <f>(J2129/86400)+DATE(1970,1,1)</f>
        <v>42045.505358796298</v>
      </c>
      <c r="T2129" s="12">
        <f>(I2129/86400)+DATE(1970,1,1)</f>
        <v>42075.463692129633</v>
      </c>
    </row>
    <row r="2130" spans="1:20" ht="60" x14ac:dyDescent="0.25">
      <c r="A2130" s="1">
        <v>2128</v>
      </c>
      <c r="B2130" s="8" t="s">
        <v>2129</v>
      </c>
      <c r="C2130" s="8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6">
        <f>ROUND((E2130/D2130)*(100),0)</f>
        <v>0</v>
      </c>
      <c r="P2130" s="9">
        <f>IF(L2130 = 0,0,E2130/L2130)</f>
        <v>25</v>
      </c>
      <c r="Q2130" s="1" t="str">
        <f>LEFT(N2130,SEARCH("/",N2130)-1)</f>
        <v>games</v>
      </c>
      <c r="R2130" s="1" t="str">
        <f>RIGHT(N2130,LEN(N2130) - FIND("/",N2130))</f>
        <v>video games</v>
      </c>
      <c r="S2130" s="12">
        <f>(J2130/86400)+DATE(1970,1,1)</f>
        <v>41843.772789351853</v>
      </c>
      <c r="T2130" s="12">
        <f>(I2130/86400)+DATE(1970,1,1)</f>
        <v>41903.772789351853</v>
      </c>
    </row>
    <row r="2131" spans="1:20" ht="60" x14ac:dyDescent="0.25">
      <c r="A2131" s="1">
        <v>2129</v>
      </c>
      <c r="B2131" s="8" t="s">
        <v>2130</v>
      </c>
      <c r="C2131" s="8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6">
        <f>ROUND((E2131/D2131)*(100),0)</f>
        <v>12</v>
      </c>
      <c r="P2131" s="9">
        <f>IF(L2131 = 0,0,E2131/L2131)</f>
        <v>19.666666666666668</v>
      </c>
      <c r="Q2131" s="1" t="str">
        <f>LEFT(N2131,SEARCH("/",N2131)-1)</f>
        <v>games</v>
      </c>
      <c r="R2131" s="1" t="str">
        <f>RIGHT(N2131,LEN(N2131) - FIND("/",N2131))</f>
        <v>video games</v>
      </c>
      <c r="S2131" s="12">
        <f>(J2131/86400)+DATE(1970,1,1)</f>
        <v>42409.024305555555</v>
      </c>
      <c r="T2131" s="12">
        <f>(I2131/86400)+DATE(1970,1,1)</f>
        <v>42439.024305555555</v>
      </c>
    </row>
    <row r="2132" spans="1:20" ht="30" x14ac:dyDescent="0.25">
      <c r="A2132" s="1">
        <v>2130</v>
      </c>
      <c r="B2132" s="8" t="s">
        <v>2131</v>
      </c>
      <c r="C2132" s="8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6">
        <f>ROUND((E2132/D2132)*(100),0)</f>
        <v>0</v>
      </c>
      <c r="P2132" s="9">
        <f>IF(L2132 = 0,0,E2132/L2132)</f>
        <v>21.25</v>
      </c>
      <c r="Q2132" s="1" t="str">
        <f>LEFT(N2132,SEARCH("/",N2132)-1)</f>
        <v>games</v>
      </c>
      <c r="R2132" s="1" t="str">
        <f>RIGHT(N2132,LEN(N2132) - FIND("/",N2132))</f>
        <v>video games</v>
      </c>
      <c r="S2132" s="12">
        <f>(J2132/86400)+DATE(1970,1,1)</f>
        <v>41832.086377314816</v>
      </c>
      <c r="T2132" s="12">
        <f>(I2132/86400)+DATE(1970,1,1)</f>
        <v>41867.086377314816</v>
      </c>
    </row>
    <row r="2133" spans="1:20" ht="45" x14ac:dyDescent="0.25">
      <c r="A2133" s="1">
        <v>2131</v>
      </c>
      <c r="B2133" s="8" t="s">
        <v>2132</v>
      </c>
      <c r="C2133" s="8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6">
        <f>ROUND((E2133/D2133)*(100),0)</f>
        <v>5</v>
      </c>
      <c r="P2133" s="9">
        <f>IF(L2133 = 0,0,E2133/L2133)</f>
        <v>8.3333333333333339</v>
      </c>
      <c r="Q2133" s="1" t="str">
        <f>LEFT(N2133,SEARCH("/",N2133)-1)</f>
        <v>games</v>
      </c>
      <c r="R2133" s="1" t="str">
        <f>RIGHT(N2133,LEN(N2133) - FIND("/",N2133))</f>
        <v>video games</v>
      </c>
      <c r="S2133" s="12">
        <f>(J2133/86400)+DATE(1970,1,1)</f>
        <v>42167.207071759258</v>
      </c>
      <c r="T2133" s="12">
        <f>(I2133/86400)+DATE(1970,1,1)</f>
        <v>42197.207071759258</v>
      </c>
    </row>
    <row r="2134" spans="1:20" ht="60" x14ac:dyDescent="0.25">
      <c r="A2134" s="1">
        <v>2132</v>
      </c>
      <c r="B2134" s="8" t="s">
        <v>2133</v>
      </c>
      <c r="C2134" s="8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6">
        <f>ROUND((E2134/D2134)*(100),0)</f>
        <v>2</v>
      </c>
      <c r="P2134" s="9">
        <f>IF(L2134 = 0,0,E2134/L2134)</f>
        <v>21.34333333333333</v>
      </c>
      <c r="Q2134" s="1" t="str">
        <f>LEFT(N2134,SEARCH("/",N2134)-1)</f>
        <v>games</v>
      </c>
      <c r="R2134" s="1" t="str">
        <f>RIGHT(N2134,LEN(N2134) - FIND("/",N2134))</f>
        <v>video games</v>
      </c>
      <c r="S2134" s="12">
        <f>(J2134/86400)+DATE(1970,1,1)</f>
        <v>41643.487175925926</v>
      </c>
      <c r="T2134" s="12">
        <f>(I2134/86400)+DATE(1970,1,1)</f>
        <v>41673.487175925926</v>
      </c>
    </row>
    <row r="2135" spans="1:20" ht="60" x14ac:dyDescent="0.25">
      <c r="A2135" s="1">
        <v>2133</v>
      </c>
      <c r="B2135" s="8" t="s">
        <v>2134</v>
      </c>
      <c r="C2135" s="8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6">
        <f>ROUND((E2135/D2135)*(100),0)</f>
        <v>2</v>
      </c>
      <c r="P2135" s="9">
        <f>IF(L2135 = 0,0,E2135/L2135)</f>
        <v>5.333333333333333</v>
      </c>
      <c r="Q2135" s="1" t="str">
        <f>LEFT(N2135,SEARCH("/",N2135)-1)</f>
        <v>games</v>
      </c>
      <c r="R2135" s="1" t="str">
        <f>RIGHT(N2135,LEN(N2135) - FIND("/",N2135))</f>
        <v>video games</v>
      </c>
      <c r="S2135" s="12">
        <f>(J2135/86400)+DATE(1970,1,1)</f>
        <v>40619.097210648149</v>
      </c>
      <c r="T2135" s="12">
        <f>(I2135/86400)+DATE(1970,1,1)</f>
        <v>40657.290972222225</v>
      </c>
    </row>
    <row r="2136" spans="1:20" ht="45" x14ac:dyDescent="0.25">
      <c r="A2136" s="1">
        <v>2134</v>
      </c>
      <c r="B2136" s="8" t="s">
        <v>2135</v>
      </c>
      <c r="C2136" s="8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6">
        <f>ROUND((E2136/D2136)*(100),0)</f>
        <v>2</v>
      </c>
      <c r="P2136" s="9">
        <f>IF(L2136 = 0,0,E2136/L2136)</f>
        <v>34.666666666666664</v>
      </c>
      <c r="Q2136" s="1" t="str">
        <f>LEFT(N2136,SEARCH("/",N2136)-1)</f>
        <v>games</v>
      </c>
      <c r="R2136" s="1" t="str">
        <f>RIGHT(N2136,LEN(N2136) - FIND("/",N2136))</f>
        <v>video games</v>
      </c>
      <c r="S2136" s="12">
        <f>(J2136/86400)+DATE(1970,1,1)</f>
        <v>41361.886469907404</v>
      </c>
      <c r="T2136" s="12">
        <f>(I2136/86400)+DATE(1970,1,1)</f>
        <v>41391.886469907404</v>
      </c>
    </row>
    <row r="2137" spans="1:20" ht="60" x14ac:dyDescent="0.25">
      <c r="A2137" s="1">
        <v>2135</v>
      </c>
      <c r="B2137" s="8" t="s">
        <v>2136</v>
      </c>
      <c r="C2137" s="8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6">
        <f>ROUND((E2137/D2137)*(100),0)</f>
        <v>10</v>
      </c>
      <c r="P2137" s="9">
        <f>IF(L2137 = 0,0,E2137/L2137)</f>
        <v>21.727272727272727</v>
      </c>
      <c r="Q2137" s="1" t="str">
        <f>LEFT(N2137,SEARCH("/",N2137)-1)</f>
        <v>games</v>
      </c>
      <c r="R2137" s="1" t="str">
        <f>RIGHT(N2137,LEN(N2137) - FIND("/",N2137))</f>
        <v>video games</v>
      </c>
      <c r="S2137" s="12">
        <f>(J2137/86400)+DATE(1970,1,1)</f>
        <v>41156.96334490741</v>
      </c>
      <c r="T2137" s="12">
        <f>(I2137/86400)+DATE(1970,1,1)</f>
        <v>41186.96334490741</v>
      </c>
    </row>
    <row r="2138" spans="1:20" ht="45" x14ac:dyDescent="0.25">
      <c r="A2138" s="1">
        <v>2136</v>
      </c>
      <c r="B2138" s="8" t="s">
        <v>2137</v>
      </c>
      <c r="C2138" s="8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6">
        <f>ROUND((E2138/D2138)*(100),0)</f>
        <v>0</v>
      </c>
      <c r="P2138" s="9">
        <f>IF(L2138 = 0,0,E2138/L2138)</f>
        <v>11.922499999999999</v>
      </c>
      <c r="Q2138" s="1" t="str">
        <f>LEFT(N2138,SEARCH("/",N2138)-1)</f>
        <v>games</v>
      </c>
      <c r="R2138" s="1" t="str">
        <f>RIGHT(N2138,LEN(N2138) - FIND("/",N2138))</f>
        <v>video games</v>
      </c>
      <c r="S2138" s="12">
        <f>(J2138/86400)+DATE(1970,1,1)</f>
        <v>41536.509097222224</v>
      </c>
      <c r="T2138" s="12">
        <f>(I2138/86400)+DATE(1970,1,1)</f>
        <v>41566.509097222224</v>
      </c>
    </row>
    <row r="2139" spans="1:20" ht="45" x14ac:dyDescent="0.25">
      <c r="A2139" s="1">
        <v>2137</v>
      </c>
      <c r="B2139" s="8" t="s">
        <v>2138</v>
      </c>
      <c r="C2139" s="8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6">
        <f>ROUND((E2139/D2139)*(100),0)</f>
        <v>28</v>
      </c>
      <c r="P2139" s="9">
        <f>IF(L2139 = 0,0,E2139/L2139)</f>
        <v>26.59737827715356</v>
      </c>
      <c r="Q2139" s="1" t="str">
        <f>LEFT(N2139,SEARCH("/",N2139)-1)</f>
        <v>games</v>
      </c>
      <c r="R2139" s="1" t="str">
        <f>RIGHT(N2139,LEN(N2139) - FIND("/",N2139))</f>
        <v>video games</v>
      </c>
      <c r="S2139" s="12">
        <f>(J2139/86400)+DATE(1970,1,1)</f>
        <v>41948.771168981482</v>
      </c>
      <c r="T2139" s="12">
        <f>(I2139/86400)+DATE(1970,1,1)</f>
        <v>41978.771168981482</v>
      </c>
    </row>
    <row r="2140" spans="1:20" ht="45" x14ac:dyDescent="0.25">
      <c r="A2140" s="1">
        <v>2138</v>
      </c>
      <c r="B2140" s="8" t="s">
        <v>2139</v>
      </c>
      <c r="C2140" s="8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6">
        <f>ROUND((E2140/D2140)*(100),0)</f>
        <v>13</v>
      </c>
      <c r="P2140" s="9">
        <f>IF(L2140 = 0,0,E2140/L2140)</f>
        <v>10.666666666666666</v>
      </c>
      <c r="Q2140" s="1" t="str">
        <f>LEFT(N2140,SEARCH("/",N2140)-1)</f>
        <v>games</v>
      </c>
      <c r="R2140" s="1" t="str">
        <f>RIGHT(N2140,LEN(N2140) - FIND("/",N2140))</f>
        <v>video games</v>
      </c>
      <c r="S2140" s="12">
        <f>(J2140/86400)+DATE(1970,1,1)</f>
        <v>41557.013182870374</v>
      </c>
      <c r="T2140" s="12">
        <f>(I2140/86400)+DATE(1970,1,1)</f>
        <v>41587.054849537039</v>
      </c>
    </row>
    <row r="2141" spans="1:20" ht="60" x14ac:dyDescent="0.25">
      <c r="A2141" s="1">
        <v>2139</v>
      </c>
      <c r="B2141" s="8" t="s">
        <v>2140</v>
      </c>
      <c r="C2141" s="8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6">
        <f>ROUND((E2141/D2141)*(100),0)</f>
        <v>5</v>
      </c>
      <c r="P2141" s="9">
        <f>IF(L2141 = 0,0,E2141/L2141)</f>
        <v>29.035714285714285</v>
      </c>
      <c r="Q2141" s="1" t="str">
        <f>LEFT(N2141,SEARCH("/",N2141)-1)</f>
        <v>games</v>
      </c>
      <c r="R2141" s="1" t="str">
        <f>RIGHT(N2141,LEN(N2141) - FIND("/",N2141))</f>
        <v>video games</v>
      </c>
      <c r="S2141" s="12">
        <f>(J2141/86400)+DATE(1970,1,1)</f>
        <v>42647.750092592592</v>
      </c>
      <c r="T2141" s="12">
        <f>(I2141/86400)+DATE(1970,1,1)</f>
        <v>42677.750092592592</v>
      </c>
    </row>
    <row r="2142" spans="1:20" ht="60" x14ac:dyDescent="0.25">
      <c r="A2142" s="1">
        <v>2140</v>
      </c>
      <c r="B2142" s="8" t="s">
        <v>2141</v>
      </c>
      <c r="C2142" s="8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6">
        <f>ROUND((E2142/D2142)*(100),0)</f>
        <v>0</v>
      </c>
      <c r="P2142" s="9">
        <f>IF(L2142 = 0,0,E2142/L2142)</f>
        <v>50.909090909090907</v>
      </c>
      <c r="Q2142" s="1" t="str">
        <f>LEFT(N2142,SEARCH("/",N2142)-1)</f>
        <v>games</v>
      </c>
      <c r="R2142" s="1" t="str">
        <f>RIGHT(N2142,LEN(N2142) - FIND("/",N2142))</f>
        <v>video games</v>
      </c>
      <c r="S2142" s="12">
        <f>(J2142/86400)+DATE(1970,1,1)</f>
        <v>41255.833611111113</v>
      </c>
      <c r="T2142" s="12">
        <f>(I2142/86400)+DATE(1970,1,1)</f>
        <v>41285.833611111113</v>
      </c>
    </row>
    <row r="2143" spans="1:20" ht="60" x14ac:dyDescent="0.25">
      <c r="A2143" s="1">
        <v>2141</v>
      </c>
      <c r="B2143" s="8" t="s">
        <v>2142</v>
      </c>
      <c r="C2143" s="8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6">
        <f>ROUND((E2143/D2143)*(100),0)</f>
        <v>0</v>
      </c>
      <c r="P2143" s="9">
        <f>IF(L2143 = 0,0,E2143/L2143)</f>
        <v>0</v>
      </c>
      <c r="Q2143" s="1" t="str">
        <f>LEFT(N2143,SEARCH("/",N2143)-1)</f>
        <v>games</v>
      </c>
      <c r="R2143" s="1" t="str">
        <f>RIGHT(N2143,LEN(N2143) - FIND("/",N2143))</f>
        <v>video games</v>
      </c>
      <c r="S2143" s="12">
        <f>(J2143/86400)+DATE(1970,1,1)</f>
        <v>41927.235636574071</v>
      </c>
      <c r="T2143" s="12">
        <f>(I2143/86400)+DATE(1970,1,1)</f>
        <v>41957.277303240742</v>
      </c>
    </row>
    <row r="2144" spans="1:20" ht="60" x14ac:dyDescent="0.25">
      <c r="A2144" s="1">
        <v>2142</v>
      </c>
      <c r="B2144" s="8" t="s">
        <v>2143</v>
      </c>
      <c r="C2144" s="8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6">
        <f>ROUND((E2144/D2144)*(100),0)</f>
        <v>6</v>
      </c>
      <c r="P2144" s="9">
        <f>IF(L2144 = 0,0,E2144/L2144)</f>
        <v>50.083333333333336</v>
      </c>
      <c r="Q2144" s="1" t="str">
        <f>LEFT(N2144,SEARCH("/",N2144)-1)</f>
        <v>games</v>
      </c>
      <c r="R2144" s="1" t="str">
        <f>RIGHT(N2144,LEN(N2144) - FIND("/",N2144))</f>
        <v>video games</v>
      </c>
      <c r="S2144" s="12">
        <f>(J2144/86400)+DATE(1970,1,1)</f>
        <v>42340.701504629629</v>
      </c>
      <c r="T2144" s="12">
        <f>(I2144/86400)+DATE(1970,1,1)</f>
        <v>42368.701504629629</v>
      </c>
    </row>
    <row r="2145" spans="1:20" ht="60" x14ac:dyDescent="0.25">
      <c r="A2145" s="1">
        <v>2143</v>
      </c>
      <c r="B2145" s="8" t="s">
        <v>2144</v>
      </c>
      <c r="C2145" s="8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6">
        <f>ROUND((E2145/D2145)*(100),0)</f>
        <v>11</v>
      </c>
      <c r="P2145" s="9">
        <f>IF(L2145 = 0,0,E2145/L2145)</f>
        <v>45</v>
      </c>
      <c r="Q2145" s="1" t="str">
        <f>LEFT(N2145,SEARCH("/",N2145)-1)</f>
        <v>games</v>
      </c>
      <c r="R2145" s="1" t="str">
        <f>RIGHT(N2145,LEN(N2145) - FIND("/",N2145))</f>
        <v>video games</v>
      </c>
      <c r="S2145" s="12">
        <f>(J2145/86400)+DATE(1970,1,1)</f>
        <v>40332.886712962965</v>
      </c>
      <c r="T2145" s="12">
        <f>(I2145/86400)+DATE(1970,1,1)</f>
        <v>40380.791666666664</v>
      </c>
    </row>
    <row r="2146" spans="1:20" ht="45" x14ac:dyDescent="0.25">
      <c r="A2146" s="1">
        <v>2144</v>
      </c>
      <c r="B2146" s="8" t="s">
        <v>2145</v>
      </c>
      <c r="C2146" s="8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6">
        <f>ROUND((E2146/D2146)*(100),0)</f>
        <v>2</v>
      </c>
      <c r="P2146" s="9">
        <f>IF(L2146 = 0,0,E2146/L2146)</f>
        <v>25.291666666666668</v>
      </c>
      <c r="Q2146" s="1" t="str">
        <f>LEFT(N2146,SEARCH("/",N2146)-1)</f>
        <v>games</v>
      </c>
      <c r="R2146" s="1" t="str">
        <f>RIGHT(N2146,LEN(N2146) - FIND("/",N2146))</f>
        <v>video games</v>
      </c>
      <c r="S2146" s="12">
        <f>(J2146/86400)+DATE(1970,1,1)</f>
        <v>41499.546759259261</v>
      </c>
      <c r="T2146" s="12">
        <f>(I2146/86400)+DATE(1970,1,1)</f>
        <v>41531.546759259261</v>
      </c>
    </row>
    <row r="2147" spans="1:20" ht="60" x14ac:dyDescent="0.25">
      <c r="A2147" s="1">
        <v>2145</v>
      </c>
      <c r="B2147" s="8" t="s">
        <v>2146</v>
      </c>
      <c r="C2147" s="8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6">
        <f>ROUND((E2147/D2147)*(100),0)</f>
        <v>30</v>
      </c>
      <c r="P2147" s="9">
        <f>IF(L2147 = 0,0,E2147/L2147)</f>
        <v>51.292134831460672</v>
      </c>
      <c r="Q2147" s="1" t="str">
        <f>LEFT(N2147,SEARCH("/",N2147)-1)</f>
        <v>games</v>
      </c>
      <c r="R2147" s="1" t="str">
        <f>RIGHT(N2147,LEN(N2147) - FIND("/",N2147))</f>
        <v>video games</v>
      </c>
      <c r="S2147" s="12">
        <f>(J2147/86400)+DATE(1970,1,1)</f>
        <v>41575.237430555557</v>
      </c>
      <c r="T2147" s="12">
        <f>(I2147/86400)+DATE(1970,1,1)</f>
        <v>41605.279097222221</v>
      </c>
    </row>
    <row r="2148" spans="1:20" ht="60" x14ac:dyDescent="0.25">
      <c r="A2148" s="1">
        <v>2146</v>
      </c>
      <c r="B2148" s="8" t="s">
        <v>2147</v>
      </c>
      <c r="C2148" s="8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6">
        <f>ROUND((E2148/D2148)*(100),0)</f>
        <v>0</v>
      </c>
      <c r="P2148" s="9">
        <f>IF(L2148 = 0,0,E2148/L2148)</f>
        <v>1</v>
      </c>
      <c r="Q2148" s="1" t="str">
        <f>LEFT(N2148,SEARCH("/",N2148)-1)</f>
        <v>games</v>
      </c>
      <c r="R2148" s="1" t="str">
        <f>RIGHT(N2148,LEN(N2148) - FIND("/",N2148))</f>
        <v>video games</v>
      </c>
      <c r="S2148" s="12">
        <f>(J2148/86400)+DATE(1970,1,1)</f>
        <v>42397.679513888885</v>
      </c>
      <c r="T2148" s="12">
        <f>(I2148/86400)+DATE(1970,1,1)</f>
        <v>42411.679513888885</v>
      </c>
    </row>
    <row r="2149" spans="1:20" x14ac:dyDescent="0.25">
      <c r="A2149" s="1">
        <v>2147</v>
      </c>
      <c r="B2149" s="8" t="s">
        <v>2148</v>
      </c>
      <c r="C2149" s="8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6">
        <f>ROUND((E2149/D2149)*(100),0)</f>
        <v>1</v>
      </c>
      <c r="P2149" s="9">
        <f>IF(L2149 = 0,0,E2149/L2149)</f>
        <v>49.381818181818183</v>
      </c>
      <c r="Q2149" s="1" t="str">
        <f>LEFT(N2149,SEARCH("/",N2149)-1)</f>
        <v>games</v>
      </c>
      <c r="R2149" s="1" t="str">
        <f>RIGHT(N2149,LEN(N2149) - FIND("/",N2149))</f>
        <v>video games</v>
      </c>
      <c r="S2149" s="12">
        <f>(J2149/86400)+DATE(1970,1,1)</f>
        <v>41927.295694444445</v>
      </c>
      <c r="T2149" s="12">
        <f>(I2149/86400)+DATE(1970,1,1)</f>
        <v>41959.337361111116</v>
      </c>
    </row>
    <row r="2150" spans="1:20" ht="60" x14ac:dyDescent="0.25">
      <c r="A2150" s="1">
        <v>2148</v>
      </c>
      <c r="B2150" s="8" t="s">
        <v>2149</v>
      </c>
      <c r="C2150" s="8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6">
        <f>ROUND((E2150/D2150)*(100),0)</f>
        <v>2</v>
      </c>
      <c r="P2150" s="9">
        <f>IF(L2150 = 0,0,E2150/L2150)</f>
        <v>1</v>
      </c>
      <c r="Q2150" s="1" t="str">
        <f>LEFT(N2150,SEARCH("/",N2150)-1)</f>
        <v>games</v>
      </c>
      <c r="R2150" s="1" t="str">
        <f>RIGHT(N2150,LEN(N2150) - FIND("/",N2150))</f>
        <v>video games</v>
      </c>
      <c r="S2150" s="12">
        <f>(J2150/86400)+DATE(1970,1,1)</f>
        <v>42066.733587962968</v>
      </c>
      <c r="T2150" s="12">
        <f>(I2150/86400)+DATE(1970,1,1)</f>
        <v>42096.691921296297</v>
      </c>
    </row>
    <row r="2151" spans="1:20" ht="60" x14ac:dyDescent="0.25">
      <c r="A2151" s="1">
        <v>2149</v>
      </c>
      <c r="B2151" s="8" t="s">
        <v>2150</v>
      </c>
      <c r="C2151" s="8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6">
        <f>ROUND((E2151/D2151)*(100),0)</f>
        <v>0</v>
      </c>
      <c r="P2151" s="9">
        <f>IF(L2151 = 0,0,E2151/L2151)</f>
        <v>0</v>
      </c>
      <c r="Q2151" s="1" t="str">
        <f>LEFT(N2151,SEARCH("/",N2151)-1)</f>
        <v>games</v>
      </c>
      <c r="R2151" s="1" t="str">
        <f>RIGHT(N2151,LEN(N2151) - FIND("/",N2151))</f>
        <v>video games</v>
      </c>
      <c r="S2151" s="12">
        <f>(J2151/86400)+DATE(1970,1,1)</f>
        <v>40355.024953703702</v>
      </c>
      <c r="T2151" s="12">
        <f>(I2151/86400)+DATE(1970,1,1)</f>
        <v>40390</v>
      </c>
    </row>
    <row r="2152" spans="1:20" x14ac:dyDescent="0.25">
      <c r="A2152" s="1">
        <v>2150</v>
      </c>
      <c r="B2152" s="8" t="s">
        <v>2151</v>
      </c>
      <c r="C2152" s="8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6">
        <f>ROUND((E2152/D2152)*(100),0)</f>
        <v>1</v>
      </c>
      <c r="P2152" s="9">
        <f>IF(L2152 = 0,0,E2152/L2152)</f>
        <v>101.25</v>
      </c>
      <c r="Q2152" s="1" t="str">
        <f>LEFT(N2152,SEARCH("/",N2152)-1)</f>
        <v>games</v>
      </c>
      <c r="R2152" s="1" t="str">
        <f>RIGHT(N2152,LEN(N2152) - FIND("/",N2152))</f>
        <v>video games</v>
      </c>
      <c r="S2152" s="12">
        <f>(J2152/86400)+DATE(1970,1,1)</f>
        <v>42534.284710648149</v>
      </c>
      <c r="T2152" s="12">
        <f>(I2152/86400)+DATE(1970,1,1)</f>
        <v>42564.284710648149</v>
      </c>
    </row>
    <row r="2153" spans="1:20" ht="60" x14ac:dyDescent="0.25">
      <c r="A2153" s="1">
        <v>2151</v>
      </c>
      <c r="B2153" s="8" t="s">
        <v>2152</v>
      </c>
      <c r="C2153" s="8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6">
        <f>ROUND((E2153/D2153)*(100),0)</f>
        <v>0</v>
      </c>
      <c r="P2153" s="9">
        <f>IF(L2153 = 0,0,E2153/L2153)</f>
        <v>19.666666666666668</v>
      </c>
      <c r="Q2153" s="1" t="str">
        <f>LEFT(N2153,SEARCH("/",N2153)-1)</f>
        <v>games</v>
      </c>
      <c r="R2153" s="1" t="str">
        <f>RIGHT(N2153,LEN(N2153) - FIND("/",N2153))</f>
        <v>video games</v>
      </c>
      <c r="S2153" s="12">
        <f>(J2153/86400)+DATE(1970,1,1)</f>
        <v>42520.847384259258</v>
      </c>
      <c r="T2153" s="12">
        <f>(I2153/86400)+DATE(1970,1,1)</f>
        <v>42550.847384259258</v>
      </c>
    </row>
    <row r="2154" spans="1:20" ht="60" x14ac:dyDescent="0.25">
      <c r="A2154" s="1">
        <v>2152</v>
      </c>
      <c r="B2154" s="8" t="s">
        <v>2153</v>
      </c>
      <c r="C2154" s="8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6">
        <f>ROUND((E2154/D2154)*(100),0)</f>
        <v>0</v>
      </c>
      <c r="P2154" s="9">
        <f>IF(L2154 = 0,0,E2154/L2154)</f>
        <v>12.5</v>
      </c>
      <c r="Q2154" s="1" t="str">
        <f>LEFT(N2154,SEARCH("/",N2154)-1)</f>
        <v>games</v>
      </c>
      <c r="R2154" s="1" t="str">
        <f>RIGHT(N2154,LEN(N2154) - FIND("/",N2154))</f>
        <v>video games</v>
      </c>
      <c r="S2154" s="12">
        <f>(J2154/86400)+DATE(1970,1,1)</f>
        <v>41683.832280092596</v>
      </c>
      <c r="T2154" s="12">
        <f>(I2154/86400)+DATE(1970,1,1)</f>
        <v>41713.790613425925</v>
      </c>
    </row>
    <row r="2155" spans="1:20" ht="60" x14ac:dyDescent="0.25">
      <c r="A2155" s="1">
        <v>2153</v>
      </c>
      <c r="B2155" s="8" t="s">
        <v>2154</v>
      </c>
      <c r="C2155" s="8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6">
        <f>ROUND((E2155/D2155)*(100),0)</f>
        <v>0</v>
      </c>
      <c r="P2155" s="9">
        <f>IF(L2155 = 0,0,E2155/L2155)</f>
        <v>8.5</v>
      </c>
      <c r="Q2155" s="1" t="str">
        <f>LEFT(N2155,SEARCH("/",N2155)-1)</f>
        <v>games</v>
      </c>
      <c r="R2155" s="1" t="str">
        <f>RIGHT(N2155,LEN(N2155) - FIND("/",N2155))</f>
        <v>video games</v>
      </c>
      <c r="S2155" s="12">
        <f>(J2155/86400)+DATE(1970,1,1)</f>
        <v>41974.911087962959</v>
      </c>
      <c r="T2155" s="12">
        <f>(I2155/86400)+DATE(1970,1,1)</f>
        <v>42014.332638888889</v>
      </c>
    </row>
    <row r="2156" spans="1:20" ht="30" x14ac:dyDescent="0.25">
      <c r="A2156" s="1">
        <v>2154</v>
      </c>
      <c r="B2156" s="8" t="s">
        <v>2155</v>
      </c>
      <c r="C2156" s="8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6">
        <f>ROUND((E2156/D2156)*(100),0)</f>
        <v>1</v>
      </c>
      <c r="P2156" s="9">
        <f>IF(L2156 = 0,0,E2156/L2156)</f>
        <v>1</v>
      </c>
      <c r="Q2156" s="1" t="str">
        <f>LEFT(N2156,SEARCH("/",N2156)-1)</f>
        <v>games</v>
      </c>
      <c r="R2156" s="1" t="str">
        <f>RIGHT(N2156,LEN(N2156) - FIND("/",N2156))</f>
        <v>video games</v>
      </c>
      <c r="S2156" s="12">
        <f>(J2156/86400)+DATE(1970,1,1)</f>
        <v>41647.632256944446</v>
      </c>
      <c r="T2156" s="12">
        <f>(I2156/86400)+DATE(1970,1,1)</f>
        <v>41667.632256944446</v>
      </c>
    </row>
    <row r="2157" spans="1:20" ht="45" x14ac:dyDescent="0.25">
      <c r="A2157" s="1">
        <v>2155</v>
      </c>
      <c r="B2157" s="8" t="s">
        <v>2156</v>
      </c>
      <c r="C2157" s="8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6">
        <f>ROUND((E2157/D2157)*(100),0)</f>
        <v>2</v>
      </c>
      <c r="P2157" s="9">
        <f>IF(L2157 = 0,0,E2157/L2157)</f>
        <v>23</v>
      </c>
      <c r="Q2157" s="1" t="str">
        <f>LEFT(N2157,SEARCH("/",N2157)-1)</f>
        <v>games</v>
      </c>
      <c r="R2157" s="1" t="str">
        <f>RIGHT(N2157,LEN(N2157) - FIND("/",N2157))</f>
        <v>video games</v>
      </c>
      <c r="S2157" s="12">
        <f>(J2157/86400)+DATE(1970,1,1)</f>
        <v>42430.747511574074</v>
      </c>
      <c r="T2157" s="12">
        <f>(I2157/86400)+DATE(1970,1,1)</f>
        <v>42460.70584490741</v>
      </c>
    </row>
    <row r="2158" spans="1:20" ht="45" x14ac:dyDescent="0.25">
      <c r="A2158" s="1">
        <v>2156</v>
      </c>
      <c r="B2158" s="8" t="s">
        <v>2157</v>
      </c>
      <c r="C2158" s="8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6">
        <f>ROUND((E2158/D2158)*(100),0)</f>
        <v>3</v>
      </c>
      <c r="P2158" s="9">
        <f>IF(L2158 = 0,0,E2158/L2158)</f>
        <v>17.987951807228917</v>
      </c>
      <c r="Q2158" s="1" t="str">
        <f>LEFT(N2158,SEARCH("/",N2158)-1)</f>
        <v>games</v>
      </c>
      <c r="R2158" s="1" t="str">
        <f>RIGHT(N2158,LEN(N2158) - FIND("/",N2158))</f>
        <v>video games</v>
      </c>
      <c r="S2158" s="12">
        <f>(J2158/86400)+DATE(1970,1,1)</f>
        <v>41488.85423611111</v>
      </c>
      <c r="T2158" s="12">
        <f>(I2158/86400)+DATE(1970,1,1)</f>
        <v>41533.85423611111</v>
      </c>
    </row>
    <row r="2159" spans="1:20" ht="30" x14ac:dyDescent="0.25">
      <c r="A2159" s="1">
        <v>2157</v>
      </c>
      <c r="B2159" s="8" t="s">
        <v>2158</v>
      </c>
      <c r="C2159" s="8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6">
        <f>ROUND((E2159/D2159)*(100),0)</f>
        <v>28</v>
      </c>
      <c r="P2159" s="9">
        <f>IF(L2159 = 0,0,E2159/L2159)</f>
        <v>370.94736842105266</v>
      </c>
      <c r="Q2159" s="1" t="str">
        <f>LEFT(N2159,SEARCH("/",N2159)-1)</f>
        <v>games</v>
      </c>
      <c r="R2159" s="1" t="str">
        <f>RIGHT(N2159,LEN(N2159) - FIND("/",N2159))</f>
        <v>video games</v>
      </c>
      <c r="S2159" s="12">
        <f>(J2159/86400)+DATE(1970,1,1)</f>
        <v>42694.98128472222</v>
      </c>
      <c r="T2159" s="12">
        <f>(I2159/86400)+DATE(1970,1,1)</f>
        <v>42727.332638888889</v>
      </c>
    </row>
    <row r="2160" spans="1:20" ht="60" x14ac:dyDescent="0.25">
      <c r="A2160" s="1">
        <v>2158</v>
      </c>
      <c r="B2160" s="8" t="s">
        <v>2159</v>
      </c>
      <c r="C2160" s="8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6">
        <f>ROUND((E2160/D2160)*(100),0)</f>
        <v>7</v>
      </c>
      <c r="P2160" s="9">
        <f>IF(L2160 = 0,0,E2160/L2160)</f>
        <v>63.569485530546629</v>
      </c>
      <c r="Q2160" s="1" t="str">
        <f>LEFT(N2160,SEARCH("/",N2160)-1)</f>
        <v>games</v>
      </c>
      <c r="R2160" s="1" t="str">
        <f>RIGHT(N2160,LEN(N2160) - FIND("/",N2160))</f>
        <v>video games</v>
      </c>
      <c r="S2160" s="12">
        <f>(J2160/86400)+DATE(1970,1,1)</f>
        <v>41264.853865740741</v>
      </c>
      <c r="T2160" s="12">
        <f>(I2160/86400)+DATE(1970,1,1)</f>
        <v>41309.853865740741</v>
      </c>
    </row>
    <row r="2161" spans="1:20" ht="75" x14ac:dyDescent="0.25">
      <c r="A2161" s="1">
        <v>2159</v>
      </c>
      <c r="B2161" s="8" t="s">
        <v>2160</v>
      </c>
      <c r="C2161" s="8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6">
        <f>ROUND((E2161/D2161)*(100),0)</f>
        <v>1</v>
      </c>
      <c r="P2161" s="9">
        <f>IF(L2161 = 0,0,E2161/L2161)</f>
        <v>13</v>
      </c>
      <c r="Q2161" s="1" t="str">
        <f>LEFT(N2161,SEARCH("/",N2161)-1)</f>
        <v>games</v>
      </c>
      <c r="R2161" s="1" t="str">
        <f>RIGHT(N2161,LEN(N2161) - FIND("/",N2161))</f>
        <v>video games</v>
      </c>
      <c r="S2161" s="12">
        <f>(J2161/86400)+DATE(1970,1,1)</f>
        <v>40710.731180555558</v>
      </c>
      <c r="T2161" s="12">
        <f>(I2161/86400)+DATE(1970,1,1)</f>
        <v>40740.731180555558</v>
      </c>
    </row>
    <row r="2162" spans="1:20" ht="45" x14ac:dyDescent="0.25">
      <c r="A2162" s="1">
        <v>2160</v>
      </c>
      <c r="B2162" s="8" t="s">
        <v>2161</v>
      </c>
      <c r="C2162" s="8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6">
        <f>ROUND((E2162/D2162)*(100),0)</f>
        <v>1</v>
      </c>
      <c r="P2162" s="9">
        <f>IF(L2162 = 0,0,E2162/L2162)</f>
        <v>5.3125</v>
      </c>
      <c r="Q2162" s="1" t="str">
        <f>LEFT(N2162,SEARCH("/",N2162)-1)</f>
        <v>games</v>
      </c>
      <c r="R2162" s="1" t="str">
        <f>RIGHT(N2162,LEN(N2162) - FIND("/",N2162))</f>
        <v>video games</v>
      </c>
      <c r="S2162" s="12">
        <f>(J2162/86400)+DATE(1970,1,1)</f>
        <v>41018.711863425924</v>
      </c>
      <c r="T2162" s="12">
        <f>(I2162/86400)+DATE(1970,1,1)</f>
        <v>41048.711863425924</v>
      </c>
    </row>
    <row r="2163" spans="1:20" ht="30" x14ac:dyDescent="0.25">
      <c r="A2163" s="1">
        <v>2161</v>
      </c>
      <c r="B2163" s="8" t="s">
        <v>2162</v>
      </c>
      <c r="C2163" s="8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16">
        <f>ROUND((E2163/D2163)*(100),0)</f>
        <v>116</v>
      </c>
      <c r="P2163" s="9">
        <f>IF(L2163 = 0,0,E2163/L2163)</f>
        <v>35.615384615384613</v>
      </c>
      <c r="Q2163" s="1" t="str">
        <f>LEFT(N2163,SEARCH("/",N2163)-1)</f>
        <v>music</v>
      </c>
      <c r="R2163" s="1" t="str">
        <f>RIGHT(N2163,LEN(N2163) - FIND("/",N2163))</f>
        <v>rock</v>
      </c>
      <c r="S2163" s="12">
        <f>(J2163/86400)+DATE(1970,1,1)</f>
        <v>42240.852534722224</v>
      </c>
      <c r="T2163" s="12">
        <f>(I2163/86400)+DATE(1970,1,1)</f>
        <v>42270.852534722224</v>
      </c>
    </row>
    <row r="2164" spans="1:20" ht="60" x14ac:dyDescent="0.25">
      <c r="A2164" s="1">
        <v>2162</v>
      </c>
      <c r="B2164" s="8" t="s">
        <v>2163</v>
      </c>
      <c r="C2164" s="8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16">
        <f>ROUND((E2164/D2164)*(100),0)</f>
        <v>112</v>
      </c>
      <c r="P2164" s="9">
        <f>IF(L2164 = 0,0,E2164/L2164)</f>
        <v>87.103448275862064</v>
      </c>
      <c r="Q2164" s="1" t="str">
        <f>LEFT(N2164,SEARCH("/",N2164)-1)</f>
        <v>music</v>
      </c>
      <c r="R2164" s="1" t="str">
        <f>RIGHT(N2164,LEN(N2164) - FIND("/",N2164))</f>
        <v>rock</v>
      </c>
      <c r="S2164" s="12">
        <f>(J2164/86400)+DATE(1970,1,1)</f>
        <v>41813.766099537039</v>
      </c>
      <c r="T2164" s="12">
        <f>(I2164/86400)+DATE(1970,1,1)</f>
        <v>41844.766099537039</v>
      </c>
    </row>
    <row r="2165" spans="1:20" ht="45" x14ac:dyDescent="0.25">
      <c r="A2165" s="1">
        <v>2163</v>
      </c>
      <c r="B2165" s="8" t="s">
        <v>2164</v>
      </c>
      <c r="C2165" s="8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16">
        <f>ROUND((E2165/D2165)*(100),0)</f>
        <v>132</v>
      </c>
      <c r="P2165" s="9">
        <f>IF(L2165 = 0,0,E2165/L2165)</f>
        <v>75.11363636363636</v>
      </c>
      <c r="Q2165" s="1" t="str">
        <f>LEFT(N2165,SEARCH("/",N2165)-1)</f>
        <v>music</v>
      </c>
      <c r="R2165" s="1" t="str">
        <f>RIGHT(N2165,LEN(N2165) - FIND("/",N2165))</f>
        <v>rock</v>
      </c>
      <c r="S2165" s="12">
        <f>(J2165/86400)+DATE(1970,1,1)</f>
        <v>42111.899537037039</v>
      </c>
      <c r="T2165" s="12">
        <f>(I2165/86400)+DATE(1970,1,1)</f>
        <v>42163.159722222219</v>
      </c>
    </row>
    <row r="2166" spans="1:20" ht="30" x14ac:dyDescent="0.25">
      <c r="A2166" s="1">
        <v>2164</v>
      </c>
      <c r="B2166" s="8" t="s">
        <v>2165</v>
      </c>
      <c r="C2166" s="8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16">
        <f>ROUND((E2166/D2166)*(100),0)</f>
        <v>103</v>
      </c>
      <c r="P2166" s="9">
        <f>IF(L2166 = 0,0,E2166/L2166)</f>
        <v>68.01204819277109</v>
      </c>
      <c r="Q2166" s="1" t="str">
        <f>LEFT(N2166,SEARCH("/",N2166)-1)</f>
        <v>music</v>
      </c>
      <c r="R2166" s="1" t="str">
        <f>RIGHT(N2166,LEN(N2166) - FIND("/",N2166))</f>
        <v>rock</v>
      </c>
      <c r="S2166" s="12">
        <f>(J2166/86400)+DATE(1970,1,1)</f>
        <v>42515.71775462963</v>
      </c>
      <c r="T2166" s="12">
        <f>(I2166/86400)+DATE(1970,1,1)</f>
        <v>42546.165972222225</v>
      </c>
    </row>
    <row r="2167" spans="1:20" ht="60" x14ac:dyDescent="0.25">
      <c r="A2167" s="1">
        <v>2165</v>
      </c>
      <c r="B2167" s="8" t="s">
        <v>2166</v>
      </c>
      <c r="C2167" s="8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16">
        <f>ROUND((E2167/D2167)*(100),0)</f>
        <v>139</v>
      </c>
      <c r="P2167" s="9">
        <f>IF(L2167 = 0,0,E2167/L2167)</f>
        <v>29.623931623931625</v>
      </c>
      <c r="Q2167" s="1" t="str">
        <f>LEFT(N2167,SEARCH("/",N2167)-1)</f>
        <v>music</v>
      </c>
      <c r="R2167" s="1" t="str">
        <f>RIGHT(N2167,LEN(N2167) - FIND("/",N2167))</f>
        <v>rock</v>
      </c>
      <c r="S2167" s="12">
        <f>(J2167/86400)+DATE(1970,1,1)</f>
        <v>42438.667071759264</v>
      </c>
      <c r="T2167" s="12">
        <f>(I2167/86400)+DATE(1970,1,1)</f>
        <v>42468.625405092593</v>
      </c>
    </row>
    <row r="2168" spans="1:20" ht="60" x14ac:dyDescent="0.25">
      <c r="A2168" s="1">
        <v>2166</v>
      </c>
      <c r="B2168" s="8" t="s">
        <v>2167</v>
      </c>
      <c r="C2168" s="8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16">
        <f>ROUND((E2168/D2168)*(100),0)</f>
        <v>147</v>
      </c>
      <c r="P2168" s="9">
        <f>IF(L2168 = 0,0,E2168/L2168)</f>
        <v>91.625</v>
      </c>
      <c r="Q2168" s="1" t="str">
        <f>LEFT(N2168,SEARCH("/",N2168)-1)</f>
        <v>music</v>
      </c>
      <c r="R2168" s="1" t="str">
        <f>RIGHT(N2168,LEN(N2168) - FIND("/",N2168))</f>
        <v>rock</v>
      </c>
      <c r="S2168" s="12">
        <f>(J2168/86400)+DATE(1970,1,1)</f>
        <v>41933.838171296295</v>
      </c>
      <c r="T2168" s="12">
        <f>(I2168/86400)+DATE(1970,1,1)</f>
        <v>41978.879837962959</v>
      </c>
    </row>
    <row r="2169" spans="1:20" ht="30" x14ac:dyDescent="0.25">
      <c r="A2169" s="1">
        <v>2167</v>
      </c>
      <c r="B2169" s="8" t="s">
        <v>2168</v>
      </c>
      <c r="C2169" s="8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16">
        <f>ROUND((E2169/D2169)*(100),0)</f>
        <v>120</v>
      </c>
      <c r="P2169" s="9">
        <f>IF(L2169 = 0,0,E2169/L2169)</f>
        <v>22.5</v>
      </c>
      <c r="Q2169" s="1" t="str">
        <f>LEFT(N2169,SEARCH("/",N2169)-1)</f>
        <v>music</v>
      </c>
      <c r="R2169" s="1" t="str">
        <f>RIGHT(N2169,LEN(N2169) - FIND("/",N2169))</f>
        <v>rock</v>
      </c>
      <c r="S2169" s="12">
        <f>(J2169/86400)+DATE(1970,1,1)</f>
        <v>41153.066400462965</v>
      </c>
      <c r="T2169" s="12">
        <f>(I2169/86400)+DATE(1970,1,1)</f>
        <v>41167.066400462965</v>
      </c>
    </row>
    <row r="2170" spans="1:20" ht="45" x14ac:dyDescent="0.25">
      <c r="A2170" s="1">
        <v>2168</v>
      </c>
      <c r="B2170" s="8" t="s">
        <v>2169</v>
      </c>
      <c r="C2170" s="8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16">
        <f>ROUND((E2170/D2170)*(100),0)</f>
        <v>122</v>
      </c>
      <c r="P2170" s="9">
        <f>IF(L2170 = 0,0,E2170/L2170)</f>
        <v>64.366735294117646</v>
      </c>
      <c r="Q2170" s="1" t="str">
        <f>LEFT(N2170,SEARCH("/",N2170)-1)</f>
        <v>music</v>
      </c>
      <c r="R2170" s="1" t="str">
        <f>RIGHT(N2170,LEN(N2170) - FIND("/",N2170))</f>
        <v>rock</v>
      </c>
      <c r="S2170" s="12">
        <f>(J2170/86400)+DATE(1970,1,1)</f>
        <v>42745.600243055553</v>
      </c>
      <c r="T2170" s="12">
        <f>(I2170/86400)+DATE(1970,1,1)</f>
        <v>42776.208333333328</v>
      </c>
    </row>
    <row r="2171" spans="1:20" ht="60" x14ac:dyDescent="0.25">
      <c r="A2171" s="1">
        <v>2169</v>
      </c>
      <c r="B2171" s="8" t="s">
        <v>2170</v>
      </c>
      <c r="C2171" s="8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16">
        <f>ROUND((E2171/D2171)*(100),0)</f>
        <v>100</v>
      </c>
      <c r="P2171" s="9">
        <f>IF(L2171 = 0,0,E2171/L2171)</f>
        <v>21.857142857142858</v>
      </c>
      <c r="Q2171" s="1" t="str">
        <f>LEFT(N2171,SEARCH("/",N2171)-1)</f>
        <v>music</v>
      </c>
      <c r="R2171" s="1" t="str">
        <f>RIGHT(N2171,LEN(N2171) - FIND("/",N2171))</f>
        <v>rock</v>
      </c>
      <c r="S2171" s="12">
        <f>(J2171/86400)+DATE(1970,1,1)</f>
        <v>42793.700821759259</v>
      </c>
      <c r="T2171" s="12">
        <f>(I2171/86400)+DATE(1970,1,1)</f>
        <v>42796.700821759259</v>
      </c>
    </row>
    <row r="2172" spans="1:20" ht="45" x14ac:dyDescent="0.25">
      <c r="A2172" s="1">
        <v>2170</v>
      </c>
      <c r="B2172" s="8" t="s">
        <v>2171</v>
      </c>
      <c r="C2172" s="8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16">
        <f>ROUND((E2172/D2172)*(100),0)</f>
        <v>181</v>
      </c>
      <c r="P2172" s="9">
        <f>IF(L2172 = 0,0,E2172/L2172)</f>
        <v>33.315789473684212</v>
      </c>
      <c r="Q2172" s="1" t="str">
        <f>LEFT(N2172,SEARCH("/",N2172)-1)</f>
        <v>music</v>
      </c>
      <c r="R2172" s="1" t="str">
        <f>RIGHT(N2172,LEN(N2172) - FIND("/",N2172))</f>
        <v>rock</v>
      </c>
      <c r="S2172" s="12">
        <f>(J2172/86400)+DATE(1970,1,1)</f>
        <v>42198.750254629631</v>
      </c>
      <c r="T2172" s="12">
        <f>(I2172/86400)+DATE(1970,1,1)</f>
        <v>42238.750254629631</v>
      </c>
    </row>
    <row r="2173" spans="1:20" ht="45" x14ac:dyDescent="0.25">
      <c r="A2173" s="1">
        <v>2171</v>
      </c>
      <c r="B2173" s="8" t="s">
        <v>2172</v>
      </c>
      <c r="C2173" s="8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16">
        <f>ROUND((E2173/D2173)*(100),0)</f>
        <v>106</v>
      </c>
      <c r="P2173" s="9">
        <f>IF(L2173 = 0,0,E2173/L2173)</f>
        <v>90.276595744680847</v>
      </c>
      <c r="Q2173" s="1" t="str">
        <f>LEFT(N2173,SEARCH("/",N2173)-1)</f>
        <v>music</v>
      </c>
      <c r="R2173" s="1" t="str">
        <f>RIGHT(N2173,LEN(N2173) - FIND("/",N2173))</f>
        <v>rock</v>
      </c>
      <c r="S2173" s="12">
        <f>(J2173/86400)+DATE(1970,1,1)</f>
        <v>42141.95711805555</v>
      </c>
      <c r="T2173" s="12">
        <f>(I2173/86400)+DATE(1970,1,1)</f>
        <v>42177.208333333328</v>
      </c>
    </row>
    <row r="2174" spans="1:20" ht="45" x14ac:dyDescent="0.25">
      <c r="A2174" s="1">
        <v>2172</v>
      </c>
      <c r="B2174" s="8" t="s">
        <v>2173</v>
      </c>
      <c r="C2174" s="8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16">
        <f>ROUND((E2174/D2174)*(100),0)</f>
        <v>100</v>
      </c>
      <c r="P2174" s="9">
        <f>IF(L2174 = 0,0,E2174/L2174)</f>
        <v>76.92307692307692</v>
      </c>
      <c r="Q2174" s="1" t="str">
        <f>LEFT(N2174,SEARCH("/",N2174)-1)</f>
        <v>music</v>
      </c>
      <c r="R2174" s="1" t="str">
        <f>RIGHT(N2174,LEN(N2174) - FIND("/",N2174))</f>
        <v>rock</v>
      </c>
      <c r="S2174" s="12">
        <f>(J2174/86400)+DATE(1970,1,1)</f>
        <v>42082.580092592594</v>
      </c>
      <c r="T2174" s="12">
        <f>(I2174/86400)+DATE(1970,1,1)</f>
        <v>42112.580092592594</v>
      </c>
    </row>
    <row r="2175" spans="1:20" ht="60" x14ac:dyDescent="0.25">
      <c r="A2175" s="1">
        <v>2173</v>
      </c>
      <c r="B2175" s="8" t="s">
        <v>2174</v>
      </c>
      <c r="C2175" s="8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16">
        <f>ROUND((E2175/D2175)*(100),0)</f>
        <v>127</v>
      </c>
      <c r="P2175" s="9">
        <f>IF(L2175 = 0,0,E2175/L2175)</f>
        <v>59.233333333333334</v>
      </c>
      <c r="Q2175" s="1" t="str">
        <f>LEFT(N2175,SEARCH("/",N2175)-1)</f>
        <v>music</v>
      </c>
      <c r="R2175" s="1" t="str">
        <f>RIGHT(N2175,LEN(N2175) - FIND("/",N2175))</f>
        <v>rock</v>
      </c>
      <c r="S2175" s="12">
        <f>(J2175/86400)+DATE(1970,1,1)</f>
        <v>41495.692627314813</v>
      </c>
      <c r="T2175" s="12">
        <f>(I2175/86400)+DATE(1970,1,1)</f>
        <v>41527.165972222225</v>
      </c>
    </row>
    <row r="2176" spans="1:20" ht="60" x14ac:dyDescent="0.25">
      <c r="A2176" s="1">
        <v>2174</v>
      </c>
      <c r="B2176" s="8" t="s">
        <v>2175</v>
      </c>
      <c r="C2176" s="8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16">
        <f>ROUND((E2176/D2176)*(100),0)</f>
        <v>103</v>
      </c>
      <c r="P2176" s="9">
        <f>IF(L2176 = 0,0,E2176/L2176)</f>
        <v>65.38095238095238</v>
      </c>
      <c r="Q2176" s="1" t="str">
        <f>LEFT(N2176,SEARCH("/",N2176)-1)</f>
        <v>music</v>
      </c>
      <c r="R2176" s="1" t="str">
        <f>RIGHT(N2176,LEN(N2176) - FIND("/",N2176))</f>
        <v>rock</v>
      </c>
      <c r="S2176" s="12">
        <f>(J2176/86400)+DATE(1970,1,1)</f>
        <v>42465.542905092589</v>
      </c>
      <c r="T2176" s="12">
        <f>(I2176/86400)+DATE(1970,1,1)</f>
        <v>42495.542905092589</v>
      </c>
    </row>
    <row r="2177" spans="1:20" ht="60" x14ac:dyDescent="0.25">
      <c r="A2177" s="1">
        <v>2175</v>
      </c>
      <c r="B2177" s="8" t="s">
        <v>2176</v>
      </c>
      <c r="C2177" s="8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16">
        <f>ROUND((E2177/D2177)*(100),0)</f>
        <v>250</v>
      </c>
      <c r="P2177" s="9">
        <f>IF(L2177 = 0,0,E2177/L2177)</f>
        <v>67.307692307692307</v>
      </c>
      <c r="Q2177" s="1" t="str">
        <f>LEFT(N2177,SEARCH("/",N2177)-1)</f>
        <v>music</v>
      </c>
      <c r="R2177" s="1" t="str">
        <f>RIGHT(N2177,LEN(N2177) - FIND("/",N2177))</f>
        <v>rock</v>
      </c>
      <c r="S2177" s="12">
        <f>(J2177/86400)+DATE(1970,1,1)</f>
        <v>42565.009097222224</v>
      </c>
      <c r="T2177" s="12">
        <f>(I2177/86400)+DATE(1970,1,1)</f>
        <v>42572.009097222224</v>
      </c>
    </row>
    <row r="2178" spans="1:20" ht="45" x14ac:dyDescent="0.25">
      <c r="A2178" s="1">
        <v>2176</v>
      </c>
      <c r="B2178" s="8" t="s">
        <v>2177</v>
      </c>
      <c r="C2178" s="8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16">
        <f>ROUND((E2178/D2178)*(100),0)</f>
        <v>126</v>
      </c>
      <c r="P2178" s="9">
        <f>IF(L2178 = 0,0,E2178/L2178)</f>
        <v>88.74647887323944</v>
      </c>
      <c r="Q2178" s="1" t="str">
        <f>LEFT(N2178,SEARCH("/",N2178)-1)</f>
        <v>music</v>
      </c>
      <c r="R2178" s="1" t="str">
        <f>RIGHT(N2178,LEN(N2178) - FIND("/",N2178))</f>
        <v>rock</v>
      </c>
      <c r="S2178" s="12">
        <f>(J2178/86400)+DATE(1970,1,1)</f>
        <v>42096.633206018523</v>
      </c>
      <c r="T2178" s="12">
        <f>(I2178/86400)+DATE(1970,1,1)</f>
        <v>42126.633206018523</v>
      </c>
    </row>
    <row r="2179" spans="1:20" ht="75" x14ac:dyDescent="0.25">
      <c r="A2179" s="1">
        <v>2177</v>
      </c>
      <c r="B2179" s="8" t="s">
        <v>2178</v>
      </c>
      <c r="C2179" s="8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16">
        <f>ROUND((E2179/D2179)*(100),0)</f>
        <v>100</v>
      </c>
      <c r="P2179" s="9">
        <f>IF(L2179 = 0,0,E2179/L2179)</f>
        <v>65.868421052631575</v>
      </c>
      <c r="Q2179" s="1" t="str">
        <f>LEFT(N2179,SEARCH("/",N2179)-1)</f>
        <v>music</v>
      </c>
      <c r="R2179" s="1" t="str">
        <f>RIGHT(N2179,LEN(N2179) - FIND("/",N2179))</f>
        <v>rock</v>
      </c>
      <c r="S2179" s="12">
        <f>(J2179/86400)+DATE(1970,1,1)</f>
        <v>42502.250775462962</v>
      </c>
      <c r="T2179" s="12">
        <f>(I2179/86400)+DATE(1970,1,1)</f>
        <v>42527.250775462962</v>
      </c>
    </row>
    <row r="2180" spans="1:20" ht="45" x14ac:dyDescent="0.25">
      <c r="A2180" s="1">
        <v>2178</v>
      </c>
      <c r="B2180" s="8" t="s">
        <v>2179</v>
      </c>
      <c r="C2180" s="8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16">
        <f>ROUND((E2180/D2180)*(100),0)</f>
        <v>139</v>
      </c>
      <c r="P2180" s="9">
        <f>IF(L2180 = 0,0,E2180/L2180)</f>
        <v>40.349243306169967</v>
      </c>
      <c r="Q2180" s="1" t="str">
        <f>LEFT(N2180,SEARCH("/",N2180)-1)</f>
        <v>music</v>
      </c>
      <c r="R2180" s="1" t="str">
        <f>RIGHT(N2180,LEN(N2180) - FIND("/",N2180))</f>
        <v>rock</v>
      </c>
      <c r="S2180" s="12">
        <f>(J2180/86400)+DATE(1970,1,1)</f>
        <v>42723.63653935185</v>
      </c>
      <c r="T2180" s="12">
        <f>(I2180/86400)+DATE(1970,1,1)</f>
        <v>42753.63653935185</v>
      </c>
    </row>
    <row r="2181" spans="1:20" ht="45" x14ac:dyDescent="0.25">
      <c r="A2181" s="1">
        <v>2179</v>
      </c>
      <c r="B2181" s="8" t="s">
        <v>2180</v>
      </c>
      <c r="C2181" s="8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16">
        <f>ROUND((E2181/D2181)*(100),0)</f>
        <v>161</v>
      </c>
      <c r="P2181" s="9">
        <f>IF(L2181 = 0,0,E2181/L2181)</f>
        <v>76.857142857142861</v>
      </c>
      <c r="Q2181" s="1" t="str">
        <f>LEFT(N2181,SEARCH("/",N2181)-1)</f>
        <v>music</v>
      </c>
      <c r="R2181" s="1" t="str">
        <f>RIGHT(N2181,LEN(N2181) - FIND("/",N2181))</f>
        <v>rock</v>
      </c>
      <c r="S2181" s="12">
        <f>(J2181/86400)+DATE(1970,1,1)</f>
        <v>42075.171203703707</v>
      </c>
      <c r="T2181" s="12">
        <f>(I2181/86400)+DATE(1970,1,1)</f>
        <v>42105.171203703707</v>
      </c>
    </row>
    <row r="2182" spans="1:20" ht="45" x14ac:dyDescent="0.25">
      <c r="A2182" s="1">
        <v>2180</v>
      </c>
      <c r="B2182" s="8" t="s">
        <v>2181</v>
      </c>
      <c r="C2182" s="8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16">
        <f>ROUND((E2182/D2182)*(100),0)</f>
        <v>107</v>
      </c>
      <c r="P2182" s="9">
        <f>IF(L2182 = 0,0,E2182/L2182)</f>
        <v>68.707820512820518</v>
      </c>
      <c r="Q2182" s="1" t="str">
        <f>LEFT(N2182,SEARCH("/",N2182)-1)</f>
        <v>music</v>
      </c>
      <c r="R2182" s="1" t="str">
        <f>RIGHT(N2182,LEN(N2182) - FIND("/",N2182))</f>
        <v>rock</v>
      </c>
      <c r="S2182" s="12">
        <f>(J2182/86400)+DATE(1970,1,1)</f>
        <v>42279.669768518521</v>
      </c>
      <c r="T2182" s="12">
        <f>(I2182/86400)+DATE(1970,1,1)</f>
        <v>42321.711435185185</v>
      </c>
    </row>
    <row r="2183" spans="1:20" ht="60" x14ac:dyDescent="0.25">
      <c r="A2183" s="1">
        <v>2181</v>
      </c>
      <c r="B2183" s="8" t="s">
        <v>2182</v>
      </c>
      <c r="C2183" s="8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16">
        <f>ROUND((E2183/D2183)*(100),0)</f>
        <v>153</v>
      </c>
      <c r="P2183" s="9">
        <f>IF(L2183 = 0,0,E2183/L2183)</f>
        <v>57.773584905660378</v>
      </c>
      <c r="Q2183" s="1" t="str">
        <f>LEFT(N2183,SEARCH("/",N2183)-1)</f>
        <v>games</v>
      </c>
      <c r="R2183" s="1" t="str">
        <f>RIGHT(N2183,LEN(N2183) - FIND("/",N2183))</f>
        <v>tabletop games</v>
      </c>
      <c r="S2183" s="12">
        <f>(J2183/86400)+DATE(1970,1,1)</f>
        <v>42773.005243055552</v>
      </c>
      <c r="T2183" s="12">
        <f>(I2183/86400)+DATE(1970,1,1)</f>
        <v>42787.005243055552</v>
      </c>
    </row>
    <row r="2184" spans="1:20" ht="45" x14ac:dyDescent="0.25">
      <c r="A2184" s="1">
        <v>2182</v>
      </c>
      <c r="B2184" s="8" t="s">
        <v>2183</v>
      </c>
      <c r="C2184" s="8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16">
        <f>ROUND((E2184/D2184)*(100),0)</f>
        <v>524</v>
      </c>
      <c r="P2184" s="9">
        <f>IF(L2184 = 0,0,E2184/L2184)</f>
        <v>44.171348314606739</v>
      </c>
      <c r="Q2184" s="1" t="str">
        <f>LEFT(N2184,SEARCH("/",N2184)-1)</f>
        <v>games</v>
      </c>
      <c r="R2184" s="1" t="str">
        <f>RIGHT(N2184,LEN(N2184) - FIND("/",N2184))</f>
        <v>tabletop games</v>
      </c>
      <c r="S2184" s="12">
        <f>(J2184/86400)+DATE(1970,1,1)</f>
        <v>41879.900752314818</v>
      </c>
      <c r="T2184" s="12">
        <f>(I2184/86400)+DATE(1970,1,1)</f>
        <v>41914.900752314818</v>
      </c>
    </row>
    <row r="2185" spans="1:20" ht="60" x14ac:dyDescent="0.25">
      <c r="A2185" s="1">
        <v>2183</v>
      </c>
      <c r="B2185" s="8" t="s">
        <v>2184</v>
      </c>
      <c r="C2185" s="8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16">
        <f>ROUND((E2185/D2185)*(100),0)</f>
        <v>489</v>
      </c>
      <c r="P2185" s="9">
        <f>IF(L2185 = 0,0,E2185/L2185)</f>
        <v>31.566308243727597</v>
      </c>
      <c r="Q2185" s="1" t="str">
        <f>LEFT(N2185,SEARCH("/",N2185)-1)</f>
        <v>games</v>
      </c>
      <c r="R2185" s="1" t="str">
        <f>RIGHT(N2185,LEN(N2185) - FIND("/",N2185))</f>
        <v>tabletop games</v>
      </c>
      <c r="S2185" s="12">
        <f>(J2185/86400)+DATE(1970,1,1)</f>
        <v>42745.365474537037</v>
      </c>
      <c r="T2185" s="12">
        <f>(I2185/86400)+DATE(1970,1,1)</f>
        <v>42775.208333333328</v>
      </c>
    </row>
    <row r="2186" spans="1:20" ht="60" x14ac:dyDescent="0.25">
      <c r="A2186" s="1">
        <v>2184</v>
      </c>
      <c r="B2186" s="8" t="s">
        <v>2185</v>
      </c>
      <c r="C2186" s="8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16">
        <f>ROUND((E2186/D2186)*(100),0)</f>
        <v>285</v>
      </c>
      <c r="P2186" s="9">
        <f>IF(L2186 = 0,0,E2186/L2186)</f>
        <v>107.04511278195488</v>
      </c>
      <c r="Q2186" s="1" t="str">
        <f>LEFT(N2186,SEARCH("/",N2186)-1)</f>
        <v>games</v>
      </c>
      <c r="R2186" s="1" t="str">
        <f>RIGHT(N2186,LEN(N2186) - FIND("/",N2186))</f>
        <v>tabletop games</v>
      </c>
      <c r="S2186" s="12">
        <f>(J2186/86400)+DATE(1970,1,1)</f>
        <v>42380.690289351856</v>
      </c>
      <c r="T2186" s="12">
        <f>(I2186/86400)+DATE(1970,1,1)</f>
        <v>42394.666666666672</v>
      </c>
    </row>
    <row r="2187" spans="1:20" ht="60" x14ac:dyDescent="0.25">
      <c r="A2187" s="1">
        <v>2185</v>
      </c>
      <c r="B2187" s="8" t="s">
        <v>2186</v>
      </c>
      <c r="C2187" s="8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16">
        <f>ROUND((E2187/D2187)*(100),0)</f>
        <v>1857</v>
      </c>
      <c r="P2187" s="9">
        <f>IF(L2187 = 0,0,E2187/L2187)</f>
        <v>149.03451043338683</v>
      </c>
      <c r="Q2187" s="1" t="str">
        <f>LEFT(N2187,SEARCH("/",N2187)-1)</f>
        <v>games</v>
      </c>
      <c r="R2187" s="1" t="str">
        <f>RIGHT(N2187,LEN(N2187) - FIND("/",N2187))</f>
        <v>tabletop games</v>
      </c>
      <c r="S2187" s="12">
        <f>(J2187/86400)+DATE(1970,1,1)</f>
        <v>41319.349988425922</v>
      </c>
      <c r="T2187" s="12">
        <f>(I2187/86400)+DATE(1970,1,1)</f>
        <v>41359.349988425922</v>
      </c>
    </row>
    <row r="2188" spans="1:20" ht="45" x14ac:dyDescent="0.25">
      <c r="A2188" s="1">
        <v>2186</v>
      </c>
      <c r="B2188" s="8" t="s">
        <v>2187</v>
      </c>
      <c r="C2188" s="8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16">
        <f>ROUND((E2188/D2188)*(100),0)</f>
        <v>110</v>
      </c>
      <c r="P2188" s="9">
        <f>IF(L2188 = 0,0,E2188/L2188)</f>
        <v>55.956632653061227</v>
      </c>
      <c r="Q2188" s="1" t="str">
        <f>LEFT(N2188,SEARCH("/",N2188)-1)</f>
        <v>games</v>
      </c>
      <c r="R2188" s="1" t="str">
        <f>RIGHT(N2188,LEN(N2188) - FIND("/",N2188))</f>
        <v>tabletop games</v>
      </c>
      <c r="S2188" s="12">
        <f>(J2188/86400)+DATE(1970,1,1)</f>
        <v>42583.615081018521</v>
      </c>
      <c r="T2188" s="12">
        <f>(I2188/86400)+DATE(1970,1,1)</f>
        <v>42620.083333333328</v>
      </c>
    </row>
    <row r="2189" spans="1:20" ht="60" x14ac:dyDescent="0.25">
      <c r="A2189" s="1">
        <v>2187</v>
      </c>
      <c r="B2189" s="8" t="s">
        <v>2188</v>
      </c>
      <c r="C2189" s="8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16">
        <f>ROUND((E2189/D2189)*(100),0)</f>
        <v>1015</v>
      </c>
      <c r="P2189" s="9">
        <f>IF(L2189 = 0,0,E2189/L2189)</f>
        <v>56.970381807973048</v>
      </c>
      <c r="Q2189" s="1" t="str">
        <f>LEFT(N2189,SEARCH("/",N2189)-1)</f>
        <v>games</v>
      </c>
      <c r="R2189" s="1" t="str">
        <f>RIGHT(N2189,LEN(N2189) - FIND("/",N2189))</f>
        <v>tabletop games</v>
      </c>
      <c r="S2189" s="12">
        <f>(J2189/86400)+DATE(1970,1,1)</f>
        <v>42068.209097222221</v>
      </c>
      <c r="T2189" s="12">
        <f>(I2189/86400)+DATE(1970,1,1)</f>
        <v>42097.165972222225</v>
      </c>
    </row>
    <row r="2190" spans="1:20" ht="45" x14ac:dyDescent="0.25">
      <c r="A2190" s="1">
        <v>2188</v>
      </c>
      <c r="B2190" s="8" t="s">
        <v>2189</v>
      </c>
      <c r="C2190" s="8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16">
        <f>ROUND((E2190/D2190)*(100),0)</f>
        <v>412</v>
      </c>
      <c r="P2190" s="9">
        <f>IF(L2190 = 0,0,E2190/L2190)</f>
        <v>44.056420233463037</v>
      </c>
      <c r="Q2190" s="1" t="str">
        <f>LEFT(N2190,SEARCH("/",N2190)-1)</f>
        <v>games</v>
      </c>
      <c r="R2190" s="1" t="str">
        <f>RIGHT(N2190,LEN(N2190) - FIND("/",N2190))</f>
        <v>tabletop games</v>
      </c>
      <c r="S2190" s="12">
        <f>(J2190/86400)+DATE(1970,1,1)</f>
        <v>42633.586122685185</v>
      </c>
      <c r="T2190" s="12">
        <f>(I2190/86400)+DATE(1970,1,1)</f>
        <v>42668.708333333328</v>
      </c>
    </row>
    <row r="2191" spans="1:20" ht="60" x14ac:dyDescent="0.25">
      <c r="A2191" s="1">
        <v>2189</v>
      </c>
      <c r="B2191" s="8" t="s">
        <v>2190</v>
      </c>
      <c r="C2191" s="8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16">
        <f>ROUND((E2191/D2191)*(100),0)</f>
        <v>503</v>
      </c>
      <c r="P2191" s="9">
        <f>IF(L2191 = 0,0,E2191/L2191)</f>
        <v>68.625</v>
      </c>
      <c r="Q2191" s="1" t="str">
        <f>LEFT(N2191,SEARCH("/",N2191)-1)</f>
        <v>games</v>
      </c>
      <c r="R2191" s="1" t="str">
        <f>RIGHT(N2191,LEN(N2191) - FIND("/",N2191))</f>
        <v>tabletop games</v>
      </c>
      <c r="S2191" s="12">
        <f>(J2191/86400)+DATE(1970,1,1)</f>
        <v>42467.788194444445</v>
      </c>
      <c r="T2191" s="12">
        <f>(I2191/86400)+DATE(1970,1,1)</f>
        <v>42481.916666666672</v>
      </c>
    </row>
    <row r="2192" spans="1:20" ht="45" x14ac:dyDescent="0.25">
      <c r="A2192" s="1">
        <v>2190</v>
      </c>
      <c r="B2192" s="8" t="s">
        <v>2191</v>
      </c>
      <c r="C2192" s="8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16">
        <f>ROUND((E2192/D2192)*(100),0)</f>
        <v>185</v>
      </c>
      <c r="P2192" s="9">
        <f>IF(L2192 = 0,0,E2192/L2192)</f>
        <v>65.318435754189949</v>
      </c>
      <c r="Q2192" s="1" t="str">
        <f>LEFT(N2192,SEARCH("/",N2192)-1)</f>
        <v>games</v>
      </c>
      <c r="R2192" s="1" t="str">
        <f>RIGHT(N2192,LEN(N2192) - FIND("/",N2192))</f>
        <v>tabletop games</v>
      </c>
      <c r="S2192" s="12">
        <f>(J2192/86400)+DATE(1970,1,1)</f>
        <v>42417.625046296293</v>
      </c>
      <c r="T2192" s="12">
        <f>(I2192/86400)+DATE(1970,1,1)</f>
        <v>42452.290972222225</v>
      </c>
    </row>
    <row r="2193" spans="1:20" ht="60" x14ac:dyDescent="0.25">
      <c r="A2193" s="1">
        <v>2191</v>
      </c>
      <c r="B2193" s="8" t="s">
        <v>2192</v>
      </c>
      <c r="C2193" s="8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16">
        <f>ROUND((E2193/D2193)*(100),0)</f>
        <v>120</v>
      </c>
      <c r="P2193" s="9">
        <f>IF(L2193 = 0,0,E2193/L2193)</f>
        <v>35.92</v>
      </c>
      <c r="Q2193" s="1" t="str">
        <f>LEFT(N2193,SEARCH("/",N2193)-1)</f>
        <v>games</v>
      </c>
      <c r="R2193" s="1" t="str">
        <f>RIGHT(N2193,LEN(N2193) - FIND("/",N2193))</f>
        <v>tabletop games</v>
      </c>
      <c r="S2193" s="12">
        <f>(J2193/86400)+DATE(1970,1,1)</f>
        <v>42768.833645833336</v>
      </c>
      <c r="T2193" s="12">
        <f>(I2193/86400)+DATE(1970,1,1)</f>
        <v>42780.833645833336</v>
      </c>
    </row>
    <row r="2194" spans="1:20" ht="60" x14ac:dyDescent="0.25">
      <c r="A2194" s="1">
        <v>2192</v>
      </c>
      <c r="B2194" s="8" t="s">
        <v>2193</v>
      </c>
      <c r="C2194" s="8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16">
        <f>ROUND((E2194/D2194)*(100),0)</f>
        <v>1081</v>
      </c>
      <c r="P2194" s="9">
        <f>IF(L2194 = 0,0,E2194/L2194)</f>
        <v>40.070667078443485</v>
      </c>
      <c r="Q2194" s="1" t="str">
        <f>LEFT(N2194,SEARCH("/",N2194)-1)</f>
        <v>games</v>
      </c>
      <c r="R2194" s="1" t="str">
        <f>RIGHT(N2194,LEN(N2194) - FIND("/",N2194))</f>
        <v>tabletop games</v>
      </c>
      <c r="S2194" s="12">
        <f>(J2194/86400)+DATE(1970,1,1)</f>
        <v>42691.8512037037</v>
      </c>
      <c r="T2194" s="12">
        <f>(I2194/86400)+DATE(1970,1,1)</f>
        <v>42719.958333333328</v>
      </c>
    </row>
    <row r="2195" spans="1:20" ht="60" x14ac:dyDescent="0.25">
      <c r="A2195" s="1">
        <v>2193</v>
      </c>
      <c r="B2195" s="8" t="s">
        <v>2194</v>
      </c>
      <c r="C2195" s="8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16">
        <f>ROUND((E2195/D2195)*(100),0)</f>
        <v>452</v>
      </c>
      <c r="P2195" s="9">
        <f>IF(L2195 = 0,0,E2195/L2195)</f>
        <v>75.647714604236342</v>
      </c>
      <c r="Q2195" s="1" t="str">
        <f>LEFT(N2195,SEARCH("/",N2195)-1)</f>
        <v>games</v>
      </c>
      <c r="R2195" s="1" t="str">
        <f>RIGHT(N2195,LEN(N2195) - FIND("/",N2195))</f>
        <v>tabletop games</v>
      </c>
      <c r="S2195" s="12">
        <f>(J2195/86400)+DATE(1970,1,1)</f>
        <v>42664.405925925923</v>
      </c>
      <c r="T2195" s="12">
        <f>(I2195/86400)+DATE(1970,1,1)</f>
        <v>42695.207638888889</v>
      </c>
    </row>
    <row r="2196" spans="1:20" ht="60" x14ac:dyDescent="0.25">
      <c r="A2196" s="1">
        <v>2194</v>
      </c>
      <c r="B2196" s="8" t="s">
        <v>2195</v>
      </c>
      <c r="C2196" s="8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16">
        <f>ROUND((E2196/D2196)*(100),0)</f>
        <v>537</v>
      </c>
      <c r="P2196" s="9">
        <f>IF(L2196 = 0,0,E2196/L2196)</f>
        <v>61.203872437357631</v>
      </c>
      <c r="Q2196" s="1" t="str">
        <f>LEFT(N2196,SEARCH("/",N2196)-1)</f>
        <v>games</v>
      </c>
      <c r="R2196" s="1" t="str">
        <f>RIGHT(N2196,LEN(N2196) - FIND("/",N2196))</f>
        <v>tabletop games</v>
      </c>
      <c r="S2196" s="12">
        <f>(J2196/86400)+DATE(1970,1,1)</f>
        <v>42425.757986111115</v>
      </c>
      <c r="T2196" s="12">
        <f>(I2196/86400)+DATE(1970,1,1)</f>
        <v>42455.716319444444</v>
      </c>
    </row>
    <row r="2197" spans="1:20" ht="30" x14ac:dyDescent="0.25">
      <c r="A2197" s="1">
        <v>2195</v>
      </c>
      <c r="B2197" s="8" t="s">
        <v>2196</v>
      </c>
      <c r="C2197" s="8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16">
        <f>ROUND((E2197/D2197)*(100),0)</f>
        <v>120</v>
      </c>
      <c r="P2197" s="9">
        <f>IF(L2197 = 0,0,E2197/L2197)</f>
        <v>48.130434782608695</v>
      </c>
      <c r="Q2197" s="1" t="str">
        <f>LEFT(N2197,SEARCH("/",N2197)-1)</f>
        <v>games</v>
      </c>
      <c r="R2197" s="1" t="str">
        <f>RIGHT(N2197,LEN(N2197) - FIND("/",N2197))</f>
        <v>tabletop games</v>
      </c>
      <c r="S2197" s="12">
        <f>(J2197/86400)+DATE(1970,1,1)</f>
        <v>42197.771990740745</v>
      </c>
      <c r="T2197" s="12">
        <f>(I2197/86400)+DATE(1970,1,1)</f>
        <v>42227.771990740745</v>
      </c>
    </row>
    <row r="2198" spans="1:20" ht="30" x14ac:dyDescent="0.25">
      <c r="A2198" s="1">
        <v>2196</v>
      </c>
      <c r="B2198" s="8" t="s">
        <v>2197</v>
      </c>
      <c r="C2198" s="8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16">
        <f>ROUND((E2198/D2198)*(100),0)</f>
        <v>114</v>
      </c>
      <c r="P2198" s="9">
        <f>IF(L2198 = 0,0,E2198/L2198)</f>
        <v>68.106837606837601</v>
      </c>
      <c r="Q2198" s="1" t="str">
        <f>LEFT(N2198,SEARCH("/",N2198)-1)</f>
        <v>games</v>
      </c>
      <c r="R2198" s="1" t="str">
        <f>RIGHT(N2198,LEN(N2198) - FIND("/",N2198))</f>
        <v>tabletop games</v>
      </c>
      <c r="S2198" s="12">
        <f>(J2198/86400)+DATE(1970,1,1)</f>
        <v>42675.487291666665</v>
      </c>
      <c r="T2198" s="12">
        <f>(I2198/86400)+DATE(1970,1,1)</f>
        <v>42706.291666666672</v>
      </c>
    </row>
    <row r="2199" spans="1:20" ht="45" x14ac:dyDescent="0.25">
      <c r="A2199" s="1">
        <v>2197</v>
      </c>
      <c r="B2199" s="8" t="s">
        <v>2198</v>
      </c>
      <c r="C2199" s="8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16">
        <f>ROUND((E2199/D2199)*(100),0)</f>
        <v>951</v>
      </c>
      <c r="P2199" s="9">
        <f>IF(L2199 = 0,0,E2199/L2199)</f>
        <v>65.891300230946882</v>
      </c>
      <c r="Q2199" s="1" t="str">
        <f>LEFT(N2199,SEARCH("/",N2199)-1)</f>
        <v>games</v>
      </c>
      <c r="R2199" s="1" t="str">
        <f>RIGHT(N2199,LEN(N2199) - FIND("/",N2199))</f>
        <v>tabletop games</v>
      </c>
      <c r="S2199" s="12">
        <f>(J2199/86400)+DATE(1970,1,1)</f>
        <v>42033.584016203706</v>
      </c>
      <c r="T2199" s="12">
        <f>(I2199/86400)+DATE(1970,1,1)</f>
        <v>42063.584016203706</v>
      </c>
    </row>
    <row r="2200" spans="1:20" ht="60" x14ac:dyDescent="0.25">
      <c r="A2200" s="1">
        <v>2198</v>
      </c>
      <c r="B2200" s="8" t="s">
        <v>2199</v>
      </c>
      <c r="C2200" s="8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16">
        <f>ROUND((E2200/D2200)*(100),0)</f>
        <v>133</v>
      </c>
      <c r="P2200" s="9">
        <f>IF(L2200 = 0,0,E2200/L2200)</f>
        <v>81.654377880184327</v>
      </c>
      <c r="Q2200" s="1" t="str">
        <f>LEFT(N2200,SEARCH("/",N2200)-1)</f>
        <v>games</v>
      </c>
      <c r="R2200" s="1" t="str">
        <f>RIGHT(N2200,LEN(N2200) - FIND("/",N2200))</f>
        <v>tabletop games</v>
      </c>
      <c r="S2200" s="12">
        <f>(J2200/86400)+DATE(1970,1,1)</f>
        <v>42292.513888888891</v>
      </c>
      <c r="T2200" s="12">
        <f>(I2200/86400)+DATE(1970,1,1)</f>
        <v>42322.555555555555</v>
      </c>
    </row>
    <row r="2201" spans="1:20" ht="30" x14ac:dyDescent="0.25">
      <c r="A2201" s="1">
        <v>2199</v>
      </c>
      <c r="B2201" s="8" t="s">
        <v>2200</v>
      </c>
      <c r="C2201" s="8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16">
        <f>ROUND((E2201/D2201)*(100),0)</f>
        <v>147</v>
      </c>
      <c r="P2201" s="9">
        <f>IF(L2201 = 0,0,E2201/L2201)</f>
        <v>52.701195219123505</v>
      </c>
      <c r="Q2201" s="1" t="str">
        <f>LEFT(N2201,SEARCH("/",N2201)-1)</f>
        <v>games</v>
      </c>
      <c r="R2201" s="1" t="str">
        <f>RIGHT(N2201,LEN(N2201) - FIND("/",N2201))</f>
        <v>tabletop games</v>
      </c>
      <c r="S2201" s="12">
        <f>(J2201/86400)+DATE(1970,1,1)</f>
        <v>42262.416643518518</v>
      </c>
      <c r="T2201" s="12">
        <f>(I2201/86400)+DATE(1970,1,1)</f>
        <v>42292.416643518518</v>
      </c>
    </row>
    <row r="2202" spans="1:20" ht="60" x14ac:dyDescent="0.25">
      <c r="A2202" s="1">
        <v>2200</v>
      </c>
      <c r="B2202" s="8" t="s">
        <v>2201</v>
      </c>
      <c r="C2202" s="8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16">
        <f>ROUND((E2202/D2202)*(100),0)</f>
        <v>542</v>
      </c>
      <c r="P2202" s="9">
        <f>IF(L2202 = 0,0,E2202/L2202)</f>
        <v>41.228136882129277</v>
      </c>
      <c r="Q2202" s="1" t="str">
        <f>LEFT(N2202,SEARCH("/",N2202)-1)</f>
        <v>games</v>
      </c>
      <c r="R2202" s="1" t="str">
        <f>RIGHT(N2202,LEN(N2202) - FIND("/",N2202))</f>
        <v>tabletop games</v>
      </c>
      <c r="S2202" s="12">
        <f>(J2202/86400)+DATE(1970,1,1)</f>
        <v>42163.625787037032</v>
      </c>
      <c r="T2202" s="12">
        <f>(I2202/86400)+DATE(1970,1,1)</f>
        <v>42191.125</v>
      </c>
    </row>
    <row r="2203" spans="1:20" ht="60" x14ac:dyDescent="0.25">
      <c r="A2203" s="1">
        <v>2201</v>
      </c>
      <c r="B2203" s="8" t="s">
        <v>2202</v>
      </c>
      <c r="C2203" s="8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16">
        <f>ROUND((E2203/D2203)*(100),0)</f>
        <v>383</v>
      </c>
      <c r="P2203" s="9">
        <f>IF(L2203 = 0,0,E2203/L2203)</f>
        <v>15.035357142857142</v>
      </c>
      <c r="Q2203" s="1" t="str">
        <f>LEFT(N2203,SEARCH("/",N2203)-1)</f>
        <v>music</v>
      </c>
      <c r="R2203" s="1" t="str">
        <f>RIGHT(N2203,LEN(N2203) - FIND("/",N2203))</f>
        <v>electronic music</v>
      </c>
      <c r="S2203" s="12">
        <f>(J2203/86400)+DATE(1970,1,1)</f>
        <v>41276.846817129626</v>
      </c>
      <c r="T2203" s="12">
        <f>(I2203/86400)+DATE(1970,1,1)</f>
        <v>41290.846817129626</v>
      </c>
    </row>
    <row r="2204" spans="1:20" ht="45" x14ac:dyDescent="0.25">
      <c r="A2204" s="1">
        <v>2202</v>
      </c>
      <c r="B2204" s="8" t="s">
        <v>2203</v>
      </c>
      <c r="C2204" s="8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16">
        <f>ROUND((E2204/D2204)*(100),0)</f>
        <v>704</v>
      </c>
      <c r="P2204" s="9">
        <f>IF(L2204 = 0,0,E2204/L2204)</f>
        <v>39.066920943134534</v>
      </c>
      <c r="Q2204" s="1" t="str">
        <f>LEFT(N2204,SEARCH("/",N2204)-1)</f>
        <v>music</v>
      </c>
      <c r="R2204" s="1" t="str">
        <f>RIGHT(N2204,LEN(N2204) - FIND("/",N2204))</f>
        <v>electronic music</v>
      </c>
      <c r="S2204" s="12">
        <f>(J2204/86400)+DATE(1970,1,1)</f>
        <v>41184.849166666667</v>
      </c>
      <c r="T2204" s="12">
        <f>(I2204/86400)+DATE(1970,1,1)</f>
        <v>41214.849166666667</v>
      </c>
    </row>
    <row r="2205" spans="1:20" ht="60" x14ac:dyDescent="0.25">
      <c r="A2205" s="1">
        <v>2203</v>
      </c>
      <c r="B2205" s="8" t="s">
        <v>2204</v>
      </c>
      <c r="C2205" s="8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16">
        <f>ROUND((E2205/D2205)*(100),0)</f>
        <v>110</v>
      </c>
      <c r="P2205" s="9">
        <f>IF(L2205 = 0,0,E2205/L2205)</f>
        <v>43.82</v>
      </c>
      <c r="Q2205" s="1" t="str">
        <f>LEFT(N2205,SEARCH("/",N2205)-1)</f>
        <v>music</v>
      </c>
      <c r="R2205" s="1" t="str">
        <f>RIGHT(N2205,LEN(N2205) - FIND("/",N2205))</f>
        <v>electronic music</v>
      </c>
      <c r="S2205" s="12">
        <f>(J2205/86400)+DATE(1970,1,1)</f>
        <v>42241.85974537037</v>
      </c>
      <c r="T2205" s="12">
        <f>(I2205/86400)+DATE(1970,1,1)</f>
        <v>42271.85974537037</v>
      </c>
    </row>
    <row r="2206" spans="1:20" ht="45" x14ac:dyDescent="0.25">
      <c r="A2206" s="1">
        <v>2204</v>
      </c>
      <c r="B2206" s="8" t="s">
        <v>2205</v>
      </c>
      <c r="C2206" s="8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16">
        <f>ROUND((E2206/D2206)*(100),0)</f>
        <v>133</v>
      </c>
      <c r="P2206" s="9">
        <f>IF(L2206 = 0,0,E2206/L2206)</f>
        <v>27.301369863013697</v>
      </c>
      <c r="Q2206" s="1" t="str">
        <f>LEFT(N2206,SEARCH("/",N2206)-1)</f>
        <v>music</v>
      </c>
      <c r="R2206" s="1" t="str">
        <f>RIGHT(N2206,LEN(N2206) - FIND("/",N2206))</f>
        <v>electronic music</v>
      </c>
      <c r="S2206" s="12">
        <f>(J2206/86400)+DATE(1970,1,1)</f>
        <v>41312.311562499999</v>
      </c>
      <c r="T2206" s="12">
        <f>(I2206/86400)+DATE(1970,1,1)</f>
        <v>41342.311562499999</v>
      </c>
    </row>
    <row r="2207" spans="1:20" ht="45" x14ac:dyDescent="0.25">
      <c r="A2207" s="1">
        <v>2205</v>
      </c>
      <c r="B2207" s="8" t="s">
        <v>2206</v>
      </c>
      <c r="C2207" s="8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16">
        <f>ROUND((E2207/D2207)*(100),0)</f>
        <v>152</v>
      </c>
      <c r="P2207" s="9">
        <f>IF(L2207 = 0,0,E2207/L2207)</f>
        <v>42.222222222222221</v>
      </c>
      <c r="Q2207" s="1" t="str">
        <f>LEFT(N2207,SEARCH("/",N2207)-1)</f>
        <v>music</v>
      </c>
      <c r="R2207" s="1" t="str">
        <f>RIGHT(N2207,LEN(N2207) - FIND("/",N2207))</f>
        <v>electronic music</v>
      </c>
      <c r="S2207" s="12">
        <f>(J2207/86400)+DATE(1970,1,1)</f>
        <v>41031.821631944447</v>
      </c>
      <c r="T2207" s="12">
        <f>(I2207/86400)+DATE(1970,1,1)</f>
        <v>41061.821631944447</v>
      </c>
    </row>
    <row r="2208" spans="1:20" ht="60" x14ac:dyDescent="0.25">
      <c r="A2208" s="1">
        <v>2206</v>
      </c>
      <c r="B2208" s="8" t="s">
        <v>2207</v>
      </c>
      <c r="C2208" s="8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16">
        <f>ROUND((E2208/D2208)*(100),0)</f>
        <v>103</v>
      </c>
      <c r="P2208" s="9">
        <f>IF(L2208 = 0,0,E2208/L2208)</f>
        <v>33.235294117647058</v>
      </c>
      <c r="Q2208" s="1" t="str">
        <f>LEFT(N2208,SEARCH("/",N2208)-1)</f>
        <v>music</v>
      </c>
      <c r="R2208" s="1" t="str">
        <f>RIGHT(N2208,LEN(N2208) - FIND("/",N2208))</f>
        <v>electronic music</v>
      </c>
      <c r="S2208" s="12">
        <f>(J2208/86400)+DATE(1970,1,1)</f>
        <v>40997.257222222222</v>
      </c>
      <c r="T2208" s="12">
        <f>(I2208/86400)+DATE(1970,1,1)</f>
        <v>41015.257222222222</v>
      </c>
    </row>
    <row r="2209" spans="1:20" ht="45" x14ac:dyDescent="0.25">
      <c r="A2209" s="1">
        <v>2207</v>
      </c>
      <c r="B2209" s="8" t="s">
        <v>2208</v>
      </c>
      <c r="C2209" s="8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16">
        <f>ROUND((E2209/D2209)*(100),0)</f>
        <v>100</v>
      </c>
      <c r="P2209" s="9">
        <f>IF(L2209 = 0,0,E2209/L2209)</f>
        <v>285.71428571428572</v>
      </c>
      <c r="Q2209" s="1" t="str">
        <f>LEFT(N2209,SEARCH("/",N2209)-1)</f>
        <v>music</v>
      </c>
      <c r="R2209" s="1" t="str">
        <f>RIGHT(N2209,LEN(N2209) - FIND("/",N2209))</f>
        <v>electronic music</v>
      </c>
      <c r="S2209" s="12">
        <f>(J2209/86400)+DATE(1970,1,1)</f>
        <v>41564.194131944445</v>
      </c>
      <c r="T2209" s="12">
        <f>(I2209/86400)+DATE(1970,1,1)</f>
        <v>41594.235798611109</v>
      </c>
    </row>
    <row r="2210" spans="1:20" ht="60" x14ac:dyDescent="0.25">
      <c r="A2210" s="1">
        <v>2208</v>
      </c>
      <c r="B2210" s="8" t="s">
        <v>2209</v>
      </c>
      <c r="C2210" s="8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16">
        <f>ROUND((E2210/D2210)*(100),0)</f>
        <v>102</v>
      </c>
      <c r="P2210" s="9">
        <f>IF(L2210 = 0,0,E2210/L2210)</f>
        <v>42.333333333333336</v>
      </c>
      <c r="Q2210" s="1" t="str">
        <f>LEFT(N2210,SEARCH("/",N2210)-1)</f>
        <v>music</v>
      </c>
      <c r="R2210" s="1" t="str">
        <f>RIGHT(N2210,LEN(N2210) - FIND("/",N2210))</f>
        <v>electronic music</v>
      </c>
      <c r="S2210" s="12">
        <f>(J2210/86400)+DATE(1970,1,1)</f>
        <v>40946.882245370369</v>
      </c>
      <c r="T2210" s="12">
        <f>(I2210/86400)+DATE(1970,1,1)</f>
        <v>41006.166666666664</v>
      </c>
    </row>
    <row r="2211" spans="1:20" ht="45" x14ac:dyDescent="0.25">
      <c r="A2211" s="1">
        <v>2209</v>
      </c>
      <c r="B2211" s="8" t="s">
        <v>2210</v>
      </c>
      <c r="C2211" s="8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16">
        <f>ROUND((E2211/D2211)*(100),0)</f>
        <v>151</v>
      </c>
      <c r="P2211" s="9">
        <f>IF(L2211 = 0,0,E2211/L2211)</f>
        <v>50.266666666666666</v>
      </c>
      <c r="Q2211" s="1" t="str">
        <f>LEFT(N2211,SEARCH("/",N2211)-1)</f>
        <v>music</v>
      </c>
      <c r="R2211" s="1" t="str">
        <f>RIGHT(N2211,LEN(N2211) - FIND("/",N2211))</f>
        <v>electronic music</v>
      </c>
      <c r="S2211" s="12">
        <f>(J2211/86400)+DATE(1970,1,1)</f>
        <v>41732.479675925926</v>
      </c>
      <c r="T2211" s="12">
        <f>(I2211/86400)+DATE(1970,1,1)</f>
        <v>41743.958333333336</v>
      </c>
    </row>
    <row r="2212" spans="1:20" ht="60" x14ac:dyDescent="0.25">
      <c r="A2212" s="1">
        <v>2210</v>
      </c>
      <c r="B2212" s="8" t="s">
        <v>2211</v>
      </c>
      <c r="C2212" s="8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16">
        <f>ROUND((E2212/D2212)*(100),0)</f>
        <v>111</v>
      </c>
      <c r="P2212" s="9">
        <f>IF(L2212 = 0,0,E2212/L2212)</f>
        <v>61.902777777777779</v>
      </c>
      <c r="Q2212" s="1" t="str">
        <f>LEFT(N2212,SEARCH("/",N2212)-1)</f>
        <v>music</v>
      </c>
      <c r="R2212" s="1" t="str">
        <f>RIGHT(N2212,LEN(N2212) - FIND("/",N2212))</f>
        <v>electronic music</v>
      </c>
      <c r="S2212" s="12">
        <f>(J2212/86400)+DATE(1970,1,1)</f>
        <v>40956.066087962965</v>
      </c>
      <c r="T2212" s="12">
        <f>(I2212/86400)+DATE(1970,1,1)</f>
        <v>41013.733333333337</v>
      </c>
    </row>
    <row r="2213" spans="1:20" ht="60" x14ac:dyDescent="0.25">
      <c r="A2213" s="1">
        <v>2211</v>
      </c>
      <c r="B2213" s="8" t="s">
        <v>2212</v>
      </c>
      <c r="C2213" s="8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16">
        <f>ROUND((E2213/D2213)*(100),0)</f>
        <v>196</v>
      </c>
      <c r="P2213" s="9">
        <f>IF(L2213 = 0,0,E2213/L2213)</f>
        <v>40.75</v>
      </c>
      <c r="Q2213" s="1" t="str">
        <f>LEFT(N2213,SEARCH("/",N2213)-1)</f>
        <v>music</v>
      </c>
      <c r="R2213" s="1" t="str">
        <f>RIGHT(N2213,LEN(N2213) - FIND("/",N2213))</f>
        <v>electronic music</v>
      </c>
      <c r="S2213" s="12">
        <f>(J2213/86400)+DATE(1970,1,1)</f>
        <v>41716.785011574073</v>
      </c>
      <c r="T2213" s="12">
        <f>(I2213/86400)+DATE(1970,1,1)</f>
        <v>41739.290972222225</v>
      </c>
    </row>
    <row r="2214" spans="1:20" ht="60" x14ac:dyDescent="0.25">
      <c r="A2214" s="1">
        <v>2212</v>
      </c>
      <c r="B2214" s="8" t="s">
        <v>2213</v>
      </c>
      <c r="C2214" s="8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16">
        <f>ROUND((E2214/D2214)*(100),0)</f>
        <v>114</v>
      </c>
      <c r="P2214" s="9">
        <f>IF(L2214 = 0,0,E2214/L2214)</f>
        <v>55.796747967479675</v>
      </c>
      <c r="Q2214" s="1" t="str">
        <f>LEFT(N2214,SEARCH("/",N2214)-1)</f>
        <v>music</v>
      </c>
      <c r="R2214" s="1" t="str">
        <f>RIGHT(N2214,LEN(N2214) - FIND("/",N2214))</f>
        <v>electronic music</v>
      </c>
      <c r="S2214" s="12">
        <f>(J2214/86400)+DATE(1970,1,1)</f>
        <v>41548.747418981482</v>
      </c>
      <c r="T2214" s="12">
        <f>(I2214/86400)+DATE(1970,1,1)</f>
        <v>41582.041666666664</v>
      </c>
    </row>
    <row r="2215" spans="1:20" ht="75" x14ac:dyDescent="0.25">
      <c r="A2215" s="1">
        <v>2213</v>
      </c>
      <c r="B2215" s="8" t="s">
        <v>2214</v>
      </c>
      <c r="C2215" s="8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16">
        <f>ROUND((E2215/D2215)*(100),0)</f>
        <v>200</v>
      </c>
      <c r="P2215" s="9">
        <f>IF(L2215 = 0,0,E2215/L2215)</f>
        <v>10</v>
      </c>
      <c r="Q2215" s="1" t="str">
        <f>LEFT(N2215,SEARCH("/",N2215)-1)</f>
        <v>music</v>
      </c>
      <c r="R2215" s="1" t="str">
        <f>RIGHT(N2215,LEN(N2215) - FIND("/",N2215))</f>
        <v>electronic music</v>
      </c>
      <c r="S2215" s="12">
        <f>(J2215/86400)+DATE(1970,1,1)</f>
        <v>42109.826145833329</v>
      </c>
      <c r="T2215" s="12">
        <f>(I2215/86400)+DATE(1970,1,1)</f>
        <v>42139.826145833329</v>
      </c>
    </row>
    <row r="2216" spans="1:20" ht="45" x14ac:dyDescent="0.25">
      <c r="A2216" s="1">
        <v>2214</v>
      </c>
      <c r="B2216" s="8" t="s">
        <v>2215</v>
      </c>
      <c r="C2216" s="8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16">
        <f>ROUND((E2216/D2216)*(100),0)</f>
        <v>293</v>
      </c>
      <c r="P2216" s="9">
        <f>IF(L2216 = 0,0,E2216/L2216)</f>
        <v>73.125416666666666</v>
      </c>
      <c r="Q2216" s="1" t="str">
        <f>LEFT(N2216,SEARCH("/",N2216)-1)</f>
        <v>music</v>
      </c>
      <c r="R2216" s="1" t="str">
        <f>RIGHT(N2216,LEN(N2216) - FIND("/",N2216))</f>
        <v>electronic music</v>
      </c>
      <c r="S2216" s="12">
        <f>(J2216/86400)+DATE(1970,1,1)</f>
        <v>41646.792222222226</v>
      </c>
      <c r="T2216" s="12">
        <f>(I2216/86400)+DATE(1970,1,1)</f>
        <v>41676.792222222226</v>
      </c>
    </row>
    <row r="2217" spans="1:20" ht="30" x14ac:dyDescent="0.25">
      <c r="A2217" s="1">
        <v>2215</v>
      </c>
      <c r="B2217" s="8" t="s">
        <v>2216</v>
      </c>
      <c r="C2217" s="8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16">
        <f>ROUND((E2217/D2217)*(100),0)</f>
        <v>156</v>
      </c>
      <c r="P2217" s="9">
        <f>IF(L2217 = 0,0,E2217/L2217)</f>
        <v>26.060606060606062</v>
      </c>
      <c r="Q2217" s="1" t="str">
        <f>LEFT(N2217,SEARCH("/",N2217)-1)</f>
        <v>music</v>
      </c>
      <c r="R2217" s="1" t="str">
        <f>RIGHT(N2217,LEN(N2217) - FIND("/",N2217))</f>
        <v>electronic music</v>
      </c>
      <c r="S2217" s="12">
        <f>(J2217/86400)+DATE(1970,1,1)</f>
        <v>40958.717268518521</v>
      </c>
      <c r="T2217" s="12">
        <f>(I2217/86400)+DATE(1970,1,1)</f>
        <v>40981.290972222225</v>
      </c>
    </row>
    <row r="2218" spans="1:20" ht="60" x14ac:dyDescent="0.25">
      <c r="A2218" s="1">
        <v>2216</v>
      </c>
      <c r="B2218" s="8" t="s">
        <v>2217</v>
      </c>
      <c r="C2218" s="8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16">
        <f>ROUND((E2218/D2218)*(100),0)</f>
        <v>106</v>
      </c>
      <c r="P2218" s="9">
        <f>IF(L2218 = 0,0,E2218/L2218)</f>
        <v>22.642857142857142</v>
      </c>
      <c r="Q2218" s="1" t="str">
        <f>LEFT(N2218,SEARCH("/",N2218)-1)</f>
        <v>music</v>
      </c>
      <c r="R2218" s="1" t="str">
        <f>RIGHT(N2218,LEN(N2218) - FIND("/",N2218))</f>
        <v>electronic music</v>
      </c>
      <c r="S2218" s="12">
        <f>(J2218/86400)+DATE(1970,1,1)</f>
        <v>42194.75167824074</v>
      </c>
      <c r="T2218" s="12">
        <f>(I2218/86400)+DATE(1970,1,1)</f>
        <v>42208.75167824074</v>
      </c>
    </row>
    <row r="2219" spans="1:20" ht="60" x14ac:dyDescent="0.25">
      <c r="A2219" s="1">
        <v>2217</v>
      </c>
      <c r="B2219" s="8" t="s">
        <v>2218</v>
      </c>
      <c r="C2219" s="8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16">
        <f>ROUND((E2219/D2219)*(100),0)</f>
        <v>101</v>
      </c>
      <c r="P2219" s="9">
        <f>IF(L2219 = 0,0,E2219/L2219)</f>
        <v>47.222222222222221</v>
      </c>
      <c r="Q2219" s="1" t="str">
        <f>LEFT(N2219,SEARCH("/",N2219)-1)</f>
        <v>music</v>
      </c>
      <c r="R2219" s="1" t="str">
        <f>RIGHT(N2219,LEN(N2219) - FIND("/",N2219))</f>
        <v>electronic music</v>
      </c>
      <c r="S2219" s="12">
        <f>(J2219/86400)+DATE(1970,1,1)</f>
        <v>42299.776770833334</v>
      </c>
      <c r="T2219" s="12">
        <f>(I2219/86400)+DATE(1970,1,1)</f>
        <v>42310.333333333328</v>
      </c>
    </row>
    <row r="2220" spans="1:20" ht="45" x14ac:dyDescent="0.25">
      <c r="A2220" s="1">
        <v>2218</v>
      </c>
      <c r="B2220" s="8" t="s">
        <v>2219</v>
      </c>
      <c r="C2220" s="8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16">
        <f>ROUND((E2220/D2220)*(100),0)</f>
        <v>123</v>
      </c>
      <c r="P2220" s="9">
        <f>IF(L2220 = 0,0,E2220/L2220)</f>
        <v>32.324473684210524</v>
      </c>
      <c r="Q2220" s="1" t="str">
        <f>LEFT(N2220,SEARCH("/",N2220)-1)</f>
        <v>music</v>
      </c>
      <c r="R2220" s="1" t="str">
        <f>RIGHT(N2220,LEN(N2220) - FIND("/",N2220))</f>
        <v>electronic music</v>
      </c>
      <c r="S2220" s="12">
        <f>(J2220/86400)+DATE(1970,1,1)</f>
        <v>41127.812303240738</v>
      </c>
      <c r="T2220" s="12">
        <f>(I2220/86400)+DATE(1970,1,1)</f>
        <v>41150</v>
      </c>
    </row>
    <row r="2221" spans="1:20" ht="45" x14ac:dyDescent="0.25">
      <c r="A2221" s="1">
        <v>2219</v>
      </c>
      <c r="B2221" s="8" t="s">
        <v>2220</v>
      </c>
      <c r="C2221" s="8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16">
        <f>ROUND((E2221/D2221)*(100),0)</f>
        <v>102</v>
      </c>
      <c r="P2221" s="9">
        <f>IF(L2221 = 0,0,E2221/L2221)</f>
        <v>53.421052631578945</v>
      </c>
      <c r="Q2221" s="1" t="str">
        <f>LEFT(N2221,SEARCH("/",N2221)-1)</f>
        <v>music</v>
      </c>
      <c r="R2221" s="1" t="str">
        <f>RIGHT(N2221,LEN(N2221) - FIND("/",N2221))</f>
        <v>electronic music</v>
      </c>
      <c r="S2221" s="12">
        <f>(J2221/86400)+DATE(1970,1,1)</f>
        <v>42205.718888888892</v>
      </c>
      <c r="T2221" s="12">
        <f>(I2221/86400)+DATE(1970,1,1)</f>
        <v>42235.718888888892</v>
      </c>
    </row>
    <row r="2222" spans="1:20" ht="45" x14ac:dyDescent="0.25">
      <c r="A2222" s="1">
        <v>2220</v>
      </c>
      <c r="B2222" s="8" t="s">
        <v>2221</v>
      </c>
      <c r="C2222" s="8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16">
        <f>ROUND((E2222/D2222)*(100),0)</f>
        <v>101</v>
      </c>
      <c r="P2222" s="9">
        <f>IF(L2222 = 0,0,E2222/L2222)</f>
        <v>51.304347826086953</v>
      </c>
      <c r="Q2222" s="1" t="str">
        <f>LEFT(N2222,SEARCH("/",N2222)-1)</f>
        <v>music</v>
      </c>
      <c r="R2222" s="1" t="str">
        <f>RIGHT(N2222,LEN(N2222) - FIND("/",N2222))</f>
        <v>electronic music</v>
      </c>
      <c r="S2222" s="12">
        <f>(J2222/86400)+DATE(1970,1,1)</f>
        <v>41452.060601851852</v>
      </c>
      <c r="T2222" s="12">
        <f>(I2222/86400)+DATE(1970,1,1)</f>
        <v>41482.060601851852</v>
      </c>
    </row>
    <row r="2223" spans="1:20" ht="45" x14ac:dyDescent="0.25">
      <c r="A2223" s="1">
        <v>2221</v>
      </c>
      <c r="B2223" s="8" t="s">
        <v>2222</v>
      </c>
      <c r="C2223" s="8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16">
        <f>ROUND((E2223/D2223)*(100),0)</f>
        <v>108</v>
      </c>
      <c r="P2223" s="9">
        <f>IF(L2223 = 0,0,E2223/L2223)</f>
        <v>37.197247706422019</v>
      </c>
      <c r="Q2223" s="1" t="str">
        <f>LEFT(N2223,SEARCH("/",N2223)-1)</f>
        <v>games</v>
      </c>
      <c r="R2223" s="1" t="str">
        <f>RIGHT(N2223,LEN(N2223) - FIND("/",N2223))</f>
        <v>tabletop games</v>
      </c>
      <c r="S2223" s="12">
        <f>(J2223/86400)+DATE(1970,1,1)</f>
        <v>42452.666770833333</v>
      </c>
      <c r="T2223" s="12">
        <f>(I2223/86400)+DATE(1970,1,1)</f>
        <v>42483</v>
      </c>
    </row>
    <row r="2224" spans="1:20" ht="60" x14ac:dyDescent="0.25">
      <c r="A2224" s="1">
        <v>2222</v>
      </c>
      <c r="B2224" s="8" t="s">
        <v>2223</v>
      </c>
      <c r="C2224" s="8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16">
        <f>ROUND((E2224/D2224)*(100),0)</f>
        <v>163</v>
      </c>
      <c r="P2224" s="9">
        <f>IF(L2224 = 0,0,E2224/L2224)</f>
        <v>27.1</v>
      </c>
      <c r="Q2224" s="1" t="str">
        <f>LEFT(N2224,SEARCH("/",N2224)-1)</f>
        <v>games</v>
      </c>
      <c r="R2224" s="1" t="str">
        <f>RIGHT(N2224,LEN(N2224) - FIND("/",N2224))</f>
        <v>tabletop games</v>
      </c>
      <c r="S2224" s="12">
        <f>(J2224/86400)+DATE(1970,1,1)</f>
        <v>40906.787581018521</v>
      </c>
      <c r="T2224" s="12">
        <f>(I2224/86400)+DATE(1970,1,1)</f>
        <v>40936.787581018521</v>
      </c>
    </row>
    <row r="2225" spans="1:20" ht="60" x14ac:dyDescent="0.25">
      <c r="A2225" s="1">
        <v>2223</v>
      </c>
      <c r="B2225" s="8" t="s">
        <v>2224</v>
      </c>
      <c r="C2225" s="8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16">
        <f>ROUND((E2225/D2225)*(100),0)</f>
        <v>106</v>
      </c>
      <c r="P2225" s="9">
        <f>IF(L2225 = 0,0,E2225/L2225)</f>
        <v>206.31</v>
      </c>
      <c r="Q2225" s="1" t="str">
        <f>LEFT(N2225,SEARCH("/",N2225)-1)</f>
        <v>games</v>
      </c>
      <c r="R2225" s="1" t="str">
        <f>RIGHT(N2225,LEN(N2225) - FIND("/",N2225))</f>
        <v>tabletop games</v>
      </c>
      <c r="S2225" s="12">
        <f>(J2225/86400)+DATE(1970,1,1)</f>
        <v>42152.640833333338</v>
      </c>
      <c r="T2225" s="12">
        <f>(I2225/86400)+DATE(1970,1,1)</f>
        <v>42182.640833333338</v>
      </c>
    </row>
    <row r="2226" spans="1:20" ht="60" x14ac:dyDescent="0.25">
      <c r="A2226" s="1">
        <v>2224</v>
      </c>
      <c r="B2226" s="8" t="s">
        <v>2225</v>
      </c>
      <c r="C2226" s="8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16">
        <f>ROUND((E2226/D2226)*(100),0)</f>
        <v>243</v>
      </c>
      <c r="P2226" s="9">
        <f>IF(L2226 = 0,0,E2226/L2226)</f>
        <v>82.145270270270274</v>
      </c>
      <c r="Q2226" s="1" t="str">
        <f>LEFT(N2226,SEARCH("/",N2226)-1)</f>
        <v>games</v>
      </c>
      <c r="R2226" s="1" t="str">
        <f>RIGHT(N2226,LEN(N2226) - FIND("/",N2226))</f>
        <v>tabletop games</v>
      </c>
      <c r="S2226" s="12">
        <f>(J2226/86400)+DATE(1970,1,1)</f>
        <v>42644.667534722219</v>
      </c>
      <c r="T2226" s="12">
        <f>(I2226/86400)+DATE(1970,1,1)</f>
        <v>42672.791666666672</v>
      </c>
    </row>
    <row r="2227" spans="1:20" ht="60" x14ac:dyDescent="0.25">
      <c r="A2227" s="1">
        <v>2225</v>
      </c>
      <c r="B2227" s="8" t="s">
        <v>2226</v>
      </c>
      <c r="C2227" s="8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16">
        <f>ROUND((E2227/D2227)*(100),0)</f>
        <v>945</v>
      </c>
      <c r="P2227" s="9">
        <f>IF(L2227 = 0,0,E2227/L2227)</f>
        <v>164.79651993355483</v>
      </c>
      <c r="Q2227" s="1" t="str">
        <f>LEFT(N2227,SEARCH("/",N2227)-1)</f>
        <v>games</v>
      </c>
      <c r="R2227" s="1" t="str">
        <f>RIGHT(N2227,LEN(N2227) - FIND("/",N2227))</f>
        <v>tabletop games</v>
      </c>
      <c r="S2227" s="12">
        <f>(J2227/86400)+DATE(1970,1,1)</f>
        <v>41873.79184027778</v>
      </c>
      <c r="T2227" s="12">
        <f>(I2227/86400)+DATE(1970,1,1)</f>
        <v>41903.79184027778</v>
      </c>
    </row>
    <row r="2228" spans="1:20" ht="60" x14ac:dyDescent="0.25">
      <c r="A2228" s="1">
        <v>2226</v>
      </c>
      <c r="B2228" s="8" t="s">
        <v>2227</v>
      </c>
      <c r="C2228" s="8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16">
        <f>ROUND((E2228/D2228)*(100),0)</f>
        <v>108</v>
      </c>
      <c r="P2228" s="9">
        <f>IF(L2228 = 0,0,E2228/L2228)</f>
        <v>60.820280373831778</v>
      </c>
      <c r="Q2228" s="1" t="str">
        <f>LEFT(N2228,SEARCH("/",N2228)-1)</f>
        <v>games</v>
      </c>
      <c r="R2228" s="1" t="str">
        <f>RIGHT(N2228,LEN(N2228) - FIND("/",N2228))</f>
        <v>tabletop games</v>
      </c>
      <c r="S2228" s="12">
        <f>(J2228/86400)+DATE(1970,1,1)</f>
        <v>42381.79886574074</v>
      </c>
      <c r="T2228" s="12">
        <f>(I2228/86400)+DATE(1970,1,1)</f>
        <v>42412.207638888889</v>
      </c>
    </row>
    <row r="2229" spans="1:20" ht="60" x14ac:dyDescent="0.25">
      <c r="A2229" s="1">
        <v>2227</v>
      </c>
      <c r="B2229" s="8" t="s">
        <v>2228</v>
      </c>
      <c r="C2229" s="8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16">
        <f>ROUND((E2229/D2229)*(100),0)</f>
        <v>157</v>
      </c>
      <c r="P2229" s="9">
        <f>IF(L2229 = 0,0,E2229/L2229)</f>
        <v>67.970099667774093</v>
      </c>
      <c r="Q2229" s="1" t="str">
        <f>LEFT(N2229,SEARCH("/",N2229)-1)</f>
        <v>games</v>
      </c>
      <c r="R2229" s="1" t="str">
        <f>RIGHT(N2229,LEN(N2229) - FIND("/",N2229))</f>
        <v>tabletop games</v>
      </c>
      <c r="S2229" s="12">
        <f>(J2229/86400)+DATE(1970,1,1)</f>
        <v>41561.807349537034</v>
      </c>
      <c r="T2229" s="12">
        <f>(I2229/86400)+DATE(1970,1,1)</f>
        <v>41591.849016203705</v>
      </c>
    </row>
    <row r="2230" spans="1:20" ht="60" x14ac:dyDescent="0.25">
      <c r="A2230" s="1">
        <v>2228</v>
      </c>
      <c r="B2230" s="8" t="s">
        <v>2229</v>
      </c>
      <c r="C2230" s="8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16">
        <f>ROUND((E2230/D2230)*(100),0)</f>
        <v>1174</v>
      </c>
      <c r="P2230" s="9">
        <f>IF(L2230 = 0,0,E2230/L2230)</f>
        <v>81.561805555555551</v>
      </c>
      <c r="Q2230" s="1" t="str">
        <f>LEFT(N2230,SEARCH("/",N2230)-1)</f>
        <v>games</v>
      </c>
      <c r="R2230" s="1" t="str">
        <f>RIGHT(N2230,LEN(N2230) - FIND("/",N2230))</f>
        <v>tabletop games</v>
      </c>
      <c r="S2230" s="12">
        <f>(J2230/86400)+DATE(1970,1,1)</f>
        <v>42202.278194444443</v>
      </c>
      <c r="T2230" s="12">
        <f>(I2230/86400)+DATE(1970,1,1)</f>
        <v>42232.278194444443</v>
      </c>
    </row>
    <row r="2231" spans="1:20" ht="60" x14ac:dyDescent="0.25">
      <c r="A2231" s="1">
        <v>2229</v>
      </c>
      <c r="B2231" s="8" t="s">
        <v>2230</v>
      </c>
      <c r="C2231" s="8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16">
        <f>ROUND((E2231/D2231)*(100),0)</f>
        <v>171</v>
      </c>
      <c r="P2231" s="9">
        <f>IF(L2231 = 0,0,E2231/L2231)</f>
        <v>25.42547309833024</v>
      </c>
      <c r="Q2231" s="1" t="str">
        <f>LEFT(N2231,SEARCH("/",N2231)-1)</f>
        <v>games</v>
      </c>
      <c r="R2231" s="1" t="str">
        <f>RIGHT(N2231,LEN(N2231) - FIND("/",N2231))</f>
        <v>tabletop games</v>
      </c>
      <c r="S2231" s="12">
        <f>(J2231/86400)+DATE(1970,1,1)</f>
        <v>41484.664247685185</v>
      </c>
      <c r="T2231" s="12">
        <f>(I2231/86400)+DATE(1970,1,1)</f>
        <v>41520.166666666664</v>
      </c>
    </row>
    <row r="2232" spans="1:20" ht="60" x14ac:dyDescent="0.25">
      <c r="A2232" s="1">
        <v>2230</v>
      </c>
      <c r="B2232" s="8" t="s">
        <v>2231</v>
      </c>
      <c r="C2232" s="8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16">
        <f>ROUND((E2232/D2232)*(100),0)</f>
        <v>126</v>
      </c>
      <c r="P2232" s="9">
        <f>IF(L2232 = 0,0,E2232/L2232)</f>
        <v>21.497991967871485</v>
      </c>
      <c r="Q2232" s="1" t="str">
        <f>LEFT(N2232,SEARCH("/",N2232)-1)</f>
        <v>games</v>
      </c>
      <c r="R2232" s="1" t="str">
        <f>RIGHT(N2232,LEN(N2232) - FIND("/",N2232))</f>
        <v>tabletop games</v>
      </c>
      <c r="S2232" s="12">
        <f>(J2232/86400)+DATE(1970,1,1)</f>
        <v>41724.881099537037</v>
      </c>
      <c r="T2232" s="12">
        <f>(I2232/86400)+DATE(1970,1,1)</f>
        <v>41754.881099537037</v>
      </c>
    </row>
    <row r="2233" spans="1:20" ht="60" x14ac:dyDescent="0.25">
      <c r="A2233" s="1">
        <v>2231</v>
      </c>
      <c r="B2233" s="8" t="s">
        <v>2232</v>
      </c>
      <c r="C2233" s="8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16">
        <f>ROUND((E2233/D2233)*(100),0)</f>
        <v>1212</v>
      </c>
      <c r="P2233" s="9">
        <f>IF(L2233 = 0,0,E2233/L2233)</f>
        <v>27.226630727762803</v>
      </c>
      <c r="Q2233" s="1" t="str">
        <f>LEFT(N2233,SEARCH("/",N2233)-1)</f>
        <v>games</v>
      </c>
      <c r="R2233" s="1" t="str">
        <f>RIGHT(N2233,LEN(N2233) - FIND("/",N2233))</f>
        <v>tabletop games</v>
      </c>
      <c r="S2233" s="12">
        <f>(J2233/86400)+DATE(1970,1,1)</f>
        <v>41423.910891203705</v>
      </c>
      <c r="T2233" s="12">
        <f>(I2233/86400)+DATE(1970,1,1)</f>
        <v>41450.208333333336</v>
      </c>
    </row>
    <row r="2234" spans="1:20" ht="45" x14ac:dyDescent="0.25">
      <c r="A2234" s="1">
        <v>2232</v>
      </c>
      <c r="B2234" s="8" t="s">
        <v>2233</v>
      </c>
      <c r="C2234" s="8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16">
        <f>ROUND((E2234/D2234)*(100),0)</f>
        <v>496</v>
      </c>
      <c r="P2234" s="9">
        <f>IF(L2234 = 0,0,E2234/L2234)</f>
        <v>25.091093117408906</v>
      </c>
      <c r="Q2234" s="1" t="str">
        <f>LEFT(N2234,SEARCH("/",N2234)-1)</f>
        <v>games</v>
      </c>
      <c r="R2234" s="1" t="str">
        <f>RIGHT(N2234,LEN(N2234) - FIND("/",N2234))</f>
        <v>tabletop games</v>
      </c>
      <c r="S2234" s="12">
        <f>(J2234/86400)+DATE(1970,1,1)</f>
        <v>41806.794074074074</v>
      </c>
      <c r="T2234" s="12">
        <f>(I2234/86400)+DATE(1970,1,1)</f>
        <v>41839.125</v>
      </c>
    </row>
    <row r="2235" spans="1:20" ht="45" x14ac:dyDescent="0.25">
      <c r="A2235" s="1">
        <v>2233</v>
      </c>
      <c r="B2235" s="8" t="s">
        <v>2234</v>
      </c>
      <c r="C2235" s="8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16">
        <f>ROUND((E2235/D2235)*(100),0)</f>
        <v>332</v>
      </c>
      <c r="P2235" s="9">
        <f>IF(L2235 = 0,0,E2235/L2235)</f>
        <v>21.230179028132991</v>
      </c>
      <c r="Q2235" s="1" t="str">
        <f>LEFT(N2235,SEARCH("/",N2235)-1)</f>
        <v>games</v>
      </c>
      <c r="R2235" s="1" t="str">
        <f>RIGHT(N2235,LEN(N2235) - FIND("/",N2235))</f>
        <v>tabletop games</v>
      </c>
      <c r="S2235" s="12">
        <f>(J2235/86400)+DATE(1970,1,1)</f>
        <v>42331.378923611112</v>
      </c>
      <c r="T2235" s="12">
        <f>(I2235/86400)+DATE(1970,1,1)</f>
        <v>42352</v>
      </c>
    </row>
    <row r="2236" spans="1:20" ht="45" x14ac:dyDescent="0.25">
      <c r="A2236" s="1">
        <v>2234</v>
      </c>
      <c r="B2236" s="8" t="s">
        <v>2235</v>
      </c>
      <c r="C2236" s="8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16">
        <f>ROUND((E2236/D2236)*(100),0)</f>
        <v>1165</v>
      </c>
      <c r="P2236" s="9">
        <f>IF(L2236 = 0,0,E2236/L2236)</f>
        <v>41.607142857142854</v>
      </c>
      <c r="Q2236" s="1" t="str">
        <f>LEFT(N2236,SEARCH("/",N2236)-1)</f>
        <v>games</v>
      </c>
      <c r="R2236" s="1" t="str">
        <f>RIGHT(N2236,LEN(N2236) - FIND("/",N2236))</f>
        <v>tabletop games</v>
      </c>
      <c r="S2236" s="12">
        <f>(J2236/86400)+DATE(1970,1,1)</f>
        <v>42710.824618055558</v>
      </c>
      <c r="T2236" s="12">
        <f>(I2236/86400)+DATE(1970,1,1)</f>
        <v>42740.824618055558</v>
      </c>
    </row>
    <row r="2237" spans="1:20" ht="45" x14ac:dyDescent="0.25">
      <c r="A2237" s="1">
        <v>2235</v>
      </c>
      <c r="B2237" s="8" t="s">
        <v>2236</v>
      </c>
      <c r="C2237" s="8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16">
        <f>ROUND((E2237/D2237)*(100),0)</f>
        <v>153</v>
      </c>
      <c r="P2237" s="9">
        <f>IF(L2237 = 0,0,E2237/L2237)</f>
        <v>135.58503401360545</v>
      </c>
      <c r="Q2237" s="1" t="str">
        <f>LEFT(N2237,SEARCH("/",N2237)-1)</f>
        <v>games</v>
      </c>
      <c r="R2237" s="1" t="str">
        <f>RIGHT(N2237,LEN(N2237) - FIND("/",N2237))</f>
        <v>tabletop games</v>
      </c>
      <c r="S2237" s="12">
        <f>(J2237/86400)+DATE(1970,1,1)</f>
        <v>42062.022118055553</v>
      </c>
      <c r="T2237" s="12">
        <f>(I2237/86400)+DATE(1970,1,1)</f>
        <v>42091.980451388888</v>
      </c>
    </row>
    <row r="2238" spans="1:20" ht="45" x14ac:dyDescent="0.25">
      <c r="A2238" s="1">
        <v>2236</v>
      </c>
      <c r="B2238" s="8" t="s">
        <v>2237</v>
      </c>
      <c r="C2238" s="8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16">
        <f>ROUND((E2238/D2238)*(100),0)</f>
        <v>537</v>
      </c>
      <c r="P2238" s="9">
        <f>IF(L2238 = 0,0,E2238/L2238)</f>
        <v>22.116176470588236</v>
      </c>
      <c r="Q2238" s="1" t="str">
        <f>LEFT(N2238,SEARCH("/",N2238)-1)</f>
        <v>games</v>
      </c>
      <c r="R2238" s="1" t="str">
        <f>RIGHT(N2238,LEN(N2238) - FIND("/",N2238))</f>
        <v>tabletop games</v>
      </c>
      <c r="S2238" s="12">
        <f>(J2238/86400)+DATE(1970,1,1)</f>
        <v>42371.617164351846</v>
      </c>
      <c r="T2238" s="12">
        <f>(I2238/86400)+DATE(1970,1,1)</f>
        <v>42401.617164351846</v>
      </c>
    </row>
    <row r="2239" spans="1:20" ht="60" x14ac:dyDescent="0.25">
      <c r="A2239" s="1">
        <v>2237</v>
      </c>
      <c r="B2239" s="8" t="s">
        <v>2238</v>
      </c>
      <c r="C2239" s="8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16">
        <f>ROUND((E2239/D2239)*(100),0)</f>
        <v>353</v>
      </c>
      <c r="P2239" s="9">
        <f>IF(L2239 = 0,0,E2239/L2239)</f>
        <v>64.625635808748726</v>
      </c>
      <c r="Q2239" s="1" t="str">
        <f>LEFT(N2239,SEARCH("/",N2239)-1)</f>
        <v>games</v>
      </c>
      <c r="R2239" s="1" t="str">
        <f>RIGHT(N2239,LEN(N2239) - FIND("/",N2239))</f>
        <v>tabletop games</v>
      </c>
      <c r="S2239" s="12">
        <f>(J2239/86400)+DATE(1970,1,1)</f>
        <v>41915.003275462965</v>
      </c>
      <c r="T2239" s="12">
        <f>(I2239/86400)+DATE(1970,1,1)</f>
        <v>41955.332638888889</v>
      </c>
    </row>
    <row r="2240" spans="1:20" ht="30" x14ac:dyDescent="0.25">
      <c r="A2240" s="1">
        <v>2238</v>
      </c>
      <c r="B2240" s="8" t="s">
        <v>2239</v>
      </c>
      <c r="C2240" s="8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16">
        <f>ROUND((E2240/D2240)*(100),0)</f>
        <v>137</v>
      </c>
      <c r="P2240" s="9">
        <f>IF(L2240 = 0,0,E2240/L2240)</f>
        <v>69.569620253164558</v>
      </c>
      <c r="Q2240" s="1" t="str">
        <f>LEFT(N2240,SEARCH("/",N2240)-1)</f>
        <v>games</v>
      </c>
      <c r="R2240" s="1" t="str">
        <f>RIGHT(N2240,LEN(N2240) - FIND("/",N2240))</f>
        <v>tabletop games</v>
      </c>
      <c r="S2240" s="12">
        <f>(J2240/86400)+DATE(1970,1,1)</f>
        <v>42774.621712962966</v>
      </c>
      <c r="T2240" s="12">
        <f>(I2240/86400)+DATE(1970,1,1)</f>
        <v>42804.621712962966</v>
      </c>
    </row>
    <row r="2241" spans="1:20" ht="30" x14ac:dyDescent="0.25">
      <c r="A2241" s="1">
        <v>2239</v>
      </c>
      <c r="B2241" s="8" t="s">
        <v>2240</v>
      </c>
      <c r="C2241" s="8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16">
        <f>ROUND((E2241/D2241)*(100),0)</f>
        <v>128</v>
      </c>
      <c r="P2241" s="9">
        <f>IF(L2241 = 0,0,E2241/L2241)</f>
        <v>75.133028169014082</v>
      </c>
      <c r="Q2241" s="1" t="str">
        <f>LEFT(N2241,SEARCH("/",N2241)-1)</f>
        <v>games</v>
      </c>
      <c r="R2241" s="1" t="str">
        <f>RIGHT(N2241,LEN(N2241) - FIND("/",N2241))</f>
        <v>tabletop games</v>
      </c>
      <c r="S2241" s="12">
        <f>(J2241/86400)+DATE(1970,1,1)</f>
        <v>41572.958495370374</v>
      </c>
      <c r="T2241" s="12">
        <f>(I2241/86400)+DATE(1970,1,1)</f>
        <v>41609.168055555558</v>
      </c>
    </row>
    <row r="2242" spans="1:20" ht="45" x14ac:dyDescent="0.25">
      <c r="A2242" s="1">
        <v>2240</v>
      </c>
      <c r="B2242" s="8" t="s">
        <v>2241</v>
      </c>
      <c r="C2242" s="8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16">
        <f>ROUND((E2242/D2242)*(100),0)</f>
        <v>271</v>
      </c>
      <c r="P2242" s="9">
        <f>IF(L2242 = 0,0,E2242/L2242)</f>
        <v>140.97916666666666</v>
      </c>
      <c r="Q2242" s="1" t="str">
        <f>LEFT(N2242,SEARCH("/",N2242)-1)</f>
        <v>games</v>
      </c>
      <c r="R2242" s="1" t="str">
        <f>RIGHT(N2242,LEN(N2242) - FIND("/",N2242))</f>
        <v>tabletop games</v>
      </c>
      <c r="S2242" s="12">
        <f>(J2242/86400)+DATE(1970,1,1)</f>
        <v>42452.825740740736</v>
      </c>
      <c r="T2242" s="12">
        <f>(I2242/86400)+DATE(1970,1,1)</f>
        <v>42482.825740740736</v>
      </c>
    </row>
    <row r="2243" spans="1:20" ht="60" x14ac:dyDescent="0.25">
      <c r="A2243" s="1">
        <v>2241</v>
      </c>
      <c r="B2243" s="8" t="s">
        <v>2242</v>
      </c>
      <c r="C2243" s="8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16">
        <f>ROUND((E2243/D2243)*(100),0)</f>
        <v>806</v>
      </c>
      <c r="P2243" s="9">
        <f>IF(L2243 = 0,0,E2243/L2243)</f>
        <v>49.472392638036808</v>
      </c>
      <c r="Q2243" s="1" t="str">
        <f>LEFT(N2243,SEARCH("/",N2243)-1)</f>
        <v>games</v>
      </c>
      <c r="R2243" s="1" t="str">
        <f>RIGHT(N2243,LEN(N2243) - FIND("/",N2243))</f>
        <v>tabletop games</v>
      </c>
      <c r="S2243" s="12">
        <f>(J2243/86400)+DATE(1970,1,1)</f>
        <v>42766.827546296292</v>
      </c>
      <c r="T2243" s="12">
        <f>(I2243/86400)+DATE(1970,1,1)</f>
        <v>42796.827546296292</v>
      </c>
    </row>
    <row r="2244" spans="1:20" ht="30" x14ac:dyDescent="0.25">
      <c r="A2244" s="1">
        <v>2242</v>
      </c>
      <c r="B2244" s="8" t="s">
        <v>2243</v>
      </c>
      <c r="C2244" s="8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16">
        <f>ROUND((E2244/D2244)*(100),0)</f>
        <v>1360</v>
      </c>
      <c r="P2244" s="9">
        <f>IF(L2244 = 0,0,E2244/L2244)</f>
        <v>53.865251485148519</v>
      </c>
      <c r="Q2244" s="1" t="str">
        <f>LEFT(N2244,SEARCH("/",N2244)-1)</f>
        <v>games</v>
      </c>
      <c r="R2244" s="1" t="str">
        <f>RIGHT(N2244,LEN(N2244) - FIND("/",N2244))</f>
        <v>tabletop games</v>
      </c>
      <c r="S2244" s="12">
        <f>(J2244/86400)+DATE(1970,1,1)</f>
        <v>41569.575613425928</v>
      </c>
      <c r="T2244" s="12">
        <f>(I2244/86400)+DATE(1970,1,1)</f>
        <v>41605.126388888893</v>
      </c>
    </row>
    <row r="2245" spans="1:20" ht="60" x14ac:dyDescent="0.25">
      <c r="A2245" s="1">
        <v>2243</v>
      </c>
      <c r="B2245" s="8" t="s">
        <v>2244</v>
      </c>
      <c r="C2245" s="8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16">
        <f>ROUND((E2245/D2245)*(100),0)</f>
        <v>930250</v>
      </c>
      <c r="P2245" s="9">
        <f>IF(L2245 = 0,0,E2245/L2245)</f>
        <v>4.5712530712530715</v>
      </c>
      <c r="Q2245" s="1" t="str">
        <f>LEFT(N2245,SEARCH("/",N2245)-1)</f>
        <v>games</v>
      </c>
      <c r="R2245" s="1" t="str">
        <f>RIGHT(N2245,LEN(N2245) - FIND("/",N2245))</f>
        <v>tabletop games</v>
      </c>
      <c r="S2245" s="12">
        <f>(J2245/86400)+DATE(1970,1,1)</f>
        <v>42800.751041666663</v>
      </c>
      <c r="T2245" s="12">
        <f>(I2245/86400)+DATE(1970,1,1)</f>
        <v>42807.125</v>
      </c>
    </row>
    <row r="2246" spans="1:20" ht="45" x14ac:dyDescent="0.25">
      <c r="A2246" s="1">
        <v>2244</v>
      </c>
      <c r="B2246" s="8" t="s">
        <v>2245</v>
      </c>
      <c r="C2246" s="8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16">
        <f>ROUND((E2246/D2246)*(100),0)</f>
        <v>377</v>
      </c>
      <c r="P2246" s="9">
        <f>IF(L2246 = 0,0,E2246/L2246)</f>
        <v>65.00344827586207</v>
      </c>
      <c r="Q2246" s="1" t="str">
        <f>LEFT(N2246,SEARCH("/",N2246)-1)</f>
        <v>games</v>
      </c>
      <c r="R2246" s="1" t="str">
        <f>RIGHT(N2246,LEN(N2246) - FIND("/",N2246))</f>
        <v>tabletop games</v>
      </c>
      <c r="S2246" s="12">
        <f>(J2246/86400)+DATE(1970,1,1)</f>
        <v>42647.818819444445</v>
      </c>
      <c r="T2246" s="12">
        <f>(I2246/86400)+DATE(1970,1,1)</f>
        <v>42659.854166666672</v>
      </c>
    </row>
    <row r="2247" spans="1:20" ht="45" x14ac:dyDescent="0.25">
      <c r="A2247" s="1">
        <v>2245</v>
      </c>
      <c r="B2247" s="8" t="s">
        <v>2246</v>
      </c>
      <c r="C2247" s="8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16">
        <f>ROUND((E2247/D2247)*(100),0)</f>
        <v>2647</v>
      </c>
      <c r="P2247" s="9">
        <f>IF(L2247 = 0,0,E2247/L2247)</f>
        <v>53.475252525252522</v>
      </c>
      <c r="Q2247" s="1" t="str">
        <f>LEFT(N2247,SEARCH("/",N2247)-1)</f>
        <v>games</v>
      </c>
      <c r="R2247" s="1" t="str">
        <f>RIGHT(N2247,LEN(N2247) - FIND("/",N2247))</f>
        <v>tabletop games</v>
      </c>
      <c r="S2247" s="12">
        <f>(J2247/86400)+DATE(1970,1,1)</f>
        <v>41660.70853009259</v>
      </c>
      <c r="T2247" s="12">
        <f>(I2247/86400)+DATE(1970,1,1)</f>
        <v>41691.75</v>
      </c>
    </row>
    <row r="2248" spans="1:20" ht="60" x14ac:dyDescent="0.25">
      <c r="A2248" s="1">
        <v>2246</v>
      </c>
      <c r="B2248" s="8" t="s">
        <v>2247</v>
      </c>
      <c r="C2248" s="8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16">
        <f>ROUND((E2248/D2248)*(100),0)</f>
        <v>100</v>
      </c>
      <c r="P2248" s="9">
        <f>IF(L2248 = 0,0,E2248/L2248)</f>
        <v>43.912280701754383</v>
      </c>
      <c r="Q2248" s="1" t="str">
        <f>LEFT(N2248,SEARCH("/",N2248)-1)</f>
        <v>games</v>
      </c>
      <c r="R2248" s="1" t="str">
        <f>RIGHT(N2248,LEN(N2248) - FIND("/",N2248))</f>
        <v>tabletop games</v>
      </c>
      <c r="S2248" s="12">
        <f>(J2248/86400)+DATE(1970,1,1)</f>
        <v>42221.79178240741</v>
      </c>
      <c r="T2248" s="12">
        <f>(I2248/86400)+DATE(1970,1,1)</f>
        <v>42251.79178240741</v>
      </c>
    </row>
    <row r="2249" spans="1:20" ht="45" x14ac:dyDescent="0.25">
      <c r="A2249" s="1">
        <v>2247</v>
      </c>
      <c r="B2249" s="8" t="s">
        <v>2248</v>
      </c>
      <c r="C2249" s="8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16">
        <f>ROUND((E2249/D2249)*(100),0)</f>
        <v>104</v>
      </c>
      <c r="P2249" s="9">
        <f>IF(L2249 = 0,0,E2249/L2249)</f>
        <v>50.852631578947367</v>
      </c>
      <c r="Q2249" s="1" t="str">
        <f>LEFT(N2249,SEARCH("/",N2249)-1)</f>
        <v>games</v>
      </c>
      <c r="R2249" s="1" t="str">
        <f>RIGHT(N2249,LEN(N2249) - FIND("/",N2249))</f>
        <v>tabletop games</v>
      </c>
      <c r="S2249" s="12">
        <f>(J2249/86400)+DATE(1970,1,1)</f>
        <v>42200.666261574079</v>
      </c>
      <c r="T2249" s="12">
        <f>(I2249/86400)+DATE(1970,1,1)</f>
        <v>42214.666261574079</v>
      </c>
    </row>
    <row r="2250" spans="1:20" ht="60" x14ac:dyDescent="0.25">
      <c r="A2250" s="1">
        <v>2248</v>
      </c>
      <c r="B2250" s="8" t="s">
        <v>2249</v>
      </c>
      <c r="C2250" s="8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16">
        <f>ROUND((E2250/D2250)*(100),0)</f>
        <v>107</v>
      </c>
      <c r="P2250" s="9">
        <f>IF(L2250 = 0,0,E2250/L2250)</f>
        <v>58.6328125</v>
      </c>
      <c r="Q2250" s="1" t="str">
        <f>LEFT(N2250,SEARCH("/",N2250)-1)</f>
        <v>games</v>
      </c>
      <c r="R2250" s="1" t="str">
        <f>RIGHT(N2250,LEN(N2250) - FIND("/",N2250))</f>
        <v>tabletop games</v>
      </c>
      <c r="S2250" s="12">
        <f>(J2250/86400)+DATE(1970,1,1)</f>
        <v>42688.875902777778</v>
      </c>
      <c r="T2250" s="12">
        <f>(I2250/86400)+DATE(1970,1,1)</f>
        <v>42718.875902777778</v>
      </c>
    </row>
    <row r="2251" spans="1:20" ht="45" x14ac:dyDescent="0.25">
      <c r="A2251" s="1">
        <v>2249</v>
      </c>
      <c r="B2251" s="8" t="s">
        <v>2250</v>
      </c>
      <c r="C2251" s="8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16">
        <f>ROUND((E2251/D2251)*(100),0)</f>
        <v>169</v>
      </c>
      <c r="P2251" s="9">
        <f>IF(L2251 = 0,0,E2251/L2251)</f>
        <v>32.81666666666667</v>
      </c>
      <c r="Q2251" s="1" t="str">
        <f>LEFT(N2251,SEARCH("/",N2251)-1)</f>
        <v>games</v>
      </c>
      <c r="R2251" s="1" t="str">
        <f>RIGHT(N2251,LEN(N2251) - FIND("/",N2251))</f>
        <v>tabletop games</v>
      </c>
      <c r="S2251" s="12">
        <f>(J2251/86400)+DATE(1970,1,1)</f>
        <v>41336.703298611115</v>
      </c>
      <c r="T2251" s="12">
        <f>(I2251/86400)+DATE(1970,1,1)</f>
        <v>41366.661631944444</v>
      </c>
    </row>
    <row r="2252" spans="1:20" ht="45" x14ac:dyDescent="0.25">
      <c r="A2252" s="1">
        <v>2250</v>
      </c>
      <c r="B2252" s="8" t="s">
        <v>2251</v>
      </c>
      <c r="C2252" s="8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16">
        <f>ROUND((E2252/D2252)*(100),0)</f>
        <v>975</v>
      </c>
      <c r="P2252" s="9">
        <f>IF(L2252 = 0,0,E2252/L2252)</f>
        <v>426.93169877408059</v>
      </c>
      <c r="Q2252" s="1" t="str">
        <f>LEFT(N2252,SEARCH("/",N2252)-1)</f>
        <v>games</v>
      </c>
      <c r="R2252" s="1" t="str">
        <f>RIGHT(N2252,LEN(N2252) - FIND("/",N2252))</f>
        <v>tabletop games</v>
      </c>
      <c r="S2252" s="12">
        <f>(J2252/86400)+DATE(1970,1,1)</f>
        <v>42677.005474537036</v>
      </c>
      <c r="T2252" s="12">
        <f>(I2252/86400)+DATE(1970,1,1)</f>
        <v>42707.0471412037</v>
      </c>
    </row>
    <row r="2253" spans="1:20" ht="45" x14ac:dyDescent="0.25">
      <c r="A2253" s="1">
        <v>2251</v>
      </c>
      <c r="B2253" s="8" t="s">
        <v>2252</v>
      </c>
      <c r="C2253" s="8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16">
        <f>ROUND((E2253/D2253)*(100),0)</f>
        <v>134</v>
      </c>
      <c r="P2253" s="9">
        <f>IF(L2253 = 0,0,E2253/L2253)</f>
        <v>23.808729166666669</v>
      </c>
      <c r="Q2253" s="1" t="str">
        <f>LEFT(N2253,SEARCH("/",N2253)-1)</f>
        <v>games</v>
      </c>
      <c r="R2253" s="1" t="str">
        <f>RIGHT(N2253,LEN(N2253) - FIND("/",N2253))</f>
        <v>tabletop games</v>
      </c>
      <c r="S2253" s="12">
        <f>(J2253/86400)+DATE(1970,1,1)</f>
        <v>41846.34579861111</v>
      </c>
      <c r="T2253" s="12">
        <f>(I2253/86400)+DATE(1970,1,1)</f>
        <v>41867.34579861111</v>
      </c>
    </row>
    <row r="2254" spans="1:20" ht="60" x14ac:dyDescent="0.25">
      <c r="A2254" s="1">
        <v>2252</v>
      </c>
      <c r="B2254" s="8" t="s">
        <v>2253</v>
      </c>
      <c r="C2254" s="8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16">
        <f>ROUND((E2254/D2254)*(100),0)</f>
        <v>272</v>
      </c>
      <c r="P2254" s="9">
        <f>IF(L2254 = 0,0,E2254/L2254)</f>
        <v>98.413654618473899</v>
      </c>
      <c r="Q2254" s="1" t="str">
        <f>LEFT(N2254,SEARCH("/",N2254)-1)</f>
        <v>games</v>
      </c>
      <c r="R2254" s="1" t="str">
        <f>RIGHT(N2254,LEN(N2254) - FIND("/",N2254))</f>
        <v>tabletop games</v>
      </c>
      <c r="S2254" s="12">
        <f>(J2254/86400)+DATE(1970,1,1)</f>
        <v>42573.327986111108</v>
      </c>
      <c r="T2254" s="12">
        <f>(I2254/86400)+DATE(1970,1,1)</f>
        <v>42588.327986111108</v>
      </c>
    </row>
    <row r="2255" spans="1:20" ht="60" x14ac:dyDescent="0.25">
      <c r="A2255" s="1">
        <v>2253</v>
      </c>
      <c r="B2255" s="8" t="s">
        <v>2254</v>
      </c>
      <c r="C2255" s="8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16">
        <f>ROUND((E2255/D2255)*(100),0)</f>
        <v>113</v>
      </c>
      <c r="P2255" s="9">
        <f>IF(L2255 = 0,0,E2255/L2255)</f>
        <v>107.32142857142857</v>
      </c>
      <c r="Q2255" s="1" t="str">
        <f>LEFT(N2255,SEARCH("/",N2255)-1)</f>
        <v>games</v>
      </c>
      <c r="R2255" s="1" t="str">
        <f>RIGHT(N2255,LEN(N2255) - FIND("/",N2255))</f>
        <v>tabletop games</v>
      </c>
      <c r="S2255" s="12">
        <f>(J2255/86400)+DATE(1970,1,1)</f>
        <v>42296.631331018521</v>
      </c>
      <c r="T2255" s="12">
        <f>(I2255/86400)+DATE(1970,1,1)</f>
        <v>42326.672997685186</v>
      </c>
    </row>
    <row r="2256" spans="1:20" ht="45" x14ac:dyDescent="0.25">
      <c r="A2256" s="1">
        <v>2254</v>
      </c>
      <c r="B2256" s="8" t="s">
        <v>2255</v>
      </c>
      <c r="C2256" s="8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16">
        <f>ROUND((E2256/D2256)*(100),0)</f>
        <v>460</v>
      </c>
      <c r="P2256" s="9">
        <f>IF(L2256 = 0,0,E2256/L2256)</f>
        <v>11.67005076142132</v>
      </c>
      <c r="Q2256" s="1" t="str">
        <f>LEFT(N2256,SEARCH("/",N2256)-1)</f>
        <v>games</v>
      </c>
      <c r="R2256" s="1" t="str">
        <f>RIGHT(N2256,LEN(N2256) - FIND("/",N2256))</f>
        <v>tabletop games</v>
      </c>
      <c r="S2256" s="12">
        <f>(J2256/86400)+DATE(1970,1,1)</f>
        <v>42752.647777777776</v>
      </c>
      <c r="T2256" s="12">
        <f>(I2256/86400)+DATE(1970,1,1)</f>
        <v>42759.647777777776</v>
      </c>
    </row>
    <row r="2257" spans="1:20" ht="30" x14ac:dyDescent="0.25">
      <c r="A2257" s="1">
        <v>2255</v>
      </c>
      <c r="B2257" s="8" t="s">
        <v>2256</v>
      </c>
      <c r="C2257" s="8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16">
        <f>ROUND((E2257/D2257)*(100),0)</f>
        <v>287</v>
      </c>
      <c r="P2257" s="9">
        <f>IF(L2257 = 0,0,E2257/L2257)</f>
        <v>41.782287822878232</v>
      </c>
      <c r="Q2257" s="1" t="str">
        <f>LEFT(N2257,SEARCH("/",N2257)-1)</f>
        <v>games</v>
      </c>
      <c r="R2257" s="1" t="str">
        <f>RIGHT(N2257,LEN(N2257) - FIND("/",N2257))</f>
        <v>tabletop games</v>
      </c>
      <c r="S2257" s="12">
        <f>(J2257/86400)+DATE(1970,1,1)</f>
        <v>42467.951979166668</v>
      </c>
      <c r="T2257" s="12">
        <f>(I2257/86400)+DATE(1970,1,1)</f>
        <v>42497.951979166668</v>
      </c>
    </row>
    <row r="2258" spans="1:20" ht="45" x14ac:dyDescent="0.25">
      <c r="A2258" s="1">
        <v>2256</v>
      </c>
      <c r="B2258" s="8" t="s">
        <v>2257</v>
      </c>
      <c r="C2258" s="8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16">
        <f>ROUND((E2258/D2258)*(100),0)</f>
        <v>223</v>
      </c>
      <c r="P2258" s="9">
        <f>IF(L2258 = 0,0,E2258/L2258)</f>
        <v>21.38</v>
      </c>
      <c r="Q2258" s="1" t="str">
        <f>LEFT(N2258,SEARCH("/",N2258)-1)</f>
        <v>games</v>
      </c>
      <c r="R2258" s="1" t="str">
        <f>RIGHT(N2258,LEN(N2258) - FIND("/",N2258))</f>
        <v>tabletop games</v>
      </c>
      <c r="S2258" s="12">
        <f>(J2258/86400)+DATE(1970,1,1)</f>
        <v>42682.451921296291</v>
      </c>
      <c r="T2258" s="12">
        <f>(I2258/86400)+DATE(1970,1,1)</f>
        <v>42696.451921296291</v>
      </c>
    </row>
    <row r="2259" spans="1:20" ht="60" x14ac:dyDescent="0.25">
      <c r="A2259" s="1">
        <v>2257</v>
      </c>
      <c r="B2259" s="8" t="s">
        <v>2258</v>
      </c>
      <c r="C2259" s="8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16">
        <f>ROUND((E2259/D2259)*(100),0)</f>
        <v>636</v>
      </c>
      <c r="P2259" s="9">
        <f>IF(L2259 = 0,0,E2259/L2259)</f>
        <v>94.103550295857985</v>
      </c>
      <c r="Q2259" s="1" t="str">
        <f>LEFT(N2259,SEARCH("/",N2259)-1)</f>
        <v>games</v>
      </c>
      <c r="R2259" s="1" t="str">
        <f>RIGHT(N2259,LEN(N2259) - FIND("/",N2259))</f>
        <v>tabletop games</v>
      </c>
      <c r="S2259" s="12">
        <f>(J2259/86400)+DATE(1970,1,1)</f>
        <v>42505.936678240745</v>
      </c>
      <c r="T2259" s="12">
        <f>(I2259/86400)+DATE(1970,1,1)</f>
        <v>42540.958333333328</v>
      </c>
    </row>
    <row r="2260" spans="1:20" ht="30" x14ac:dyDescent="0.25">
      <c r="A2260" s="1">
        <v>2258</v>
      </c>
      <c r="B2260" s="8" t="s">
        <v>2259</v>
      </c>
      <c r="C2260" s="8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16">
        <f>ROUND((E2260/D2260)*(100),0)</f>
        <v>147</v>
      </c>
      <c r="P2260" s="9">
        <f>IF(L2260 = 0,0,E2260/L2260)</f>
        <v>15.721951219512196</v>
      </c>
      <c r="Q2260" s="1" t="str">
        <f>LEFT(N2260,SEARCH("/",N2260)-1)</f>
        <v>games</v>
      </c>
      <c r="R2260" s="1" t="str">
        <f>RIGHT(N2260,LEN(N2260) - FIND("/",N2260))</f>
        <v>tabletop games</v>
      </c>
      <c r="S2260" s="12">
        <f>(J2260/86400)+DATE(1970,1,1)</f>
        <v>42136.75100694444</v>
      </c>
      <c r="T2260" s="12">
        <f>(I2260/86400)+DATE(1970,1,1)</f>
        <v>42166.75100694444</v>
      </c>
    </row>
    <row r="2261" spans="1:20" ht="60" x14ac:dyDescent="0.25">
      <c r="A2261" s="1">
        <v>2259</v>
      </c>
      <c r="B2261" s="8" t="s">
        <v>2260</v>
      </c>
      <c r="C2261" s="8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16">
        <f>ROUND((E2261/D2261)*(100),0)</f>
        <v>1867</v>
      </c>
      <c r="P2261" s="9">
        <f>IF(L2261 = 0,0,E2261/L2261)</f>
        <v>90.635922330097088</v>
      </c>
      <c r="Q2261" s="1" t="str">
        <f>LEFT(N2261,SEARCH("/",N2261)-1)</f>
        <v>games</v>
      </c>
      <c r="R2261" s="1" t="str">
        <f>RIGHT(N2261,LEN(N2261) - FIND("/",N2261))</f>
        <v>tabletop games</v>
      </c>
      <c r="S2261" s="12">
        <f>(J2261/86400)+DATE(1970,1,1)</f>
        <v>42702.804814814815</v>
      </c>
      <c r="T2261" s="12">
        <f>(I2261/86400)+DATE(1970,1,1)</f>
        <v>42712.804814814815</v>
      </c>
    </row>
    <row r="2262" spans="1:20" ht="60" x14ac:dyDescent="0.25">
      <c r="A2262" s="1">
        <v>2260</v>
      </c>
      <c r="B2262" s="8" t="s">
        <v>2261</v>
      </c>
      <c r="C2262" s="8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16">
        <f>ROUND((E2262/D2262)*(100),0)</f>
        <v>327</v>
      </c>
      <c r="P2262" s="9">
        <f>IF(L2262 = 0,0,E2262/L2262)</f>
        <v>97.297619047619051</v>
      </c>
      <c r="Q2262" s="1" t="str">
        <f>LEFT(N2262,SEARCH("/",N2262)-1)</f>
        <v>games</v>
      </c>
      <c r="R2262" s="1" t="str">
        <f>RIGHT(N2262,LEN(N2262) - FIND("/",N2262))</f>
        <v>tabletop games</v>
      </c>
      <c r="S2262" s="12">
        <f>(J2262/86400)+DATE(1970,1,1)</f>
        <v>41695.016782407409</v>
      </c>
      <c r="T2262" s="12">
        <f>(I2262/86400)+DATE(1970,1,1)</f>
        <v>41724.975115740745</v>
      </c>
    </row>
    <row r="2263" spans="1:20" ht="60" x14ac:dyDescent="0.25">
      <c r="A2263" s="1">
        <v>2261</v>
      </c>
      <c r="B2263" s="8" t="s">
        <v>2262</v>
      </c>
      <c r="C2263" s="8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16">
        <f>ROUND((E2263/D2263)*(100),0)</f>
        <v>780</v>
      </c>
      <c r="P2263" s="9">
        <f>IF(L2263 = 0,0,E2263/L2263)</f>
        <v>37.11904761904762</v>
      </c>
      <c r="Q2263" s="1" t="str">
        <f>LEFT(N2263,SEARCH("/",N2263)-1)</f>
        <v>games</v>
      </c>
      <c r="R2263" s="1" t="str">
        <f>RIGHT(N2263,LEN(N2263) - FIND("/",N2263))</f>
        <v>tabletop games</v>
      </c>
      <c r="S2263" s="12">
        <f>(J2263/86400)+DATE(1970,1,1)</f>
        <v>42759.724768518514</v>
      </c>
      <c r="T2263" s="12">
        <f>(I2263/86400)+DATE(1970,1,1)</f>
        <v>42780.724768518514</v>
      </c>
    </row>
    <row r="2264" spans="1:20" ht="45" x14ac:dyDescent="0.25">
      <c r="A2264" s="1">
        <v>2262</v>
      </c>
      <c r="B2264" s="8" t="s">
        <v>2263</v>
      </c>
      <c r="C2264" s="8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16">
        <f>ROUND((E2264/D2264)*(100),0)</f>
        <v>154</v>
      </c>
      <c r="P2264" s="9">
        <f>IF(L2264 = 0,0,E2264/L2264)</f>
        <v>28.104972375690608</v>
      </c>
      <c r="Q2264" s="1" t="str">
        <f>LEFT(N2264,SEARCH("/",N2264)-1)</f>
        <v>games</v>
      </c>
      <c r="R2264" s="1" t="str">
        <f>RIGHT(N2264,LEN(N2264) - FIND("/",N2264))</f>
        <v>tabletop games</v>
      </c>
      <c r="S2264" s="12">
        <f>(J2264/86400)+DATE(1970,1,1)</f>
        <v>41926.585162037038</v>
      </c>
      <c r="T2264" s="12">
        <f>(I2264/86400)+DATE(1970,1,1)</f>
        <v>41961</v>
      </c>
    </row>
    <row r="2265" spans="1:20" ht="45" x14ac:dyDescent="0.25">
      <c r="A2265" s="1">
        <v>2263</v>
      </c>
      <c r="B2265" s="8" t="s">
        <v>2264</v>
      </c>
      <c r="C2265" s="8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16">
        <f>ROUND((E2265/D2265)*(100),0)</f>
        <v>116</v>
      </c>
      <c r="P2265" s="9">
        <f>IF(L2265 = 0,0,E2265/L2265)</f>
        <v>144.43333333333334</v>
      </c>
      <c r="Q2265" s="1" t="str">
        <f>LEFT(N2265,SEARCH("/",N2265)-1)</f>
        <v>games</v>
      </c>
      <c r="R2265" s="1" t="str">
        <f>RIGHT(N2265,LEN(N2265) - FIND("/",N2265))</f>
        <v>tabletop games</v>
      </c>
      <c r="S2265" s="12">
        <f>(J2265/86400)+DATE(1970,1,1)</f>
        <v>42014.832326388889</v>
      </c>
      <c r="T2265" s="12">
        <f>(I2265/86400)+DATE(1970,1,1)</f>
        <v>42035.832326388889</v>
      </c>
    </row>
    <row r="2266" spans="1:20" ht="60" x14ac:dyDescent="0.25">
      <c r="A2266" s="1">
        <v>2264</v>
      </c>
      <c r="B2266" s="8" t="s">
        <v>2265</v>
      </c>
      <c r="C2266" s="8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16">
        <f>ROUND((E2266/D2266)*(100),0)</f>
        <v>180</v>
      </c>
      <c r="P2266" s="9">
        <f>IF(L2266 = 0,0,E2266/L2266)</f>
        <v>24.274157303370785</v>
      </c>
      <c r="Q2266" s="1" t="str">
        <f>LEFT(N2266,SEARCH("/",N2266)-1)</f>
        <v>games</v>
      </c>
      <c r="R2266" s="1" t="str">
        <f>RIGHT(N2266,LEN(N2266) - FIND("/",N2266))</f>
        <v>tabletop games</v>
      </c>
      <c r="S2266" s="12">
        <f>(J2266/86400)+DATE(1970,1,1)</f>
        <v>42496.582337962958</v>
      </c>
      <c r="T2266" s="12">
        <f>(I2266/86400)+DATE(1970,1,1)</f>
        <v>42513.125</v>
      </c>
    </row>
    <row r="2267" spans="1:20" ht="60" x14ac:dyDescent="0.25">
      <c r="A2267" s="1">
        <v>2265</v>
      </c>
      <c r="B2267" s="8" t="s">
        <v>2266</v>
      </c>
      <c r="C2267" s="8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16">
        <f>ROUND((E2267/D2267)*(100),0)</f>
        <v>299</v>
      </c>
      <c r="P2267" s="9">
        <f>IF(L2267 = 0,0,E2267/L2267)</f>
        <v>35.117647058823529</v>
      </c>
      <c r="Q2267" s="1" t="str">
        <f>LEFT(N2267,SEARCH("/",N2267)-1)</f>
        <v>games</v>
      </c>
      <c r="R2267" s="1" t="str">
        <f>RIGHT(N2267,LEN(N2267) - FIND("/",N2267))</f>
        <v>tabletop games</v>
      </c>
      <c r="S2267" s="12">
        <f>(J2267/86400)+DATE(1970,1,1)</f>
        <v>42689.853090277778</v>
      </c>
      <c r="T2267" s="12">
        <f>(I2267/86400)+DATE(1970,1,1)</f>
        <v>42696.853090277778</v>
      </c>
    </row>
    <row r="2268" spans="1:20" ht="45" x14ac:dyDescent="0.25">
      <c r="A2268" s="1">
        <v>2266</v>
      </c>
      <c r="B2268" s="8" t="s">
        <v>2267</v>
      </c>
      <c r="C2268" s="8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16">
        <f>ROUND((E2268/D2268)*(100),0)</f>
        <v>320</v>
      </c>
      <c r="P2268" s="9">
        <f>IF(L2268 = 0,0,E2268/L2268)</f>
        <v>24.762886597938145</v>
      </c>
      <c r="Q2268" s="1" t="str">
        <f>LEFT(N2268,SEARCH("/",N2268)-1)</f>
        <v>games</v>
      </c>
      <c r="R2268" s="1" t="str">
        <f>RIGHT(N2268,LEN(N2268) - FIND("/",N2268))</f>
        <v>tabletop games</v>
      </c>
      <c r="S2268" s="12">
        <f>(J2268/86400)+DATE(1970,1,1)</f>
        <v>42469.874907407408</v>
      </c>
      <c r="T2268" s="12">
        <f>(I2268/86400)+DATE(1970,1,1)</f>
        <v>42487.083333333328</v>
      </c>
    </row>
    <row r="2269" spans="1:20" ht="60" x14ac:dyDescent="0.25">
      <c r="A2269" s="1">
        <v>2267</v>
      </c>
      <c r="B2269" s="8" t="s">
        <v>2268</v>
      </c>
      <c r="C2269" s="8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16">
        <f>ROUND((E2269/D2269)*(100),0)</f>
        <v>381</v>
      </c>
      <c r="P2269" s="9">
        <f>IF(L2269 = 0,0,E2269/L2269)</f>
        <v>188.37871287128712</v>
      </c>
      <c r="Q2269" s="1" t="str">
        <f>LEFT(N2269,SEARCH("/",N2269)-1)</f>
        <v>games</v>
      </c>
      <c r="R2269" s="1" t="str">
        <f>RIGHT(N2269,LEN(N2269) - FIND("/",N2269))</f>
        <v>tabletop games</v>
      </c>
      <c r="S2269" s="12">
        <f>(J2269/86400)+DATE(1970,1,1)</f>
        <v>41968.829826388886</v>
      </c>
      <c r="T2269" s="12">
        <f>(I2269/86400)+DATE(1970,1,1)</f>
        <v>41994.041666666672</v>
      </c>
    </row>
    <row r="2270" spans="1:20" ht="60" x14ac:dyDescent="0.25">
      <c r="A2270" s="1">
        <v>2268</v>
      </c>
      <c r="B2270" s="8" t="s">
        <v>2269</v>
      </c>
      <c r="C2270" s="8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16">
        <f>ROUND((E2270/D2270)*(100),0)</f>
        <v>103</v>
      </c>
      <c r="P2270" s="9">
        <f>IF(L2270 = 0,0,E2270/L2270)</f>
        <v>148.08247422680412</v>
      </c>
      <c r="Q2270" s="1" t="str">
        <f>LEFT(N2270,SEARCH("/",N2270)-1)</f>
        <v>games</v>
      </c>
      <c r="R2270" s="1" t="str">
        <f>RIGHT(N2270,LEN(N2270) - FIND("/",N2270))</f>
        <v>tabletop games</v>
      </c>
      <c r="S2270" s="12">
        <f>(J2270/86400)+DATE(1970,1,1)</f>
        <v>42776.082349537042</v>
      </c>
      <c r="T2270" s="12">
        <f>(I2270/86400)+DATE(1970,1,1)</f>
        <v>42806.082349537042</v>
      </c>
    </row>
    <row r="2271" spans="1:20" ht="45" x14ac:dyDescent="0.25">
      <c r="A2271" s="1">
        <v>2269</v>
      </c>
      <c r="B2271" s="8" t="s">
        <v>2270</v>
      </c>
      <c r="C2271" s="8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16">
        <f>ROUND((E2271/D2271)*(100),0)</f>
        <v>1802</v>
      </c>
      <c r="P2271" s="9">
        <f>IF(L2271 = 0,0,E2271/L2271)</f>
        <v>49.934589800443462</v>
      </c>
      <c r="Q2271" s="1" t="str">
        <f>LEFT(N2271,SEARCH("/",N2271)-1)</f>
        <v>games</v>
      </c>
      <c r="R2271" s="1" t="str">
        <f>RIGHT(N2271,LEN(N2271) - FIND("/",N2271))</f>
        <v>tabletop games</v>
      </c>
      <c r="S2271" s="12">
        <f>(J2271/86400)+DATE(1970,1,1)</f>
        <v>42776.704432870371</v>
      </c>
      <c r="T2271" s="12">
        <f>(I2271/86400)+DATE(1970,1,1)</f>
        <v>42801.208333333328</v>
      </c>
    </row>
    <row r="2272" spans="1:20" ht="45" x14ac:dyDescent="0.25">
      <c r="A2272" s="1">
        <v>2270</v>
      </c>
      <c r="B2272" s="8" t="s">
        <v>2271</v>
      </c>
      <c r="C2272" s="8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16">
        <f>ROUND((E2272/D2272)*(100),0)</f>
        <v>720</v>
      </c>
      <c r="P2272" s="9">
        <f>IF(L2272 = 0,0,E2272/L2272)</f>
        <v>107.82155688622754</v>
      </c>
      <c r="Q2272" s="1" t="str">
        <f>LEFT(N2272,SEARCH("/",N2272)-1)</f>
        <v>games</v>
      </c>
      <c r="R2272" s="1" t="str">
        <f>RIGHT(N2272,LEN(N2272) - FIND("/",N2272))</f>
        <v>tabletop games</v>
      </c>
      <c r="S2272" s="12">
        <f>(J2272/86400)+DATE(1970,1,1)</f>
        <v>42725.869363425925</v>
      </c>
      <c r="T2272" s="12">
        <f>(I2272/86400)+DATE(1970,1,1)</f>
        <v>42745.915972222225</v>
      </c>
    </row>
    <row r="2273" spans="1:20" ht="60" x14ac:dyDescent="0.25">
      <c r="A2273" s="1">
        <v>2271</v>
      </c>
      <c r="B2273" s="8" t="s">
        <v>2272</v>
      </c>
      <c r="C2273" s="8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16">
        <f>ROUND((E2273/D2273)*(100),0)</f>
        <v>283</v>
      </c>
      <c r="P2273" s="9">
        <f>IF(L2273 = 0,0,E2273/L2273)</f>
        <v>42.63403614457831</v>
      </c>
      <c r="Q2273" s="1" t="str">
        <f>LEFT(N2273,SEARCH("/",N2273)-1)</f>
        <v>games</v>
      </c>
      <c r="R2273" s="1" t="str">
        <f>RIGHT(N2273,LEN(N2273) - FIND("/",N2273))</f>
        <v>tabletop games</v>
      </c>
      <c r="S2273" s="12">
        <f>(J2273/86400)+DATE(1970,1,1)</f>
        <v>42684.000046296293</v>
      </c>
      <c r="T2273" s="12">
        <f>(I2273/86400)+DATE(1970,1,1)</f>
        <v>42714.000046296293</v>
      </c>
    </row>
    <row r="2274" spans="1:20" ht="45" x14ac:dyDescent="0.25">
      <c r="A2274" s="1">
        <v>2272</v>
      </c>
      <c r="B2274" s="8" t="s">
        <v>2273</v>
      </c>
      <c r="C2274" s="8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16">
        <f>ROUND((E2274/D2274)*(100),0)</f>
        <v>1357</v>
      </c>
      <c r="P2274" s="9">
        <f>IF(L2274 = 0,0,E2274/L2274)</f>
        <v>14.370762711864407</v>
      </c>
      <c r="Q2274" s="1" t="str">
        <f>LEFT(N2274,SEARCH("/",N2274)-1)</f>
        <v>games</v>
      </c>
      <c r="R2274" s="1" t="str">
        <f>RIGHT(N2274,LEN(N2274) - FIND("/",N2274))</f>
        <v>tabletop games</v>
      </c>
      <c r="S2274" s="12">
        <f>(J2274/86400)+DATE(1970,1,1)</f>
        <v>42315.699490740742</v>
      </c>
      <c r="T2274" s="12">
        <f>(I2274/86400)+DATE(1970,1,1)</f>
        <v>42345.699490740742</v>
      </c>
    </row>
    <row r="2275" spans="1:20" ht="60" x14ac:dyDescent="0.25">
      <c r="A2275" s="1">
        <v>2273</v>
      </c>
      <c r="B2275" s="8" t="s">
        <v>2274</v>
      </c>
      <c r="C2275" s="8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16">
        <f>ROUND((E2275/D2275)*(100),0)</f>
        <v>220</v>
      </c>
      <c r="P2275" s="9">
        <f>IF(L2275 = 0,0,E2275/L2275)</f>
        <v>37.476190476190474</v>
      </c>
      <c r="Q2275" s="1" t="str">
        <f>LEFT(N2275,SEARCH("/",N2275)-1)</f>
        <v>games</v>
      </c>
      <c r="R2275" s="1" t="str">
        <f>RIGHT(N2275,LEN(N2275) - FIND("/",N2275))</f>
        <v>tabletop games</v>
      </c>
      <c r="S2275" s="12">
        <f>(J2275/86400)+DATE(1970,1,1)</f>
        <v>42781.549097222218</v>
      </c>
      <c r="T2275" s="12">
        <f>(I2275/86400)+DATE(1970,1,1)</f>
        <v>42806.507430555561</v>
      </c>
    </row>
    <row r="2276" spans="1:20" ht="60" x14ac:dyDescent="0.25">
      <c r="A2276" s="1">
        <v>2274</v>
      </c>
      <c r="B2276" s="8" t="s">
        <v>2275</v>
      </c>
      <c r="C2276" s="8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16">
        <f>ROUND((E2276/D2276)*(100),0)</f>
        <v>120</v>
      </c>
      <c r="P2276" s="9">
        <f>IF(L2276 = 0,0,E2276/L2276)</f>
        <v>30.202020202020201</v>
      </c>
      <c r="Q2276" s="1" t="str">
        <f>LEFT(N2276,SEARCH("/",N2276)-1)</f>
        <v>games</v>
      </c>
      <c r="R2276" s="1" t="str">
        <f>RIGHT(N2276,LEN(N2276) - FIND("/",N2276))</f>
        <v>tabletop games</v>
      </c>
      <c r="S2276" s="12">
        <f>(J2276/86400)+DATE(1970,1,1)</f>
        <v>41663.500659722224</v>
      </c>
      <c r="T2276" s="12">
        <f>(I2276/86400)+DATE(1970,1,1)</f>
        <v>41693.500659722224</v>
      </c>
    </row>
    <row r="2277" spans="1:20" ht="45" x14ac:dyDescent="0.25">
      <c r="A2277" s="1">
        <v>2275</v>
      </c>
      <c r="B2277" s="8" t="s">
        <v>2276</v>
      </c>
      <c r="C2277" s="8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16">
        <f>ROUND((E2277/D2277)*(100),0)</f>
        <v>408</v>
      </c>
      <c r="P2277" s="9">
        <f>IF(L2277 = 0,0,E2277/L2277)</f>
        <v>33.550632911392405</v>
      </c>
      <c r="Q2277" s="1" t="str">
        <f>LEFT(N2277,SEARCH("/",N2277)-1)</f>
        <v>games</v>
      </c>
      <c r="R2277" s="1" t="str">
        <f>RIGHT(N2277,LEN(N2277) - FIND("/",N2277))</f>
        <v>tabletop games</v>
      </c>
      <c r="S2277" s="12">
        <f>(J2277/86400)+DATE(1970,1,1)</f>
        <v>41965.616655092592</v>
      </c>
      <c r="T2277" s="12">
        <f>(I2277/86400)+DATE(1970,1,1)</f>
        <v>41995.616655092592</v>
      </c>
    </row>
    <row r="2278" spans="1:20" ht="60" x14ac:dyDescent="0.25">
      <c r="A2278" s="1">
        <v>2276</v>
      </c>
      <c r="B2278" s="8" t="s">
        <v>2277</v>
      </c>
      <c r="C2278" s="8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16">
        <f>ROUND((E2278/D2278)*(100),0)</f>
        <v>106</v>
      </c>
      <c r="P2278" s="9">
        <f>IF(L2278 = 0,0,E2278/L2278)</f>
        <v>64.74666666666667</v>
      </c>
      <c r="Q2278" s="1" t="str">
        <f>LEFT(N2278,SEARCH("/",N2278)-1)</f>
        <v>games</v>
      </c>
      <c r="R2278" s="1" t="str">
        <f>RIGHT(N2278,LEN(N2278) - FIND("/",N2278))</f>
        <v>tabletop games</v>
      </c>
      <c r="S2278" s="12">
        <f>(J2278/86400)+DATE(1970,1,1)</f>
        <v>41614.651493055557</v>
      </c>
      <c r="T2278" s="12">
        <f>(I2278/86400)+DATE(1970,1,1)</f>
        <v>41644.651493055557</v>
      </c>
    </row>
    <row r="2279" spans="1:20" ht="60" x14ac:dyDescent="0.25">
      <c r="A2279" s="1">
        <v>2277</v>
      </c>
      <c r="B2279" s="8" t="s">
        <v>2278</v>
      </c>
      <c r="C2279" s="8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16">
        <f>ROUND((E2279/D2279)*(100),0)</f>
        <v>141</v>
      </c>
      <c r="P2279" s="9">
        <f>IF(L2279 = 0,0,E2279/L2279)</f>
        <v>57.932367149758456</v>
      </c>
      <c r="Q2279" s="1" t="str">
        <f>LEFT(N2279,SEARCH("/",N2279)-1)</f>
        <v>games</v>
      </c>
      <c r="R2279" s="1" t="str">
        <f>RIGHT(N2279,LEN(N2279) - FIND("/",N2279))</f>
        <v>tabletop games</v>
      </c>
      <c r="S2279" s="12">
        <f>(J2279/86400)+DATE(1970,1,1)</f>
        <v>40936.678506944445</v>
      </c>
      <c r="T2279" s="12">
        <f>(I2279/86400)+DATE(1970,1,1)</f>
        <v>40966.678506944445</v>
      </c>
    </row>
    <row r="2280" spans="1:20" ht="45" x14ac:dyDescent="0.25">
      <c r="A2280" s="1">
        <v>2278</v>
      </c>
      <c r="B2280" s="8" t="s">
        <v>2279</v>
      </c>
      <c r="C2280" s="8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16">
        <f>ROUND((E2280/D2280)*(100),0)</f>
        <v>271</v>
      </c>
      <c r="P2280" s="9">
        <f>IF(L2280 = 0,0,E2280/L2280)</f>
        <v>53.078431372549019</v>
      </c>
      <c r="Q2280" s="1" t="str">
        <f>LEFT(N2280,SEARCH("/",N2280)-1)</f>
        <v>games</v>
      </c>
      <c r="R2280" s="1" t="str">
        <f>RIGHT(N2280,LEN(N2280) - FIND("/",N2280))</f>
        <v>tabletop games</v>
      </c>
      <c r="S2280" s="12">
        <f>(J2280/86400)+DATE(1970,1,1)</f>
        <v>42338.709108796298</v>
      </c>
      <c r="T2280" s="12">
        <f>(I2280/86400)+DATE(1970,1,1)</f>
        <v>42372.957638888889</v>
      </c>
    </row>
    <row r="2281" spans="1:20" ht="60" x14ac:dyDescent="0.25">
      <c r="A2281" s="1">
        <v>2279</v>
      </c>
      <c r="B2281" s="8" t="s">
        <v>2280</v>
      </c>
      <c r="C2281" s="8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16">
        <f>ROUND((E2281/D2281)*(100),0)</f>
        <v>154</v>
      </c>
      <c r="P2281" s="9">
        <f>IF(L2281 = 0,0,E2281/L2281)</f>
        <v>48.0625</v>
      </c>
      <c r="Q2281" s="1" t="str">
        <f>LEFT(N2281,SEARCH("/",N2281)-1)</f>
        <v>games</v>
      </c>
      <c r="R2281" s="1" t="str">
        <f>RIGHT(N2281,LEN(N2281) - FIND("/",N2281))</f>
        <v>tabletop games</v>
      </c>
      <c r="S2281" s="12">
        <f>(J2281/86400)+DATE(1970,1,1)</f>
        <v>42020.806701388894</v>
      </c>
      <c r="T2281" s="12">
        <f>(I2281/86400)+DATE(1970,1,1)</f>
        <v>42039.166666666672</v>
      </c>
    </row>
    <row r="2282" spans="1:20" ht="60" x14ac:dyDescent="0.25">
      <c r="A2282" s="1">
        <v>2280</v>
      </c>
      <c r="B2282" s="8" t="s">
        <v>2281</v>
      </c>
      <c r="C2282" s="8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16">
        <f>ROUND((E2282/D2282)*(100),0)</f>
        <v>404</v>
      </c>
      <c r="P2282" s="9">
        <f>IF(L2282 = 0,0,E2282/L2282)</f>
        <v>82.396874999999994</v>
      </c>
      <c r="Q2282" s="1" t="str">
        <f>LEFT(N2282,SEARCH("/",N2282)-1)</f>
        <v>games</v>
      </c>
      <c r="R2282" s="1" t="str">
        <f>RIGHT(N2282,LEN(N2282) - FIND("/",N2282))</f>
        <v>tabletop games</v>
      </c>
      <c r="S2282" s="12">
        <f>(J2282/86400)+DATE(1970,1,1)</f>
        <v>42234.624895833331</v>
      </c>
      <c r="T2282" s="12">
        <f>(I2282/86400)+DATE(1970,1,1)</f>
        <v>42264.624895833331</v>
      </c>
    </row>
    <row r="2283" spans="1:20" ht="60" x14ac:dyDescent="0.25">
      <c r="A2283" s="1">
        <v>2281</v>
      </c>
      <c r="B2283" s="8" t="s">
        <v>2282</v>
      </c>
      <c r="C2283" s="8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16">
        <f>ROUND((E2283/D2283)*(100),0)</f>
        <v>185</v>
      </c>
      <c r="P2283" s="9">
        <f>IF(L2283 = 0,0,E2283/L2283)</f>
        <v>50.454545454545453</v>
      </c>
      <c r="Q2283" s="1" t="str">
        <f>LEFT(N2283,SEARCH("/",N2283)-1)</f>
        <v>music</v>
      </c>
      <c r="R2283" s="1" t="str">
        <f>RIGHT(N2283,LEN(N2283) - FIND("/",N2283))</f>
        <v>rock</v>
      </c>
      <c r="S2283" s="12">
        <f>(J2283/86400)+DATE(1970,1,1)</f>
        <v>40687.285844907405</v>
      </c>
      <c r="T2283" s="12">
        <f>(I2283/86400)+DATE(1970,1,1)</f>
        <v>40749.284722222219</v>
      </c>
    </row>
    <row r="2284" spans="1:20" ht="45" x14ac:dyDescent="0.25">
      <c r="A2284" s="1">
        <v>2282</v>
      </c>
      <c r="B2284" s="8" t="s">
        <v>2283</v>
      </c>
      <c r="C2284" s="8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16">
        <f>ROUND((E2284/D2284)*(100),0)</f>
        <v>185</v>
      </c>
      <c r="P2284" s="9">
        <f>IF(L2284 = 0,0,E2284/L2284)</f>
        <v>115.83333333333333</v>
      </c>
      <c r="Q2284" s="1" t="str">
        <f>LEFT(N2284,SEARCH("/",N2284)-1)</f>
        <v>music</v>
      </c>
      <c r="R2284" s="1" t="str">
        <f>RIGHT(N2284,LEN(N2284) - FIND("/",N2284))</f>
        <v>rock</v>
      </c>
      <c r="S2284" s="12">
        <f>(J2284/86400)+DATE(1970,1,1)</f>
        <v>42323.17460648148</v>
      </c>
      <c r="T2284" s="12">
        <f>(I2284/86400)+DATE(1970,1,1)</f>
        <v>42383.17460648148</v>
      </c>
    </row>
    <row r="2285" spans="1:20" ht="60" x14ac:dyDescent="0.25">
      <c r="A2285" s="1">
        <v>2283</v>
      </c>
      <c r="B2285" s="8" t="s">
        <v>2284</v>
      </c>
      <c r="C2285" s="8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16">
        <f>ROUND((E2285/D2285)*(100),0)</f>
        <v>101</v>
      </c>
      <c r="P2285" s="9">
        <f>IF(L2285 = 0,0,E2285/L2285)</f>
        <v>63.03458333333333</v>
      </c>
      <c r="Q2285" s="1" t="str">
        <f>LEFT(N2285,SEARCH("/",N2285)-1)</f>
        <v>music</v>
      </c>
      <c r="R2285" s="1" t="str">
        <f>RIGHT(N2285,LEN(N2285) - FIND("/",N2285))</f>
        <v>rock</v>
      </c>
      <c r="S2285" s="12">
        <f>(J2285/86400)+DATE(1970,1,1)</f>
        <v>40978.125046296293</v>
      </c>
      <c r="T2285" s="12">
        <f>(I2285/86400)+DATE(1970,1,1)</f>
        <v>41038.083379629628</v>
      </c>
    </row>
    <row r="2286" spans="1:20" ht="30" x14ac:dyDescent="0.25">
      <c r="A2286" s="1">
        <v>2284</v>
      </c>
      <c r="B2286" s="8" t="s">
        <v>2285</v>
      </c>
      <c r="C2286" s="8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16">
        <f>ROUND((E2286/D2286)*(100),0)</f>
        <v>106</v>
      </c>
      <c r="P2286" s="9">
        <f>IF(L2286 = 0,0,E2286/L2286)</f>
        <v>108.02152542372882</v>
      </c>
      <c r="Q2286" s="1" t="str">
        <f>LEFT(N2286,SEARCH("/",N2286)-1)</f>
        <v>music</v>
      </c>
      <c r="R2286" s="1" t="str">
        <f>RIGHT(N2286,LEN(N2286) - FIND("/",N2286))</f>
        <v>rock</v>
      </c>
      <c r="S2286" s="12">
        <f>(J2286/86400)+DATE(1970,1,1)</f>
        <v>40585.796817129631</v>
      </c>
      <c r="T2286" s="12">
        <f>(I2286/86400)+DATE(1970,1,1)</f>
        <v>40614.166666666664</v>
      </c>
    </row>
    <row r="2287" spans="1:20" ht="60" x14ac:dyDescent="0.25">
      <c r="A2287" s="1">
        <v>2285</v>
      </c>
      <c r="B2287" s="8" t="s">
        <v>2286</v>
      </c>
      <c r="C2287" s="8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16">
        <f>ROUND((E2287/D2287)*(100),0)</f>
        <v>121</v>
      </c>
      <c r="P2287" s="9">
        <f>IF(L2287 = 0,0,E2287/L2287)</f>
        <v>46.088607594936711</v>
      </c>
      <c r="Q2287" s="1" t="str">
        <f>LEFT(N2287,SEARCH("/",N2287)-1)</f>
        <v>music</v>
      </c>
      <c r="R2287" s="1" t="str">
        <f>RIGHT(N2287,LEN(N2287) - FIND("/",N2287))</f>
        <v>rock</v>
      </c>
      <c r="S2287" s="12">
        <f>(J2287/86400)+DATE(1970,1,1)</f>
        <v>41059.185682870375</v>
      </c>
      <c r="T2287" s="12">
        <f>(I2287/86400)+DATE(1970,1,1)</f>
        <v>41089.185682870375</v>
      </c>
    </row>
    <row r="2288" spans="1:20" ht="45" x14ac:dyDescent="0.25">
      <c r="A2288" s="1">
        <v>2286</v>
      </c>
      <c r="B2288" s="8" t="s">
        <v>2287</v>
      </c>
      <c r="C2288" s="8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16">
        <f>ROUND((E2288/D2288)*(100),0)</f>
        <v>100</v>
      </c>
      <c r="P2288" s="9">
        <f>IF(L2288 = 0,0,E2288/L2288)</f>
        <v>107.21428571428571</v>
      </c>
      <c r="Q2288" s="1" t="str">
        <f>LEFT(N2288,SEARCH("/",N2288)-1)</f>
        <v>music</v>
      </c>
      <c r="R2288" s="1" t="str">
        <f>RIGHT(N2288,LEN(N2288) - FIND("/",N2288))</f>
        <v>rock</v>
      </c>
      <c r="S2288" s="12">
        <f>(J2288/86400)+DATE(1970,1,1)</f>
        <v>41494.963587962964</v>
      </c>
      <c r="T2288" s="12">
        <f>(I2288/86400)+DATE(1970,1,1)</f>
        <v>41523.165972222225</v>
      </c>
    </row>
    <row r="2289" spans="1:20" ht="45" x14ac:dyDescent="0.25">
      <c r="A2289" s="1">
        <v>2287</v>
      </c>
      <c r="B2289" s="8" t="s">
        <v>2288</v>
      </c>
      <c r="C2289" s="8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16">
        <f>ROUND((E2289/D2289)*(100),0)</f>
        <v>120</v>
      </c>
      <c r="P2289" s="9">
        <f>IF(L2289 = 0,0,E2289/L2289)</f>
        <v>50.9338679245283</v>
      </c>
      <c r="Q2289" s="1" t="str">
        <f>LEFT(N2289,SEARCH("/",N2289)-1)</f>
        <v>music</v>
      </c>
      <c r="R2289" s="1" t="str">
        <f>RIGHT(N2289,LEN(N2289) - FIND("/",N2289))</f>
        <v>rock</v>
      </c>
      <c r="S2289" s="12">
        <f>(J2289/86400)+DATE(1970,1,1)</f>
        <v>41792.667361111111</v>
      </c>
      <c r="T2289" s="12">
        <f>(I2289/86400)+DATE(1970,1,1)</f>
        <v>41813.667361111111</v>
      </c>
    </row>
    <row r="2290" spans="1:20" ht="60" x14ac:dyDescent="0.25">
      <c r="A2290" s="1">
        <v>2288</v>
      </c>
      <c r="B2290" s="8" t="s">
        <v>2289</v>
      </c>
      <c r="C2290" s="8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16">
        <f>ROUND((E2290/D2290)*(100),0)</f>
        <v>100</v>
      </c>
      <c r="P2290" s="9">
        <f>IF(L2290 = 0,0,E2290/L2290)</f>
        <v>40.04</v>
      </c>
      <c r="Q2290" s="1" t="str">
        <f>LEFT(N2290,SEARCH("/",N2290)-1)</f>
        <v>music</v>
      </c>
      <c r="R2290" s="1" t="str">
        <f>RIGHT(N2290,LEN(N2290) - FIND("/",N2290))</f>
        <v>rock</v>
      </c>
      <c r="S2290" s="12">
        <f>(J2290/86400)+DATE(1970,1,1)</f>
        <v>41067.827418981484</v>
      </c>
      <c r="T2290" s="12">
        <f>(I2290/86400)+DATE(1970,1,1)</f>
        <v>41086.75</v>
      </c>
    </row>
    <row r="2291" spans="1:20" ht="60" x14ac:dyDescent="0.25">
      <c r="A2291" s="1">
        <v>2289</v>
      </c>
      <c r="B2291" s="8" t="s">
        <v>2290</v>
      </c>
      <c r="C2291" s="8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16">
        <f>ROUND((E2291/D2291)*(100),0)</f>
        <v>107</v>
      </c>
      <c r="P2291" s="9">
        <f>IF(L2291 = 0,0,E2291/L2291)</f>
        <v>64.44</v>
      </c>
      <c r="Q2291" s="1" t="str">
        <f>LEFT(N2291,SEARCH("/",N2291)-1)</f>
        <v>music</v>
      </c>
      <c r="R2291" s="1" t="str">
        <f>RIGHT(N2291,LEN(N2291) - FIND("/",N2291))</f>
        <v>rock</v>
      </c>
      <c r="S2291" s="12">
        <f>(J2291/86400)+DATE(1970,1,1)</f>
        <v>41571.998379629629</v>
      </c>
      <c r="T2291" s="12">
        <f>(I2291/86400)+DATE(1970,1,1)</f>
        <v>41614.973611111112</v>
      </c>
    </row>
    <row r="2292" spans="1:20" ht="45" x14ac:dyDescent="0.25">
      <c r="A2292" s="1">
        <v>2290</v>
      </c>
      <c r="B2292" s="8" t="s">
        <v>2291</v>
      </c>
      <c r="C2292" s="8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16">
        <f>ROUND((E2292/D2292)*(100),0)</f>
        <v>104</v>
      </c>
      <c r="P2292" s="9">
        <f>IF(L2292 = 0,0,E2292/L2292)</f>
        <v>53.827586206896555</v>
      </c>
      <c r="Q2292" s="1" t="str">
        <f>LEFT(N2292,SEARCH("/",N2292)-1)</f>
        <v>music</v>
      </c>
      <c r="R2292" s="1" t="str">
        <f>RIGHT(N2292,LEN(N2292) - FIND("/",N2292))</f>
        <v>rock</v>
      </c>
      <c r="S2292" s="12">
        <f>(J2292/86400)+DATE(1970,1,1)</f>
        <v>40070.253819444442</v>
      </c>
      <c r="T2292" s="12">
        <f>(I2292/86400)+DATE(1970,1,1)</f>
        <v>40148.708333333336</v>
      </c>
    </row>
    <row r="2293" spans="1:20" ht="60" x14ac:dyDescent="0.25">
      <c r="A2293" s="1">
        <v>2291</v>
      </c>
      <c r="B2293" s="8" t="s">
        <v>2292</v>
      </c>
      <c r="C2293" s="8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16">
        <f>ROUND((E2293/D2293)*(100),0)</f>
        <v>173</v>
      </c>
      <c r="P2293" s="9">
        <f>IF(L2293 = 0,0,E2293/L2293)</f>
        <v>100.46511627906976</v>
      </c>
      <c r="Q2293" s="1" t="str">
        <f>LEFT(N2293,SEARCH("/",N2293)-1)</f>
        <v>music</v>
      </c>
      <c r="R2293" s="1" t="str">
        <f>RIGHT(N2293,LEN(N2293) - FIND("/",N2293))</f>
        <v>rock</v>
      </c>
      <c r="S2293" s="12">
        <f>(J2293/86400)+DATE(1970,1,1)</f>
        <v>40987.977060185185</v>
      </c>
      <c r="T2293" s="12">
        <f>(I2293/86400)+DATE(1970,1,1)</f>
        <v>41022.166666666664</v>
      </c>
    </row>
    <row r="2294" spans="1:20" ht="60" x14ac:dyDescent="0.25">
      <c r="A2294" s="1">
        <v>2292</v>
      </c>
      <c r="B2294" s="8" t="s">
        <v>2293</v>
      </c>
      <c r="C2294" s="8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16">
        <f>ROUND((E2294/D2294)*(100),0)</f>
        <v>107</v>
      </c>
      <c r="P2294" s="9">
        <f>IF(L2294 = 0,0,E2294/L2294)</f>
        <v>46.630652173913049</v>
      </c>
      <c r="Q2294" s="1" t="str">
        <f>LEFT(N2294,SEARCH("/",N2294)-1)</f>
        <v>music</v>
      </c>
      <c r="R2294" s="1" t="str">
        <f>RIGHT(N2294,LEN(N2294) - FIND("/",N2294))</f>
        <v>rock</v>
      </c>
      <c r="S2294" s="12">
        <f>(J2294/86400)+DATE(1970,1,1)</f>
        <v>40987.697638888887</v>
      </c>
      <c r="T2294" s="12">
        <f>(I2294/86400)+DATE(1970,1,1)</f>
        <v>41017.697638888887</v>
      </c>
    </row>
    <row r="2295" spans="1:20" ht="30" x14ac:dyDescent="0.25">
      <c r="A2295" s="1">
        <v>2293</v>
      </c>
      <c r="B2295" s="8" t="s">
        <v>2294</v>
      </c>
      <c r="C2295" s="8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16">
        <f>ROUND((E2295/D2295)*(100),0)</f>
        <v>108</v>
      </c>
      <c r="P2295" s="9">
        <f>IF(L2295 = 0,0,E2295/L2295)</f>
        <v>34.074074074074076</v>
      </c>
      <c r="Q2295" s="1" t="str">
        <f>LEFT(N2295,SEARCH("/",N2295)-1)</f>
        <v>music</v>
      </c>
      <c r="R2295" s="1" t="str">
        <f>RIGHT(N2295,LEN(N2295) - FIND("/",N2295))</f>
        <v>rock</v>
      </c>
      <c r="S2295" s="12">
        <f>(J2295/86400)+DATE(1970,1,1)</f>
        <v>41151.708321759259</v>
      </c>
      <c r="T2295" s="12">
        <f>(I2295/86400)+DATE(1970,1,1)</f>
        <v>41177.165972222225</v>
      </c>
    </row>
    <row r="2296" spans="1:20" ht="60" x14ac:dyDescent="0.25">
      <c r="A2296" s="1">
        <v>2294</v>
      </c>
      <c r="B2296" s="8" t="s">
        <v>2295</v>
      </c>
      <c r="C2296" s="8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16">
        <f>ROUND((E2296/D2296)*(100),0)</f>
        <v>146</v>
      </c>
      <c r="P2296" s="9">
        <f>IF(L2296 = 0,0,E2296/L2296)</f>
        <v>65.214642857142863</v>
      </c>
      <c r="Q2296" s="1" t="str">
        <f>LEFT(N2296,SEARCH("/",N2296)-1)</f>
        <v>music</v>
      </c>
      <c r="R2296" s="1" t="str">
        <f>RIGHT(N2296,LEN(N2296) - FIND("/",N2296))</f>
        <v>rock</v>
      </c>
      <c r="S2296" s="12">
        <f>(J2296/86400)+DATE(1970,1,1)</f>
        <v>41264.72314814815</v>
      </c>
      <c r="T2296" s="12">
        <f>(I2296/86400)+DATE(1970,1,1)</f>
        <v>41294.72314814815</v>
      </c>
    </row>
    <row r="2297" spans="1:20" ht="60" x14ac:dyDescent="0.25">
      <c r="A2297" s="1">
        <v>2295</v>
      </c>
      <c r="B2297" s="8" t="s">
        <v>2296</v>
      </c>
      <c r="C2297" s="8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16">
        <f>ROUND((E2297/D2297)*(100),0)</f>
        <v>125</v>
      </c>
      <c r="P2297" s="9">
        <f>IF(L2297 = 0,0,E2297/L2297)</f>
        <v>44.205882352941174</v>
      </c>
      <c r="Q2297" s="1" t="str">
        <f>LEFT(N2297,SEARCH("/",N2297)-1)</f>
        <v>music</v>
      </c>
      <c r="R2297" s="1" t="str">
        <f>RIGHT(N2297,LEN(N2297) - FIND("/",N2297))</f>
        <v>rock</v>
      </c>
      <c r="S2297" s="12">
        <f>(J2297/86400)+DATE(1970,1,1)</f>
        <v>41270.954351851848</v>
      </c>
      <c r="T2297" s="12">
        <f>(I2297/86400)+DATE(1970,1,1)</f>
        <v>41300.954351851848</v>
      </c>
    </row>
    <row r="2298" spans="1:20" ht="45" x14ac:dyDescent="0.25">
      <c r="A2298" s="1">
        <v>2296</v>
      </c>
      <c r="B2298" s="8" t="s">
        <v>2297</v>
      </c>
      <c r="C2298" s="8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16">
        <f>ROUND((E2298/D2298)*(100),0)</f>
        <v>149</v>
      </c>
      <c r="P2298" s="9">
        <f>IF(L2298 = 0,0,E2298/L2298)</f>
        <v>71.965517241379317</v>
      </c>
      <c r="Q2298" s="1" t="str">
        <f>LEFT(N2298,SEARCH("/",N2298)-1)</f>
        <v>music</v>
      </c>
      <c r="R2298" s="1" t="str">
        <f>RIGHT(N2298,LEN(N2298) - FIND("/",N2298))</f>
        <v>rock</v>
      </c>
      <c r="S2298" s="12">
        <f>(J2298/86400)+DATE(1970,1,1)</f>
        <v>40927.731782407405</v>
      </c>
      <c r="T2298" s="12">
        <f>(I2298/86400)+DATE(1970,1,1)</f>
        <v>40962.731782407405</v>
      </c>
    </row>
    <row r="2299" spans="1:20" ht="30" x14ac:dyDescent="0.25">
      <c r="A2299" s="1">
        <v>2297</v>
      </c>
      <c r="B2299" s="8" t="s">
        <v>2298</v>
      </c>
      <c r="C2299" s="8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16">
        <f>ROUND((E2299/D2299)*(100),0)</f>
        <v>101</v>
      </c>
      <c r="P2299" s="9">
        <f>IF(L2299 = 0,0,E2299/L2299)</f>
        <v>52.94736842105263</v>
      </c>
      <c r="Q2299" s="1" t="str">
        <f>LEFT(N2299,SEARCH("/",N2299)-1)</f>
        <v>music</v>
      </c>
      <c r="R2299" s="1" t="str">
        <f>RIGHT(N2299,LEN(N2299) - FIND("/",N2299))</f>
        <v>rock</v>
      </c>
      <c r="S2299" s="12">
        <f>(J2299/86400)+DATE(1970,1,1)</f>
        <v>40948.042233796295</v>
      </c>
      <c r="T2299" s="12">
        <f>(I2299/86400)+DATE(1970,1,1)</f>
        <v>40982.165972222225</v>
      </c>
    </row>
    <row r="2300" spans="1:20" ht="45" x14ac:dyDescent="0.25">
      <c r="A2300" s="1">
        <v>2298</v>
      </c>
      <c r="B2300" s="8" t="s">
        <v>2299</v>
      </c>
      <c r="C2300" s="8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16">
        <f>ROUND((E2300/D2300)*(100),0)</f>
        <v>105</v>
      </c>
      <c r="P2300" s="9">
        <f>IF(L2300 = 0,0,E2300/L2300)</f>
        <v>109.45138888888889</v>
      </c>
      <c r="Q2300" s="1" t="str">
        <f>LEFT(N2300,SEARCH("/",N2300)-1)</f>
        <v>music</v>
      </c>
      <c r="R2300" s="1" t="str">
        <f>RIGHT(N2300,LEN(N2300) - FIND("/",N2300))</f>
        <v>rock</v>
      </c>
      <c r="S2300" s="12">
        <f>(J2300/86400)+DATE(1970,1,1)</f>
        <v>41694.84065972222</v>
      </c>
      <c r="T2300" s="12">
        <f>(I2300/86400)+DATE(1970,1,1)</f>
        <v>41724.798993055556</v>
      </c>
    </row>
    <row r="2301" spans="1:20" ht="45" x14ac:dyDescent="0.25">
      <c r="A2301" s="1">
        <v>2299</v>
      </c>
      <c r="B2301" s="8" t="s">
        <v>2300</v>
      </c>
      <c r="C2301" s="8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16">
        <f>ROUND((E2301/D2301)*(100),0)</f>
        <v>350</v>
      </c>
      <c r="P2301" s="9">
        <f>IF(L2301 = 0,0,E2301/L2301)</f>
        <v>75.035714285714292</v>
      </c>
      <c r="Q2301" s="1" t="str">
        <f>LEFT(N2301,SEARCH("/",N2301)-1)</f>
        <v>music</v>
      </c>
      <c r="R2301" s="1" t="str">
        <f>RIGHT(N2301,LEN(N2301) - FIND("/",N2301))</f>
        <v>rock</v>
      </c>
      <c r="S2301" s="12">
        <f>(J2301/86400)+DATE(1970,1,1)</f>
        <v>40565.032511574071</v>
      </c>
      <c r="T2301" s="12">
        <f>(I2301/86400)+DATE(1970,1,1)</f>
        <v>40580.032511574071</v>
      </c>
    </row>
    <row r="2302" spans="1:20" ht="45" x14ac:dyDescent="0.25">
      <c r="A2302" s="1">
        <v>2300</v>
      </c>
      <c r="B2302" s="8" t="s">
        <v>2301</v>
      </c>
      <c r="C2302" s="8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16">
        <f>ROUND((E2302/D2302)*(100),0)</f>
        <v>101</v>
      </c>
      <c r="P2302" s="9">
        <f>IF(L2302 = 0,0,E2302/L2302)</f>
        <v>115.71428571428571</v>
      </c>
      <c r="Q2302" s="1" t="str">
        <f>LEFT(N2302,SEARCH("/",N2302)-1)</f>
        <v>music</v>
      </c>
      <c r="R2302" s="1" t="str">
        <f>RIGHT(N2302,LEN(N2302) - FIND("/",N2302))</f>
        <v>rock</v>
      </c>
      <c r="S2302" s="12">
        <f>(J2302/86400)+DATE(1970,1,1)</f>
        <v>41074.727037037039</v>
      </c>
      <c r="T2302" s="12">
        <f>(I2302/86400)+DATE(1970,1,1)</f>
        <v>41088.727037037039</v>
      </c>
    </row>
    <row r="2303" spans="1:20" ht="30" x14ac:dyDescent="0.25">
      <c r="A2303" s="1">
        <v>2301</v>
      </c>
      <c r="B2303" s="8" t="s">
        <v>2302</v>
      </c>
      <c r="C2303" s="8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16">
        <f>ROUND((E2303/D2303)*(100),0)</f>
        <v>134</v>
      </c>
      <c r="P2303" s="9">
        <f>IF(L2303 = 0,0,E2303/L2303)</f>
        <v>31.659810426540286</v>
      </c>
      <c r="Q2303" s="1" t="str">
        <f>LEFT(N2303,SEARCH("/",N2303)-1)</f>
        <v>music</v>
      </c>
      <c r="R2303" s="1" t="str">
        <f>RIGHT(N2303,LEN(N2303) - FIND("/",N2303))</f>
        <v>indie rock</v>
      </c>
      <c r="S2303" s="12">
        <f>(J2303/86400)+DATE(1970,1,1)</f>
        <v>41416.146944444445</v>
      </c>
      <c r="T2303" s="12">
        <f>(I2303/86400)+DATE(1970,1,1)</f>
        <v>41446.146944444445</v>
      </c>
    </row>
    <row r="2304" spans="1:20" ht="45" x14ac:dyDescent="0.25">
      <c r="A2304" s="1">
        <v>2302</v>
      </c>
      <c r="B2304" s="8" t="s">
        <v>2303</v>
      </c>
      <c r="C2304" s="8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16">
        <f>ROUND((E2304/D2304)*(100),0)</f>
        <v>171</v>
      </c>
      <c r="P2304" s="9">
        <f>IF(L2304 = 0,0,E2304/L2304)</f>
        <v>46.176470588235297</v>
      </c>
      <c r="Q2304" s="1" t="str">
        <f>LEFT(N2304,SEARCH("/",N2304)-1)</f>
        <v>music</v>
      </c>
      <c r="R2304" s="1" t="str">
        <f>RIGHT(N2304,LEN(N2304) - FIND("/",N2304))</f>
        <v>indie rock</v>
      </c>
      <c r="S2304" s="12">
        <f>(J2304/86400)+DATE(1970,1,1)</f>
        <v>41605.868449074071</v>
      </c>
      <c r="T2304" s="12">
        <f>(I2304/86400)+DATE(1970,1,1)</f>
        <v>41639.291666666664</v>
      </c>
    </row>
    <row r="2305" spans="1:20" ht="60" x14ac:dyDescent="0.25">
      <c r="A2305" s="1">
        <v>2303</v>
      </c>
      <c r="B2305" s="8" t="s">
        <v>2304</v>
      </c>
      <c r="C2305" s="8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16">
        <f>ROUND((E2305/D2305)*(100),0)</f>
        <v>109</v>
      </c>
      <c r="P2305" s="9">
        <f>IF(L2305 = 0,0,E2305/L2305)</f>
        <v>68.481650485436887</v>
      </c>
      <c r="Q2305" s="1" t="str">
        <f>LEFT(N2305,SEARCH("/",N2305)-1)</f>
        <v>music</v>
      </c>
      <c r="R2305" s="1" t="str">
        <f>RIGHT(N2305,LEN(N2305) - FIND("/",N2305))</f>
        <v>indie rock</v>
      </c>
      <c r="S2305" s="12">
        <f>(J2305/86400)+DATE(1970,1,1)</f>
        <v>40850.111064814817</v>
      </c>
      <c r="T2305" s="12">
        <f>(I2305/86400)+DATE(1970,1,1)</f>
        <v>40890.152731481481</v>
      </c>
    </row>
    <row r="2306" spans="1:20" ht="45" x14ac:dyDescent="0.25">
      <c r="A2306" s="1">
        <v>2304</v>
      </c>
      <c r="B2306" s="8" t="s">
        <v>2305</v>
      </c>
      <c r="C2306" s="8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16">
        <f>ROUND((E2306/D2306)*(100),0)</f>
        <v>101</v>
      </c>
      <c r="P2306" s="9">
        <f>IF(L2306 = 0,0,E2306/L2306)</f>
        <v>53.469203539823013</v>
      </c>
      <c r="Q2306" s="1" t="str">
        <f>LEFT(N2306,SEARCH("/",N2306)-1)</f>
        <v>music</v>
      </c>
      <c r="R2306" s="1" t="str">
        <f>RIGHT(N2306,LEN(N2306) - FIND("/",N2306))</f>
        <v>indie rock</v>
      </c>
      <c r="S2306" s="12">
        <f>(J2306/86400)+DATE(1970,1,1)</f>
        <v>40502.815868055557</v>
      </c>
      <c r="T2306" s="12">
        <f>(I2306/86400)+DATE(1970,1,1)</f>
        <v>40544.207638888889</v>
      </c>
    </row>
    <row r="2307" spans="1:20" ht="60" x14ac:dyDescent="0.25">
      <c r="A2307" s="1">
        <v>2305</v>
      </c>
      <c r="B2307" s="8" t="s">
        <v>2306</v>
      </c>
      <c r="C2307" s="8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16">
        <f>ROUND((E2307/D2307)*(100),0)</f>
        <v>101</v>
      </c>
      <c r="P2307" s="9">
        <f>IF(L2307 = 0,0,E2307/L2307)</f>
        <v>109.10778443113773</v>
      </c>
      <c r="Q2307" s="1" t="str">
        <f>LEFT(N2307,SEARCH("/",N2307)-1)</f>
        <v>music</v>
      </c>
      <c r="R2307" s="1" t="str">
        <f>RIGHT(N2307,LEN(N2307) - FIND("/",N2307))</f>
        <v>indie rock</v>
      </c>
      <c r="S2307" s="12">
        <f>(J2307/86400)+DATE(1970,1,1)</f>
        <v>41834.695277777777</v>
      </c>
      <c r="T2307" s="12">
        <f>(I2307/86400)+DATE(1970,1,1)</f>
        <v>41859.75</v>
      </c>
    </row>
    <row r="2308" spans="1:20" ht="45" x14ac:dyDescent="0.25">
      <c r="A2308" s="1">
        <v>2306</v>
      </c>
      <c r="B2308" s="8" t="s">
        <v>2307</v>
      </c>
      <c r="C2308" s="8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16">
        <f>ROUND((E2308/D2308)*(100),0)</f>
        <v>107</v>
      </c>
      <c r="P2308" s="9">
        <f>IF(L2308 = 0,0,E2308/L2308)</f>
        <v>51.185616438356163</v>
      </c>
      <c r="Q2308" s="1" t="str">
        <f>LEFT(N2308,SEARCH("/",N2308)-1)</f>
        <v>music</v>
      </c>
      <c r="R2308" s="1" t="str">
        <f>RIGHT(N2308,LEN(N2308) - FIND("/",N2308))</f>
        <v>indie rock</v>
      </c>
      <c r="S2308" s="12">
        <f>(J2308/86400)+DATE(1970,1,1)</f>
        <v>40948.16815972222</v>
      </c>
      <c r="T2308" s="12">
        <f>(I2308/86400)+DATE(1970,1,1)</f>
        <v>40978.16815972222</v>
      </c>
    </row>
    <row r="2309" spans="1:20" ht="45" x14ac:dyDescent="0.25">
      <c r="A2309" s="1">
        <v>2307</v>
      </c>
      <c r="B2309" s="8" t="s">
        <v>2308</v>
      </c>
      <c r="C2309" s="8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16">
        <f>ROUND((E2309/D2309)*(100),0)</f>
        <v>107</v>
      </c>
      <c r="P2309" s="9">
        <f>IF(L2309 = 0,0,E2309/L2309)</f>
        <v>27.936800000000002</v>
      </c>
      <c r="Q2309" s="1" t="str">
        <f>LEFT(N2309,SEARCH("/",N2309)-1)</f>
        <v>music</v>
      </c>
      <c r="R2309" s="1" t="str">
        <f>RIGHT(N2309,LEN(N2309) - FIND("/",N2309))</f>
        <v>indie rock</v>
      </c>
      <c r="S2309" s="12">
        <f>(J2309/86400)+DATE(1970,1,1)</f>
        <v>41004.802465277782</v>
      </c>
      <c r="T2309" s="12">
        <f>(I2309/86400)+DATE(1970,1,1)</f>
        <v>41034.802407407406</v>
      </c>
    </row>
    <row r="2310" spans="1:20" ht="60" x14ac:dyDescent="0.25">
      <c r="A2310" s="1">
        <v>2308</v>
      </c>
      <c r="B2310" s="8" t="s">
        <v>2309</v>
      </c>
      <c r="C2310" s="8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16">
        <f>ROUND((E2310/D2310)*(100),0)</f>
        <v>101</v>
      </c>
      <c r="P2310" s="9">
        <f>IF(L2310 = 0,0,E2310/L2310)</f>
        <v>82.496921824104234</v>
      </c>
      <c r="Q2310" s="1" t="str">
        <f>LEFT(N2310,SEARCH("/",N2310)-1)</f>
        <v>music</v>
      </c>
      <c r="R2310" s="1" t="str">
        <f>RIGHT(N2310,LEN(N2310) - FIND("/",N2310))</f>
        <v>indie rock</v>
      </c>
      <c r="S2310" s="12">
        <f>(J2310/86400)+DATE(1970,1,1)</f>
        <v>41851.962916666671</v>
      </c>
      <c r="T2310" s="12">
        <f>(I2310/86400)+DATE(1970,1,1)</f>
        <v>41880.041666666664</v>
      </c>
    </row>
    <row r="2311" spans="1:20" ht="45" x14ac:dyDescent="0.25">
      <c r="A2311" s="1">
        <v>2309</v>
      </c>
      <c r="B2311" s="8" t="s">
        <v>2310</v>
      </c>
      <c r="C2311" s="8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16">
        <f>ROUND((E2311/D2311)*(100),0)</f>
        <v>107</v>
      </c>
      <c r="P2311" s="9">
        <f>IF(L2311 = 0,0,E2311/L2311)</f>
        <v>59.817476635514019</v>
      </c>
      <c r="Q2311" s="1" t="str">
        <f>LEFT(N2311,SEARCH("/",N2311)-1)</f>
        <v>music</v>
      </c>
      <c r="R2311" s="1" t="str">
        <f>RIGHT(N2311,LEN(N2311) - FIND("/",N2311))</f>
        <v>indie rock</v>
      </c>
      <c r="S2311" s="12">
        <f>(J2311/86400)+DATE(1970,1,1)</f>
        <v>41307.987696759257</v>
      </c>
      <c r="T2311" s="12">
        <f>(I2311/86400)+DATE(1970,1,1)</f>
        <v>41342.987696759257</v>
      </c>
    </row>
    <row r="2312" spans="1:20" ht="60" x14ac:dyDescent="0.25">
      <c r="A2312" s="1">
        <v>2310</v>
      </c>
      <c r="B2312" s="8" t="s">
        <v>2311</v>
      </c>
      <c r="C2312" s="8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16">
        <f>ROUND((E2312/D2312)*(100),0)</f>
        <v>429</v>
      </c>
      <c r="P2312" s="9">
        <f>IF(L2312 = 0,0,E2312/L2312)</f>
        <v>64.816470588235291</v>
      </c>
      <c r="Q2312" s="1" t="str">
        <f>LEFT(N2312,SEARCH("/",N2312)-1)</f>
        <v>music</v>
      </c>
      <c r="R2312" s="1" t="str">
        <f>RIGHT(N2312,LEN(N2312) - FIND("/",N2312))</f>
        <v>indie rock</v>
      </c>
      <c r="S2312" s="12">
        <f>(J2312/86400)+DATE(1970,1,1)</f>
        <v>41324.79415509259</v>
      </c>
      <c r="T2312" s="12">
        <f>(I2312/86400)+DATE(1970,1,1)</f>
        <v>41354.752488425926</v>
      </c>
    </row>
    <row r="2313" spans="1:20" ht="45" x14ac:dyDescent="0.25">
      <c r="A2313" s="1">
        <v>2311</v>
      </c>
      <c r="B2313" s="8" t="s">
        <v>2312</v>
      </c>
      <c r="C2313" s="8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16">
        <f>ROUND((E2313/D2313)*(100),0)</f>
        <v>104</v>
      </c>
      <c r="P2313" s="9">
        <f>IF(L2313 = 0,0,E2313/L2313)</f>
        <v>90.09615384615384</v>
      </c>
      <c r="Q2313" s="1" t="str">
        <f>LEFT(N2313,SEARCH("/",N2313)-1)</f>
        <v>music</v>
      </c>
      <c r="R2313" s="1" t="str">
        <f>RIGHT(N2313,LEN(N2313) - FIND("/",N2313))</f>
        <v>indie rock</v>
      </c>
      <c r="S2313" s="12">
        <f>(J2313/86400)+DATE(1970,1,1)</f>
        <v>41736.004502314812</v>
      </c>
      <c r="T2313" s="12">
        <f>(I2313/86400)+DATE(1970,1,1)</f>
        <v>41766.004502314812</v>
      </c>
    </row>
    <row r="2314" spans="1:20" ht="45" x14ac:dyDescent="0.25">
      <c r="A2314" s="1">
        <v>2312</v>
      </c>
      <c r="B2314" s="8" t="s">
        <v>2313</v>
      </c>
      <c r="C2314" s="8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16">
        <f>ROUND((E2314/D2314)*(100),0)</f>
        <v>108</v>
      </c>
      <c r="P2314" s="9">
        <f>IF(L2314 = 0,0,E2314/L2314)</f>
        <v>40.962025316455694</v>
      </c>
      <c r="Q2314" s="1" t="str">
        <f>LEFT(N2314,SEARCH("/",N2314)-1)</f>
        <v>music</v>
      </c>
      <c r="R2314" s="1" t="str">
        <f>RIGHT(N2314,LEN(N2314) - FIND("/",N2314))</f>
        <v>indie rock</v>
      </c>
      <c r="S2314" s="12">
        <f>(J2314/86400)+DATE(1970,1,1)</f>
        <v>41716.632847222223</v>
      </c>
      <c r="T2314" s="12">
        <f>(I2314/86400)+DATE(1970,1,1)</f>
        <v>41747.958333333336</v>
      </c>
    </row>
    <row r="2315" spans="1:20" ht="30" x14ac:dyDescent="0.25">
      <c r="A2315" s="1">
        <v>2313</v>
      </c>
      <c r="B2315" s="8" t="s">
        <v>2314</v>
      </c>
      <c r="C2315" s="8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16">
        <f>ROUND((E2315/D2315)*(100),0)</f>
        <v>176</v>
      </c>
      <c r="P2315" s="9">
        <f>IF(L2315 = 0,0,E2315/L2315)</f>
        <v>56.000127388535034</v>
      </c>
      <c r="Q2315" s="1" t="str">
        <f>LEFT(N2315,SEARCH("/",N2315)-1)</f>
        <v>music</v>
      </c>
      <c r="R2315" s="1" t="str">
        <f>RIGHT(N2315,LEN(N2315) - FIND("/",N2315))</f>
        <v>indie rock</v>
      </c>
      <c r="S2315" s="12">
        <f>(J2315/86400)+DATE(1970,1,1)</f>
        <v>41002.958634259259</v>
      </c>
      <c r="T2315" s="12">
        <f>(I2315/86400)+DATE(1970,1,1)</f>
        <v>41032.958634259259</v>
      </c>
    </row>
    <row r="2316" spans="1:20" ht="60" x14ac:dyDescent="0.25">
      <c r="A2316" s="1">
        <v>2314</v>
      </c>
      <c r="B2316" s="8" t="s">
        <v>2315</v>
      </c>
      <c r="C2316" s="8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16">
        <f>ROUND((E2316/D2316)*(100),0)</f>
        <v>157</v>
      </c>
      <c r="P2316" s="9">
        <f>IF(L2316 = 0,0,E2316/L2316)</f>
        <v>37.672800000000002</v>
      </c>
      <c r="Q2316" s="1" t="str">
        <f>LEFT(N2316,SEARCH("/",N2316)-1)</f>
        <v>music</v>
      </c>
      <c r="R2316" s="1" t="str">
        <f>RIGHT(N2316,LEN(N2316) - FIND("/",N2316))</f>
        <v>indie rock</v>
      </c>
      <c r="S2316" s="12">
        <f>(J2316/86400)+DATE(1970,1,1)</f>
        <v>41037.551585648151</v>
      </c>
      <c r="T2316" s="12">
        <f>(I2316/86400)+DATE(1970,1,1)</f>
        <v>41067.551585648151</v>
      </c>
    </row>
    <row r="2317" spans="1:20" ht="45" x14ac:dyDescent="0.25">
      <c r="A2317" s="1">
        <v>2315</v>
      </c>
      <c r="B2317" s="8" t="s">
        <v>2316</v>
      </c>
      <c r="C2317" s="8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16">
        <f>ROUND((E2317/D2317)*(100),0)</f>
        <v>103</v>
      </c>
      <c r="P2317" s="9">
        <f>IF(L2317 = 0,0,E2317/L2317)</f>
        <v>40.078125</v>
      </c>
      <c r="Q2317" s="1" t="str">
        <f>LEFT(N2317,SEARCH("/",N2317)-1)</f>
        <v>music</v>
      </c>
      <c r="R2317" s="1" t="str">
        <f>RIGHT(N2317,LEN(N2317) - FIND("/",N2317))</f>
        <v>indie rock</v>
      </c>
      <c r="S2317" s="12">
        <f>(J2317/86400)+DATE(1970,1,1)</f>
        <v>41004.72619212963</v>
      </c>
      <c r="T2317" s="12">
        <f>(I2317/86400)+DATE(1970,1,1)</f>
        <v>41034.72619212963</v>
      </c>
    </row>
    <row r="2318" spans="1:20" ht="60" x14ac:dyDescent="0.25">
      <c r="A2318" s="1">
        <v>2316</v>
      </c>
      <c r="B2318" s="8" t="s">
        <v>2317</v>
      </c>
      <c r="C2318" s="8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16">
        <f>ROUND((E2318/D2318)*(100),0)</f>
        <v>104</v>
      </c>
      <c r="P2318" s="9">
        <f>IF(L2318 = 0,0,E2318/L2318)</f>
        <v>78.031999999999996</v>
      </c>
      <c r="Q2318" s="1" t="str">
        <f>LEFT(N2318,SEARCH("/",N2318)-1)</f>
        <v>music</v>
      </c>
      <c r="R2318" s="1" t="str">
        <f>RIGHT(N2318,LEN(N2318) - FIND("/",N2318))</f>
        <v>indie rock</v>
      </c>
      <c r="S2318" s="12">
        <f>(J2318/86400)+DATE(1970,1,1)</f>
        <v>40079.725115740745</v>
      </c>
      <c r="T2318" s="12">
        <f>(I2318/86400)+DATE(1970,1,1)</f>
        <v>40156.766666666663</v>
      </c>
    </row>
    <row r="2319" spans="1:20" ht="45" x14ac:dyDescent="0.25">
      <c r="A2319" s="1">
        <v>2317</v>
      </c>
      <c r="B2319" s="8" t="s">
        <v>2318</v>
      </c>
      <c r="C2319" s="8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16">
        <f>ROUND((E2319/D2319)*(100),0)</f>
        <v>104</v>
      </c>
      <c r="P2319" s="9">
        <f>IF(L2319 = 0,0,E2319/L2319)</f>
        <v>18.90909090909091</v>
      </c>
      <c r="Q2319" s="1" t="str">
        <f>LEFT(N2319,SEARCH("/",N2319)-1)</f>
        <v>music</v>
      </c>
      <c r="R2319" s="1" t="str">
        <f>RIGHT(N2319,LEN(N2319) - FIND("/",N2319))</f>
        <v>indie rock</v>
      </c>
      <c r="S2319" s="12">
        <f>(J2319/86400)+DATE(1970,1,1)</f>
        <v>40192.542233796295</v>
      </c>
      <c r="T2319" s="12">
        <f>(I2319/86400)+DATE(1970,1,1)</f>
        <v>40224.208333333336</v>
      </c>
    </row>
    <row r="2320" spans="1:20" ht="60" x14ac:dyDescent="0.25">
      <c r="A2320" s="1">
        <v>2318</v>
      </c>
      <c r="B2320" s="8" t="s">
        <v>2319</v>
      </c>
      <c r="C2320" s="8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16">
        <f>ROUND((E2320/D2320)*(100),0)</f>
        <v>121</v>
      </c>
      <c r="P2320" s="9">
        <f>IF(L2320 = 0,0,E2320/L2320)</f>
        <v>37.134969325153371</v>
      </c>
      <c r="Q2320" s="1" t="str">
        <f>LEFT(N2320,SEARCH("/",N2320)-1)</f>
        <v>music</v>
      </c>
      <c r="R2320" s="1" t="str">
        <f>RIGHT(N2320,LEN(N2320) - FIND("/",N2320))</f>
        <v>indie rock</v>
      </c>
      <c r="S2320" s="12">
        <f>(J2320/86400)+DATE(1970,1,1)</f>
        <v>40050.643680555557</v>
      </c>
      <c r="T2320" s="12">
        <f>(I2320/86400)+DATE(1970,1,1)</f>
        <v>40082.165972222225</v>
      </c>
    </row>
    <row r="2321" spans="1:20" ht="45" x14ac:dyDescent="0.25">
      <c r="A2321" s="1">
        <v>2319</v>
      </c>
      <c r="B2321" s="8" t="s">
        <v>2320</v>
      </c>
      <c r="C2321" s="8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16">
        <f>ROUND((E2321/D2321)*(100),0)</f>
        <v>108</v>
      </c>
      <c r="P2321" s="9">
        <f>IF(L2321 = 0,0,E2321/L2321)</f>
        <v>41.961038961038959</v>
      </c>
      <c r="Q2321" s="1" t="str">
        <f>LEFT(N2321,SEARCH("/",N2321)-1)</f>
        <v>music</v>
      </c>
      <c r="R2321" s="1" t="str">
        <f>RIGHT(N2321,LEN(N2321) - FIND("/",N2321))</f>
        <v>indie rock</v>
      </c>
      <c r="S2321" s="12">
        <f>(J2321/86400)+DATE(1970,1,1)</f>
        <v>41593.082002314812</v>
      </c>
      <c r="T2321" s="12">
        <f>(I2321/86400)+DATE(1970,1,1)</f>
        <v>41623.082002314812</v>
      </c>
    </row>
    <row r="2322" spans="1:20" ht="60" x14ac:dyDescent="0.25">
      <c r="A2322" s="1">
        <v>2320</v>
      </c>
      <c r="B2322" s="8" t="s">
        <v>2321</v>
      </c>
      <c r="C2322" s="8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16">
        <f>ROUND((E2322/D2322)*(100),0)</f>
        <v>109</v>
      </c>
      <c r="P2322" s="9">
        <f>IF(L2322 = 0,0,E2322/L2322)</f>
        <v>61.044943820224717</v>
      </c>
      <c r="Q2322" s="1" t="str">
        <f>LEFT(N2322,SEARCH("/",N2322)-1)</f>
        <v>music</v>
      </c>
      <c r="R2322" s="1" t="str">
        <f>RIGHT(N2322,LEN(N2322) - FIND("/",N2322))</f>
        <v>indie rock</v>
      </c>
      <c r="S2322" s="12">
        <f>(J2322/86400)+DATE(1970,1,1)</f>
        <v>41696.817129629628</v>
      </c>
      <c r="T2322" s="12">
        <f>(I2322/86400)+DATE(1970,1,1)</f>
        <v>41731.775462962964</v>
      </c>
    </row>
    <row r="2323" spans="1:20" ht="45" x14ac:dyDescent="0.25">
      <c r="A2323" s="1">
        <v>2321</v>
      </c>
      <c r="B2323" s="8" t="s">
        <v>2322</v>
      </c>
      <c r="C2323" s="8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6">
        <f>ROUND((E2323/D2323)*(100),0)</f>
        <v>39</v>
      </c>
      <c r="P2323" s="9">
        <f>IF(L2323 = 0,0,E2323/L2323)</f>
        <v>64.53125</v>
      </c>
      <c r="Q2323" s="1" t="str">
        <f>LEFT(N2323,SEARCH("/",N2323)-1)</f>
        <v>food</v>
      </c>
      <c r="R2323" s="1" t="str">
        <f>RIGHT(N2323,LEN(N2323) - FIND("/",N2323))</f>
        <v>small batch</v>
      </c>
      <c r="S2323" s="12">
        <f>(J2323/86400)+DATE(1970,1,1)</f>
        <v>42799.260428240741</v>
      </c>
      <c r="T2323" s="12">
        <f>(I2323/86400)+DATE(1970,1,1)</f>
        <v>42829.21876157407</v>
      </c>
    </row>
    <row r="2324" spans="1:20" ht="45" x14ac:dyDescent="0.25">
      <c r="A2324" s="1">
        <v>2322</v>
      </c>
      <c r="B2324" s="8" t="s">
        <v>2323</v>
      </c>
      <c r="C2324" s="8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6">
        <f>ROUND((E2324/D2324)*(100),0)</f>
        <v>3</v>
      </c>
      <c r="P2324" s="9">
        <f>IF(L2324 = 0,0,E2324/L2324)</f>
        <v>21.25</v>
      </c>
      <c r="Q2324" s="1" t="str">
        <f>LEFT(N2324,SEARCH("/",N2324)-1)</f>
        <v>food</v>
      </c>
      <c r="R2324" s="1" t="str">
        <f>RIGHT(N2324,LEN(N2324) - FIND("/",N2324))</f>
        <v>small batch</v>
      </c>
      <c r="S2324" s="12">
        <f>(J2324/86400)+DATE(1970,1,1)</f>
        <v>42804.895474537036</v>
      </c>
      <c r="T2324" s="12">
        <f>(I2324/86400)+DATE(1970,1,1)</f>
        <v>42834.853807870371</v>
      </c>
    </row>
    <row r="2325" spans="1:20" ht="45" x14ac:dyDescent="0.25">
      <c r="A2325" s="1">
        <v>2323</v>
      </c>
      <c r="B2325" s="8" t="s">
        <v>2324</v>
      </c>
      <c r="C2325" s="8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6">
        <f>ROUND((E2325/D2325)*(100),0)</f>
        <v>48</v>
      </c>
      <c r="P2325" s="9">
        <f>IF(L2325 = 0,0,E2325/L2325)</f>
        <v>30</v>
      </c>
      <c r="Q2325" s="1" t="str">
        <f>LEFT(N2325,SEARCH("/",N2325)-1)</f>
        <v>food</v>
      </c>
      <c r="R2325" s="1" t="str">
        <f>RIGHT(N2325,LEN(N2325) - FIND("/",N2325))</f>
        <v>small batch</v>
      </c>
      <c r="S2325" s="12">
        <f>(J2325/86400)+DATE(1970,1,1)</f>
        <v>42807.755173611113</v>
      </c>
      <c r="T2325" s="12">
        <f>(I2325/86400)+DATE(1970,1,1)</f>
        <v>42814.755173611113</v>
      </c>
    </row>
    <row r="2326" spans="1:20" ht="45" x14ac:dyDescent="0.25">
      <c r="A2326" s="1">
        <v>2324</v>
      </c>
      <c r="B2326" s="8" t="s">
        <v>2325</v>
      </c>
      <c r="C2326" s="8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6">
        <f>ROUND((E2326/D2326)*(100),0)</f>
        <v>21</v>
      </c>
      <c r="P2326" s="9">
        <f>IF(L2326 = 0,0,E2326/L2326)</f>
        <v>25.491803278688526</v>
      </c>
      <c r="Q2326" s="1" t="str">
        <f>LEFT(N2326,SEARCH("/",N2326)-1)</f>
        <v>food</v>
      </c>
      <c r="R2326" s="1" t="str">
        <f>RIGHT(N2326,LEN(N2326) - FIND("/",N2326))</f>
        <v>small batch</v>
      </c>
      <c r="S2326" s="12">
        <f>(J2326/86400)+DATE(1970,1,1)</f>
        <v>42790.885243055556</v>
      </c>
      <c r="T2326" s="12">
        <f>(I2326/86400)+DATE(1970,1,1)</f>
        <v>42820.843576388885</v>
      </c>
    </row>
    <row r="2327" spans="1:20" ht="60" x14ac:dyDescent="0.25">
      <c r="A2327" s="1">
        <v>2325</v>
      </c>
      <c r="B2327" s="8" t="s">
        <v>2326</v>
      </c>
      <c r="C2327" s="8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6">
        <f>ROUND((E2327/D2327)*(100),0)</f>
        <v>8</v>
      </c>
      <c r="P2327" s="9">
        <f>IF(L2327 = 0,0,E2327/L2327)</f>
        <v>11.428571428571429</v>
      </c>
      <c r="Q2327" s="1" t="str">
        <f>LEFT(N2327,SEARCH("/",N2327)-1)</f>
        <v>food</v>
      </c>
      <c r="R2327" s="1" t="str">
        <f>RIGHT(N2327,LEN(N2327) - FIND("/",N2327))</f>
        <v>small batch</v>
      </c>
      <c r="S2327" s="12">
        <f>(J2327/86400)+DATE(1970,1,1)</f>
        <v>42794.022349537037</v>
      </c>
      <c r="T2327" s="12">
        <f>(I2327/86400)+DATE(1970,1,1)</f>
        <v>42823.980682870373</v>
      </c>
    </row>
    <row r="2328" spans="1:20" ht="60" x14ac:dyDescent="0.25">
      <c r="A2328" s="1">
        <v>2326</v>
      </c>
      <c r="B2328" s="8" t="s">
        <v>2327</v>
      </c>
      <c r="C2328" s="8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6">
        <f>ROUND((E2328/D2328)*(100),0)</f>
        <v>1</v>
      </c>
      <c r="P2328" s="9">
        <f>IF(L2328 = 0,0,E2328/L2328)</f>
        <v>108</v>
      </c>
      <c r="Q2328" s="1" t="str">
        <f>LEFT(N2328,SEARCH("/",N2328)-1)</f>
        <v>food</v>
      </c>
      <c r="R2328" s="1" t="str">
        <f>RIGHT(N2328,LEN(N2328) - FIND("/",N2328))</f>
        <v>small batch</v>
      </c>
      <c r="S2328" s="12">
        <f>(J2328/86400)+DATE(1970,1,1)</f>
        <v>42804.034120370372</v>
      </c>
      <c r="T2328" s="12">
        <f>(I2328/86400)+DATE(1970,1,1)</f>
        <v>42855.708333333328</v>
      </c>
    </row>
    <row r="2329" spans="1:20" ht="45" x14ac:dyDescent="0.25">
      <c r="A2329" s="1">
        <v>2327</v>
      </c>
      <c r="B2329" s="8" t="s">
        <v>2328</v>
      </c>
      <c r="C2329" s="8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16">
        <f>ROUND((E2329/D2329)*(100),0)</f>
        <v>526</v>
      </c>
      <c r="P2329" s="9">
        <f>IF(L2329 = 0,0,E2329/L2329)</f>
        <v>54.883162444113267</v>
      </c>
      <c r="Q2329" s="1" t="str">
        <f>LEFT(N2329,SEARCH("/",N2329)-1)</f>
        <v>food</v>
      </c>
      <c r="R2329" s="1" t="str">
        <f>RIGHT(N2329,LEN(N2329) - FIND("/",N2329))</f>
        <v>small batch</v>
      </c>
      <c r="S2329" s="12">
        <f>(J2329/86400)+DATE(1970,1,1)</f>
        <v>41842.917129629626</v>
      </c>
      <c r="T2329" s="12">
        <f>(I2329/86400)+DATE(1970,1,1)</f>
        <v>41877.917129629626</v>
      </c>
    </row>
    <row r="2330" spans="1:20" ht="60" x14ac:dyDescent="0.25">
      <c r="A2330" s="1">
        <v>2328</v>
      </c>
      <c r="B2330" s="8" t="s">
        <v>2329</v>
      </c>
      <c r="C2330" s="8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16">
        <f>ROUND((E2330/D2330)*(100),0)</f>
        <v>254</v>
      </c>
      <c r="P2330" s="9">
        <f>IF(L2330 = 0,0,E2330/L2330)</f>
        <v>47.383612662942269</v>
      </c>
      <c r="Q2330" s="1" t="str">
        <f>LEFT(N2330,SEARCH("/",N2330)-1)</f>
        <v>food</v>
      </c>
      <c r="R2330" s="1" t="str">
        <f>RIGHT(N2330,LEN(N2330) - FIND("/",N2330))</f>
        <v>small batch</v>
      </c>
      <c r="S2330" s="12">
        <f>(J2330/86400)+DATE(1970,1,1)</f>
        <v>42139.781678240739</v>
      </c>
      <c r="T2330" s="12">
        <f>(I2330/86400)+DATE(1970,1,1)</f>
        <v>42169.781678240739</v>
      </c>
    </row>
    <row r="2331" spans="1:20" ht="45" x14ac:dyDescent="0.25">
      <c r="A2331" s="1">
        <v>2329</v>
      </c>
      <c r="B2331" s="8" t="s">
        <v>2330</v>
      </c>
      <c r="C2331" s="8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16">
        <f>ROUND((E2331/D2331)*(100),0)</f>
        <v>106</v>
      </c>
      <c r="P2331" s="9">
        <f>IF(L2331 = 0,0,E2331/L2331)</f>
        <v>211.84</v>
      </c>
      <c r="Q2331" s="1" t="str">
        <f>LEFT(N2331,SEARCH("/",N2331)-1)</f>
        <v>food</v>
      </c>
      <c r="R2331" s="1" t="str">
        <f>RIGHT(N2331,LEN(N2331) - FIND("/",N2331))</f>
        <v>small batch</v>
      </c>
      <c r="S2331" s="12">
        <f>(J2331/86400)+DATE(1970,1,1)</f>
        <v>41807.624374999999</v>
      </c>
      <c r="T2331" s="12">
        <f>(I2331/86400)+DATE(1970,1,1)</f>
        <v>41837.624374999999</v>
      </c>
    </row>
    <row r="2332" spans="1:20" ht="60" x14ac:dyDescent="0.25">
      <c r="A2332" s="1">
        <v>2330</v>
      </c>
      <c r="B2332" s="8" t="s">
        <v>2331</v>
      </c>
      <c r="C2332" s="8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16">
        <f>ROUND((E2332/D2332)*(100),0)</f>
        <v>102</v>
      </c>
      <c r="P2332" s="9">
        <f>IF(L2332 = 0,0,E2332/L2332)</f>
        <v>219.92638036809817</v>
      </c>
      <c r="Q2332" s="1" t="str">
        <f>LEFT(N2332,SEARCH("/",N2332)-1)</f>
        <v>food</v>
      </c>
      <c r="R2332" s="1" t="str">
        <f>RIGHT(N2332,LEN(N2332) - FIND("/",N2332))</f>
        <v>small batch</v>
      </c>
      <c r="S2332" s="12">
        <f>(J2332/86400)+DATE(1970,1,1)</f>
        <v>42332.89980324074</v>
      </c>
      <c r="T2332" s="12">
        <f>(I2332/86400)+DATE(1970,1,1)</f>
        <v>42363</v>
      </c>
    </row>
    <row r="2333" spans="1:20" ht="45" x14ac:dyDescent="0.25">
      <c r="A2333" s="1">
        <v>2331</v>
      </c>
      <c r="B2333" s="8" t="s">
        <v>2332</v>
      </c>
      <c r="C2333" s="8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16">
        <f>ROUND((E2333/D2333)*(100),0)</f>
        <v>144</v>
      </c>
      <c r="P2333" s="9">
        <f>IF(L2333 = 0,0,E2333/L2333)</f>
        <v>40.795406360424032</v>
      </c>
      <c r="Q2333" s="1" t="str">
        <f>LEFT(N2333,SEARCH("/",N2333)-1)</f>
        <v>food</v>
      </c>
      <c r="R2333" s="1" t="str">
        <f>RIGHT(N2333,LEN(N2333) - FIND("/",N2333))</f>
        <v>small batch</v>
      </c>
      <c r="S2333" s="12">
        <f>(J2333/86400)+DATE(1970,1,1)</f>
        <v>41839.005671296298</v>
      </c>
      <c r="T2333" s="12">
        <f>(I2333/86400)+DATE(1970,1,1)</f>
        <v>41869.005671296298</v>
      </c>
    </row>
    <row r="2334" spans="1:20" ht="60" x14ac:dyDescent="0.25">
      <c r="A2334" s="1">
        <v>2332</v>
      </c>
      <c r="B2334" s="8" t="s">
        <v>2333</v>
      </c>
      <c r="C2334" s="8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16">
        <f>ROUND((E2334/D2334)*(100),0)</f>
        <v>106</v>
      </c>
      <c r="P2334" s="9">
        <f>IF(L2334 = 0,0,E2334/L2334)</f>
        <v>75.502840909090907</v>
      </c>
      <c r="Q2334" s="1" t="str">
        <f>LEFT(N2334,SEARCH("/",N2334)-1)</f>
        <v>food</v>
      </c>
      <c r="R2334" s="1" t="str">
        <f>RIGHT(N2334,LEN(N2334) - FIND("/",N2334))</f>
        <v>small batch</v>
      </c>
      <c r="S2334" s="12">
        <f>(J2334/86400)+DATE(1970,1,1)</f>
        <v>42011.628136574072</v>
      </c>
      <c r="T2334" s="12">
        <f>(I2334/86400)+DATE(1970,1,1)</f>
        <v>42041.628136574072</v>
      </c>
    </row>
    <row r="2335" spans="1:20" ht="60" x14ac:dyDescent="0.25">
      <c r="A2335" s="1">
        <v>2333</v>
      </c>
      <c r="B2335" s="8" t="s">
        <v>2334</v>
      </c>
      <c r="C2335" s="8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16">
        <f>ROUND((E2335/D2335)*(100),0)</f>
        <v>212</v>
      </c>
      <c r="P2335" s="9">
        <f>IF(L2335 = 0,0,E2335/L2335)</f>
        <v>13.542553191489361</v>
      </c>
      <c r="Q2335" s="1" t="str">
        <f>LEFT(N2335,SEARCH("/",N2335)-1)</f>
        <v>food</v>
      </c>
      <c r="R2335" s="1" t="str">
        <f>RIGHT(N2335,LEN(N2335) - FIND("/",N2335))</f>
        <v>small batch</v>
      </c>
      <c r="S2335" s="12">
        <f>(J2335/86400)+DATE(1970,1,1)</f>
        <v>41767.650347222225</v>
      </c>
      <c r="T2335" s="12">
        <f>(I2335/86400)+DATE(1970,1,1)</f>
        <v>41788.743055555555</v>
      </c>
    </row>
    <row r="2336" spans="1:20" ht="45" x14ac:dyDescent="0.25">
      <c r="A2336" s="1">
        <v>2334</v>
      </c>
      <c r="B2336" s="8" t="s">
        <v>2335</v>
      </c>
      <c r="C2336" s="8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16">
        <f>ROUND((E2336/D2336)*(100),0)</f>
        <v>102</v>
      </c>
      <c r="P2336" s="9">
        <f>IF(L2336 = 0,0,E2336/L2336)</f>
        <v>60.865671641791046</v>
      </c>
      <c r="Q2336" s="1" t="str">
        <f>LEFT(N2336,SEARCH("/",N2336)-1)</f>
        <v>food</v>
      </c>
      <c r="R2336" s="1" t="str">
        <f>RIGHT(N2336,LEN(N2336) - FIND("/",N2336))</f>
        <v>small batch</v>
      </c>
      <c r="S2336" s="12">
        <f>(J2336/86400)+DATE(1970,1,1)</f>
        <v>41918.670115740737</v>
      </c>
      <c r="T2336" s="12">
        <f>(I2336/86400)+DATE(1970,1,1)</f>
        <v>41948.731944444444</v>
      </c>
    </row>
    <row r="2337" spans="1:20" ht="60" x14ac:dyDescent="0.25">
      <c r="A2337" s="1">
        <v>2335</v>
      </c>
      <c r="B2337" s="8" t="s">
        <v>2336</v>
      </c>
      <c r="C2337" s="8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16">
        <f>ROUND((E2337/D2337)*(100),0)</f>
        <v>102</v>
      </c>
      <c r="P2337" s="9">
        <f>IF(L2337 = 0,0,E2337/L2337)</f>
        <v>115.69230769230769</v>
      </c>
      <c r="Q2337" s="1" t="str">
        <f>LEFT(N2337,SEARCH("/",N2337)-1)</f>
        <v>food</v>
      </c>
      <c r="R2337" s="1" t="str">
        <f>RIGHT(N2337,LEN(N2337) - FIND("/",N2337))</f>
        <v>small batch</v>
      </c>
      <c r="S2337" s="12">
        <f>(J2337/86400)+DATE(1970,1,1)</f>
        <v>41771.572256944448</v>
      </c>
      <c r="T2337" s="12">
        <f>(I2337/86400)+DATE(1970,1,1)</f>
        <v>41801.572256944448</v>
      </c>
    </row>
    <row r="2338" spans="1:20" ht="45" x14ac:dyDescent="0.25">
      <c r="A2338" s="1">
        <v>2336</v>
      </c>
      <c r="B2338" s="8" t="s">
        <v>2337</v>
      </c>
      <c r="C2338" s="8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16">
        <f>ROUND((E2338/D2338)*(100),0)</f>
        <v>521</v>
      </c>
      <c r="P2338" s="9">
        <f>IF(L2338 = 0,0,E2338/L2338)</f>
        <v>48.104623556581984</v>
      </c>
      <c r="Q2338" s="1" t="str">
        <f>LEFT(N2338,SEARCH("/",N2338)-1)</f>
        <v>food</v>
      </c>
      <c r="R2338" s="1" t="str">
        <f>RIGHT(N2338,LEN(N2338) - FIND("/",N2338))</f>
        <v>small batch</v>
      </c>
      <c r="S2338" s="12">
        <f>(J2338/86400)+DATE(1970,1,1)</f>
        <v>41666.924710648149</v>
      </c>
      <c r="T2338" s="12">
        <f>(I2338/86400)+DATE(1970,1,1)</f>
        <v>41706.924710648149</v>
      </c>
    </row>
    <row r="2339" spans="1:20" ht="45" x14ac:dyDescent="0.25">
      <c r="A2339" s="1">
        <v>2337</v>
      </c>
      <c r="B2339" s="8" t="s">
        <v>2338</v>
      </c>
      <c r="C2339" s="8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16">
        <f>ROUND((E2339/D2339)*(100),0)</f>
        <v>111</v>
      </c>
      <c r="P2339" s="9">
        <f>IF(L2339 = 0,0,E2339/L2339)</f>
        <v>74.184357541899445</v>
      </c>
      <c r="Q2339" s="1" t="str">
        <f>LEFT(N2339,SEARCH("/",N2339)-1)</f>
        <v>food</v>
      </c>
      <c r="R2339" s="1" t="str">
        <f>RIGHT(N2339,LEN(N2339) - FIND("/",N2339))</f>
        <v>small batch</v>
      </c>
      <c r="S2339" s="12">
        <f>(J2339/86400)+DATE(1970,1,1)</f>
        <v>41786.640543981484</v>
      </c>
      <c r="T2339" s="12">
        <f>(I2339/86400)+DATE(1970,1,1)</f>
        <v>41816.640543981484</v>
      </c>
    </row>
    <row r="2340" spans="1:20" ht="45" x14ac:dyDescent="0.25">
      <c r="A2340" s="1">
        <v>2338</v>
      </c>
      <c r="B2340" s="8" t="s">
        <v>2339</v>
      </c>
      <c r="C2340" s="8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16">
        <f>ROUND((E2340/D2340)*(100),0)</f>
        <v>101</v>
      </c>
      <c r="P2340" s="9">
        <f>IF(L2340 = 0,0,E2340/L2340)</f>
        <v>123.34552845528455</v>
      </c>
      <c r="Q2340" s="1" t="str">
        <f>LEFT(N2340,SEARCH("/",N2340)-1)</f>
        <v>food</v>
      </c>
      <c r="R2340" s="1" t="str">
        <f>RIGHT(N2340,LEN(N2340) - FIND("/",N2340))</f>
        <v>small batch</v>
      </c>
      <c r="S2340" s="12">
        <f>(J2340/86400)+DATE(1970,1,1)</f>
        <v>41789.89680555556</v>
      </c>
      <c r="T2340" s="12">
        <f>(I2340/86400)+DATE(1970,1,1)</f>
        <v>41819.89680555556</v>
      </c>
    </row>
    <row r="2341" spans="1:20" ht="60" x14ac:dyDescent="0.25">
      <c r="A2341" s="1">
        <v>2339</v>
      </c>
      <c r="B2341" s="8" t="s">
        <v>2340</v>
      </c>
      <c r="C2341" s="8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16">
        <f>ROUND((E2341/D2341)*(100),0)</f>
        <v>294</v>
      </c>
      <c r="P2341" s="9">
        <f>IF(L2341 = 0,0,E2341/L2341)</f>
        <v>66.623188405797094</v>
      </c>
      <c r="Q2341" s="1" t="str">
        <f>LEFT(N2341,SEARCH("/",N2341)-1)</f>
        <v>food</v>
      </c>
      <c r="R2341" s="1" t="str">
        <f>RIGHT(N2341,LEN(N2341) - FIND("/",N2341))</f>
        <v>small batch</v>
      </c>
      <c r="S2341" s="12">
        <f>(J2341/86400)+DATE(1970,1,1)</f>
        <v>42692.79987268518</v>
      </c>
      <c r="T2341" s="12">
        <f>(I2341/86400)+DATE(1970,1,1)</f>
        <v>42723.332638888889</v>
      </c>
    </row>
    <row r="2342" spans="1:20" ht="45" x14ac:dyDescent="0.25">
      <c r="A2342" s="1">
        <v>2340</v>
      </c>
      <c r="B2342" s="8" t="s">
        <v>2341</v>
      </c>
      <c r="C2342" s="8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16">
        <f>ROUND((E2342/D2342)*(100),0)</f>
        <v>106</v>
      </c>
      <c r="P2342" s="9">
        <f>IF(L2342 = 0,0,E2342/L2342)</f>
        <v>104.99007444168734</v>
      </c>
      <c r="Q2342" s="1" t="str">
        <f>LEFT(N2342,SEARCH("/",N2342)-1)</f>
        <v>food</v>
      </c>
      <c r="R2342" s="1" t="str">
        <f>RIGHT(N2342,LEN(N2342) - FIND("/",N2342))</f>
        <v>small batch</v>
      </c>
      <c r="S2342" s="12">
        <f>(J2342/86400)+DATE(1970,1,1)</f>
        <v>42643.642800925925</v>
      </c>
      <c r="T2342" s="12">
        <f>(I2342/86400)+DATE(1970,1,1)</f>
        <v>42673.642800925925</v>
      </c>
    </row>
    <row r="2343" spans="1:20" ht="45" x14ac:dyDescent="0.25">
      <c r="A2343" s="1">
        <v>2341</v>
      </c>
      <c r="B2343" s="8" t="s">
        <v>2342</v>
      </c>
      <c r="C2343" s="8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6">
        <f>ROUND((E2343/D2343)*(100),0)</f>
        <v>0</v>
      </c>
      <c r="P2343" s="9">
        <f>IF(L2343 = 0,0,E2343/L2343)</f>
        <v>0</v>
      </c>
      <c r="Q2343" s="1" t="str">
        <f>LEFT(N2343,SEARCH("/",N2343)-1)</f>
        <v>technology</v>
      </c>
      <c r="R2343" s="1" t="str">
        <f>RIGHT(N2343,LEN(N2343) - FIND("/",N2343))</f>
        <v>web</v>
      </c>
      <c r="S2343" s="12">
        <f>(J2343/86400)+DATE(1970,1,1)</f>
        <v>42167.813703703709</v>
      </c>
      <c r="T2343" s="12">
        <f>(I2343/86400)+DATE(1970,1,1)</f>
        <v>42197.813703703709</v>
      </c>
    </row>
    <row r="2344" spans="1:20" ht="60" x14ac:dyDescent="0.25">
      <c r="A2344" s="1">
        <v>2342</v>
      </c>
      <c r="B2344" s="8" t="s">
        <v>2343</v>
      </c>
      <c r="C2344" s="8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6">
        <f>ROUND((E2344/D2344)*(100),0)</f>
        <v>0</v>
      </c>
      <c r="P2344" s="9">
        <f>IF(L2344 = 0,0,E2344/L2344)</f>
        <v>0</v>
      </c>
      <c r="Q2344" s="1" t="str">
        <f>LEFT(N2344,SEARCH("/",N2344)-1)</f>
        <v>technology</v>
      </c>
      <c r="R2344" s="1" t="str">
        <f>RIGHT(N2344,LEN(N2344) - FIND("/",N2344))</f>
        <v>web</v>
      </c>
      <c r="S2344" s="12">
        <f>(J2344/86400)+DATE(1970,1,1)</f>
        <v>41897.702199074076</v>
      </c>
      <c r="T2344" s="12">
        <f>(I2344/86400)+DATE(1970,1,1)</f>
        <v>41918.208333333336</v>
      </c>
    </row>
    <row r="2345" spans="1:20" ht="60" x14ac:dyDescent="0.25">
      <c r="A2345" s="1">
        <v>2343</v>
      </c>
      <c r="B2345" s="8" t="s">
        <v>2344</v>
      </c>
      <c r="C2345" s="8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6">
        <f>ROUND((E2345/D2345)*(100),0)</f>
        <v>3</v>
      </c>
      <c r="P2345" s="9">
        <f>IF(L2345 = 0,0,E2345/L2345)</f>
        <v>300</v>
      </c>
      <c r="Q2345" s="1" t="str">
        <f>LEFT(N2345,SEARCH("/",N2345)-1)</f>
        <v>technology</v>
      </c>
      <c r="R2345" s="1" t="str">
        <f>RIGHT(N2345,LEN(N2345) - FIND("/",N2345))</f>
        <v>web</v>
      </c>
      <c r="S2345" s="12">
        <f>(J2345/86400)+DATE(1970,1,1)</f>
        <v>42327.825289351851</v>
      </c>
      <c r="T2345" s="12">
        <f>(I2345/86400)+DATE(1970,1,1)</f>
        <v>42377.82430555555</v>
      </c>
    </row>
    <row r="2346" spans="1:20" ht="60" x14ac:dyDescent="0.25">
      <c r="A2346" s="1">
        <v>2344</v>
      </c>
      <c r="B2346" s="8" t="s">
        <v>2345</v>
      </c>
      <c r="C2346" s="8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6">
        <f>ROUND((E2346/D2346)*(100),0)</f>
        <v>0</v>
      </c>
      <c r="P2346" s="9">
        <f>IF(L2346 = 0,0,E2346/L2346)</f>
        <v>1</v>
      </c>
      <c r="Q2346" s="1" t="str">
        <f>LEFT(N2346,SEARCH("/",N2346)-1)</f>
        <v>technology</v>
      </c>
      <c r="R2346" s="1" t="str">
        <f>RIGHT(N2346,LEN(N2346) - FIND("/",N2346))</f>
        <v>web</v>
      </c>
      <c r="S2346" s="12">
        <f>(J2346/86400)+DATE(1970,1,1)</f>
        <v>42515.727650462963</v>
      </c>
      <c r="T2346" s="12">
        <f>(I2346/86400)+DATE(1970,1,1)</f>
        <v>42545.727650462963</v>
      </c>
    </row>
    <row r="2347" spans="1:20" ht="60" x14ac:dyDescent="0.25">
      <c r="A2347" s="1">
        <v>2345</v>
      </c>
      <c r="B2347" s="8" t="s">
        <v>2346</v>
      </c>
      <c r="C2347" s="8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6">
        <f>ROUND((E2347/D2347)*(100),0)</f>
        <v>0</v>
      </c>
      <c r="P2347" s="9">
        <f>IF(L2347 = 0,0,E2347/L2347)</f>
        <v>0</v>
      </c>
      <c r="Q2347" s="1" t="str">
        <f>LEFT(N2347,SEARCH("/",N2347)-1)</f>
        <v>technology</v>
      </c>
      <c r="R2347" s="1" t="str">
        <f>RIGHT(N2347,LEN(N2347) - FIND("/",N2347))</f>
        <v>web</v>
      </c>
      <c r="S2347" s="12">
        <f>(J2347/86400)+DATE(1970,1,1)</f>
        <v>42060.001805555556</v>
      </c>
      <c r="T2347" s="12">
        <f>(I2347/86400)+DATE(1970,1,1)</f>
        <v>42094.985416666663</v>
      </c>
    </row>
    <row r="2348" spans="1:20" ht="45" x14ac:dyDescent="0.25">
      <c r="A2348" s="1">
        <v>2346</v>
      </c>
      <c r="B2348" s="8" t="s">
        <v>2347</v>
      </c>
      <c r="C2348" s="8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6">
        <f>ROUND((E2348/D2348)*(100),0)</f>
        <v>0</v>
      </c>
      <c r="P2348" s="9">
        <f>IF(L2348 = 0,0,E2348/L2348)</f>
        <v>13</v>
      </c>
      <c r="Q2348" s="1" t="str">
        <f>LEFT(N2348,SEARCH("/",N2348)-1)</f>
        <v>technology</v>
      </c>
      <c r="R2348" s="1" t="str">
        <f>RIGHT(N2348,LEN(N2348) - FIND("/",N2348))</f>
        <v>web</v>
      </c>
      <c r="S2348" s="12">
        <f>(J2348/86400)+DATE(1970,1,1)</f>
        <v>42615.79896990741</v>
      </c>
      <c r="T2348" s="12">
        <f>(I2348/86400)+DATE(1970,1,1)</f>
        <v>42660.79896990741</v>
      </c>
    </row>
    <row r="2349" spans="1:20" ht="45" x14ac:dyDescent="0.25">
      <c r="A2349" s="1">
        <v>2347</v>
      </c>
      <c r="B2349" s="8" t="s">
        <v>2348</v>
      </c>
      <c r="C2349" s="8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6">
        <f>ROUND((E2349/D2349)*(100),0)</f>
        <v>2</v>
      </c>
      <c r="P2349" s="9">
        <f>IF(L2349 = 0,0,E2349/L2349)</f>
        <v>15</v>
      </c>
      <c r="Q2349" s="1" t="str">
        <f>LEFT(N2349,SEARCH("/",N2349)-1)</f>
        <v>technology</v>
      </c>
      <c r="R2349" s="1" t="str">
        <f>RIGHT(N2349,LEN(N2349) - FIND("/",N2349))</f>
        <v>web</v>
      </c>
      <c r="S2349" s="12">
        <f>(J2349/86400)+DATE(1970,1,1)</f>
        <v>42577.607361111106</v>
      </c>
      <c r="T2349" s="12">
        <f>(I2349/86400)+DATE(1970,1,1)</f>
        <v>42607.607361111106</v>
      </c>
    </row>
    <row r="2350" spans="1:20" ht="60" x14ac:dyDescent="0.25">
      <c r="A2350" s="1">
        <v>2348</v>
      </c>
      <c r="B2350" s="8" t="s">
        <v>2349</v>
      </c>
      <c r="C2350" s="8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6">
        <f>ROUND((E2350/D2350)*(100),0)</f>
        <v>0</v>
      </c>
      <c r="P2350" s="9">
        <f>IF(L2350 = 0,0,E2350/L2350)</f>
        <v>54</v>
      </c>
      <c r="Q2350" s="1" t="str">
        <f>LEFT(N2350,SEARCH("/",N2350)-1)</f>
        <v>technology</v>
      </c>
      <c r="R2350" s="1" t="str">
        <f>RIGHT(N2350,LEN(N2350) - FIND("/",N2350))</f>
        <v>web</v>
      </c>
      <c r="S2350" s="12">
        <f>(J2350/86400)+DATE(1970,1,1)</f>
        <v>42360.932152777779</v>
      </c>
      <c r="T2350" s="12">
        <f>(I2350/86400)+DATE(1970,1,1)</f>
        <v>42420.932152777779</v>
      </c>
    </row>
    <row r="2351" spans="1:20" ht="45" x14ac:dyDescent="0.25">
      <c r="A2351" s="1">
        <v>2349</v>
      </c>
      <c r="B2351" s="8" t="s">
        <v>2350</v>
      </c>
      <c r="C2351" s="8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6">
        <f>ROUND((E2351/D2351)*(100),0)</f>
        <v>0</v>
      </c>
      <c r="P2351" s="9">
        <f>IF(L2351 = 0,0,E2351/L2351)</f>
        <v>0</v>
      </c>
      <c r="Q2351" s="1" t="str">
        <f>LEFT(N2351,SEARCH("/",N2351)-1)</f>
        <v>technology</v>
      </c>
      <c r="R2351" s="1" t="str">
        <f>RIGHT(N2351,LEN(N2351) - FIND("/",N2351))</f>
        <v>web</v>
      </c>
      <c r="S2351" s="12">
        <f>(J2351/86400)+DATE(1970,1,1)</f>
        <v>42198.775787037041</v>
      </c>
      <c r="T2351" s="12">
        <f>(I2351/86400)+DATE(1970,1,1)</f>
        <v>42227.775787037041</v>
      </c>
    </row>
    <row r="2352" spans="1:20" ht="45" x14ac:dyDescent="0.25">
      <c r="A2352" s="1">
        <v>2350</v>
      </c>
      <c r="B2352" s="8" t="s">
        <v>2351</v>
      </c>
      <c r="C2352" s="8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6">
        <f>ROUND((E2352/D2352)*(100),0)</f>
        <v>0</v>
      </c>
      <c r="P2352" s="9">
        <f>IF(L2352 = 0,0,E2352/L2352)</f>
        <v>0</v>
      </c>
      <c r="Q2352" s="1" t="str">
        <f>LEFT(N2352,SEARCH("/",N2352)-1)</f>
        <v>technology</v>
      </c>
      <c r="R2352" s="1" t="str">
        <f>RIGHT(N2352,LEN(N2352) - FIND("/",N2352))</f>
        <v>web</v>
      </c>
      <c r="S2352" s="12">
        <f>(J2352/86400)+DATE(1970,1,1)</f>
        <v>42708.842245370368</v>
      </c>
      <c r="T2352" s="12">
        <f>(I2352/86400)+DATE(1970,1,1)</f>
        <v>42738.842245370368</v>
      </c>
    </row>
    <row r="2353" spans="1:20" ht="30" x14ac:dyDescent="0.25">
      <c r="A2353" s="1">
        <v>2351</v>
      </c>
      <c r="B2353" s="8" t="s">
        <v>2352</v>
      </c>
      <c r="C2353" s="8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6">
        <f>ROUND((E2353/D2353)*(100),0)</f>
        <v>1</v>
      </c>
      <c r="P2353" s="9">
        <f>IF(L2353 = 0,0,E2353/L2353)</f>
        <v>15.428571428571429</v>
      </c>
      <c r="Q2353" s="1" t="str">
        <f>LEFT(N2353,SEARCH("/",N2353)-1)</f>
        <v>technology</v>
      </c>
      <c r="R2353" s="1" t="str">
        <f>RIGHT(N2353,LEN(N2353) - FIND("/",N2353))</f>
        <v>web</v>
      </c>
      <c r="S2353" s="12">
        <f>(J2353/86400)+DATE(1970,1,1)</f>
        <v>42094.101145833338</v>
      </c>
      <c r="T2353" s="12">
        <f>(I2353/86400)+DATE(1970,1,1)</f>
        <v>42124.101145833338</v>
      </c>
    </row>
    <row r="2354" spans="1:20" ht="45" x14ac:dyDescent="0.25">
      <c r="A2354" s="1">
        <v>2352</v>
      </c>
      <c r="B2354" s="8" t="s">
        <v>2353</v>
      </c>
      <c r="C2354" s="8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6">
        <f>ROUND((E2354/D2354)*(100),0)</f>
        <v>0</v>
      </c>
      <c r="P2354" s="9">
        <f>IF(L2354 = 0,0,E2354/L2354)</f>
        <v>0</v>
      </c>
      <c r="Q2354" s="1" t="str">
        <f>LEFT(N2354,SEARCH("/",N2354)-1)</f>
        <v>technology</v>
      </c>
      <c r="R2354" s="1" t="str">
        <f>RIGHT(N2354,LEN(N2354) - FIND("/",N2354))</f>
        <v>web</v>
      </c>
      <c r="S2354" s="12">
        <f>(J2354/86400)+DATE(1970,1,1)</f>
        <v>42101.633703703701</v>
      </c>
      <c r="T2354" s="12">
        <f>(I2354/86400)+DATE(1970,1,1)</f>
        <v>42161.633703703701</v>
      </c>
    </row>
    <row r="2355" spans="1:20" ht="60" x14ac:dyDescent="0.25">
      <c r="A2355" s="1">
        <v>2353</v>
      </c>
      <c r="B2355" s="8" t="s">
        <v>2354</v>
      </c>
      <c r="C2355" s="8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6">
        <f>ROUND((E2355/D2355)*(100),0)</f>
        <v>0</v>
      </c>
      <c r="P2355" s="9">
        <f>IF(L2355 = 0,0,E2355/L2355)</f>
        <v>0</v>
      </c>
      <c r="Q2355" s="1" t="str">
        <f>LEFT(N2355,SEARCH("/",N2355)-1)</f>
        <v>technology</v>
      </c>
      <c r="R2355" s="1" t="str">
        <f>RIGHT(N2355,LEN(N2355) - FIND("/",N2355))</f>
        <v>web</v>
      </c>
      <c r="S2355" s="12">
        <f>(J2355/86400)+DATE(1970,1,1)</f>
        <v>42103.676180555558</v>
      </c>
      <c r="T2355" s="12">
        <f>(I2355/86400)+DATE(1970,1,1)</f>
        <v>42115.676180555558</v>
      </c>
    </row>
    <row r="2356" spans="1:20" ht="45" x14ac:dyDescent="0.25">
      <c r="A2356" s="1">
        <v>2354</v>
      </c>
      <c r="B2356" s="8" t="s">
        <v>2355</v>
      </c>
      <c r="C2356" s="8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6">
        <f>ROUND((E2356/D2356)*(100),0)</f>
        <v>0</v>
      </c>
      <c r="P2356" s="9">
        <f>IF(L2356 = 0,0,E2356/L2356)</f>
        <v>25</v>
      </c>
      <c r="Q2356" s="1" t="str">
        <f>LEFT(N2356,SEARCH("/",N2356)-1)</f>
        <v>technology</v>
      </c>
      <c r="R2356" s="1" t="str">
        <f>RIGHT(N2356,LEN(N2356) - FIND("/",N2356))</f>
        <v>web</v>
      </c>
      <c r="S2356" s="12">
        <f>(J2356/86400)+DATE(1970,1,1)</f>
        <v>41954.722916666666</v>
      </c>
      <c r="T2356" s="12">
        <f>(I2356/86400)+DATE(1970,1,1)</f>
        <v>42014.722916666666</v>
      </c>
    </row>
    <row r="2357" spans="1:20" ht="45" x14ac:dyDescent="0.25">
      <c r="A2357" s="1">
        <v>2355</v>
      </c>
      <c r="B2357" s="8" t="s">
        <v>2356</v>
      </c>
      <c r="C2357" s="8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6">
        <f>ROUND((E2357/D2357)*(100),0)</f>
        <v>1</v>
      </c>
      <c r="P2357" s="9">
        <f>IF(L2357 = 0,0,E2357/L2357)</f>
        <v>27.5</v>
      </c>
      <c r="Q2357" s="1" t="str">
        <f>LEFT(N2357,SEARCH("/",N2357)-1)</f>
        <v>technology</v>
      </c>
      <c r="R2357" s="1" t="str">
        <f>RIGHT(N2357,LEN(N2357) - FIND("/",N2357))</f>
        <v>web</v>
      </c>
      <c r="S2357" s="12">
        <f>(J2357/86400)+DATE(1970,1,1)</f>
        <v>42096.918240740742</v>
      </c>
      <c r="T2357" s="12">
        <f>(I2357/86400)+DATE(1970,1,1)</f>
        <v>42126.918240740742</v>
      </c>
    </row>
    <row r="2358" spans="1:20" ht="30" x14ac:dyDescent="0.25">
      <c r="A2358" s="1">
        <v>2356</v>
      </c>
      <c r="B2358" s="8" t="s">
        <v>2357</v>
      </c>
      <c r="C2358" s="8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6">
        <f>ROUND((E2358/D2358)*(100),0)</f>
        <v>0</v>
      </c>
      <c r="P2358" s="9">
        <f>IF(L2358 = 0,0,E2358/L2358)</f>
        <v>0</v>
      </c>
      <c r="Q2358" s="1" t="str">
        <f>LEFT(N2358,SEARCH("/",N2358)-1)</f>
        <v>technology</v>
      </c>
      <c r="R2358" s="1" t="str">
        <f>RIGHT(N2358,LEN(N2358) - FIND("/",N2358))</f>
        <v>web</v>
      </c>
      <c r="S2358" s="12">
        <f>(J2358/86400)+DATE(1970,1,1)</f>
        <v>42130.78361111111</v>
      </c>
      <c r="T2358" s="12">
        <f>(I2358/86400)+DATE(1970,1,1)</f>
        <v>42160.78361111111</v>
      </c>
    </row>
    <row r="2359" spans="1:20" ht="45" x14ac:dyDescent="0.25">
      <c r="A2359" s="1">
        <v>2357</v>
      </c>
      <c r="B2359" s="8" t="s">
        <v>2358</v>
      </c>
      <c r="C2359" s="8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6">
        <f>ROUND((E2359/D2359)*(100),0)</f>
        <v>0</v>
      </c>
      <c r="P2359" s="9">
        <f>IF(L2359 = 0,0,E2359/L2359)</f>
        <v>0</v>
      </c>
      <c r="Q2359" s="1" t="str">
        <f>LEFT(N2359,SEARCH("/",N2359)-1)</f>
        <v>technology</v>
      </c>
      <c r="R2359" s="1" t="str">
        <f>RIGHT(N2359,LEN(N2359) - FIND("/",N2359))</f>
        <v>web</v>
      </c>
      <c r="S2359" s="12">
        <f>(J2359/86400)+DATE(1970,1,1)</f>
        <v>42264.620115740741</v>
      </c>
      <c r="T2359" s="12">
        <f>(I2359/86400)+DATE(1970,1,1)</f>
        <v>42294.620115740741</v>
      </c>
    </row>
    <row r="2360" spans="1:20" ht="45" x14ac:dyDescent="0.25">
      <c r="A2360" s="1">
        <v>2358</v>
      </c>
      <c r="B2360" s="8" t="s">
        <v>2359</v>
      </c>
      <c r="C2360" s="8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6">
        <f>ROUND((E2360/D2360)*(100),0)</f>
        <v>0</v>
      </c>
      <c r="P2360" s="9">
        <f>IF(L2360 = 0,0,E2360/L2360)</f>
        <v>0</v>
      </c>
      <c r="Q2360" s="1" t="str">
        <f>LEFT(N2360,SEARCH("/",N2360)-1)</f>
        <v>technology</v>
      </c>
      <c r="R2360" s="1" t="str">
        <f>RIGHT(N2360,LEN(N2360) - FIND("/",N2360))</f>
        <v>web</v>
      </c>
      <c r="S2360" s="12">
        <f>(J2360/86400)+DATE(1970,1,1)</f>
        <v>41978.930972222224</v>
      </c>
      <c r="T2360" s="12">
        <f>(I2360/86400)+DATE(1970,1,1)</f>
        <v>42035.027083333334</v>
      </c>
    </row>
    <row r="2361" spans="1:20" ht="45" x14ac:dyDescent="0.25">
      <c r="A2361" s="1">
        <v>2359</v>
      </c>
      <c r="B2361" s="8" t="s">
        <v>2360</v>
      </c>
      <c r="C2361" s="8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6">
        <f>ROUND((E2361/D2361)*(100),0)</f>
        <v>15</v>
      </c>
      <c r="P2361" s="9">
        <f>IF(L2361 = 0,0,E2361/L2361)</f>
        <v>367</v>
      </c>
      <c r="Q2361" s="1" t="str">
        <f>LEFT(N2361,SEARCH("/",N2361)-1)</f>
        <v>technology</v>
      </c>
      <c r="R2361" s="1" t="str">
        <f>RIGHT(N2361,LEN(N2361) - FIND("/",N2361))</f>
        <v>web</v>
      </c>
      <c r="S2361" s="12">
        <f>(J2361/86400)+DATE(1970,1,1)</f>
        <v>42159.649583333332</v>
      </c>
      <c r="T2361" s="12">
        <f>(I2361/86400)+DATE(1970,1,1)</f>
        <v>42219.649583333332</v>
      </c>
    </row>
    <row r="2362" spans="1:20" ht="45" x14ac:dyDescent="0.25">
      <c r="A2362" s="1">
        <v>2360</v>
      </c>
      <c r="B2362" s="8" t="s">
        <v>2361</v>
      </c>
      <c r="C2362" s="8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6">
        <f>ROUND((E2362/D2362)*(100),0)</f>
        <v>0</v>
      </c>
      <c r="P2362" s="9">
        <f>IF(L2362 = 0,0,E2362/L2362)</f>
        <v>2</v>
      </c>
      <c r="Q2362" s="1" t="str">
        <f>LEFT(N2362,SEARCH("/",N2362)-1)</f>
        <v>technology</v>
      </c>
      <c r="R2362" s="1" t="str">
        <f>RIGHT(N2362,LEN(N2362) - FIND("/",N2362))</f>
        <v>web</v>
      </c>
      <c r="S2362" s="12">
        <f>(J2362/86400)+DATE(1970,1,1)</f>
        <v>42377.70694444445</v>
      </c>
      <c r="T2362" s="12">
        <f>(I2362/86400)+DATE(1970,1,1)</f>
        <v>42407.70694444445</v>
      </c>
    </row>
    <row r="2363" spans="1:20" ht="60" x14ac:dyDescent="0.25">
      <c r="A2363" s="1">
        <v>2361</v>
      </c>
      <c r="B2363" s="8" t="s">
        <v>2362</v>
      </c>
      <c r="C2363" s="8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6">
        <f>ROUND((E2363/D2363)*(100),0)</f>
        <v>0</v>
      </c>
      <c r="P2363" s="9">
        <f>IF(L2363 = 0,0,E2363/L2363)</f>
        <v>0</v>
      </c>
      <c r="Q2363" s="1" t="str">
        <f>LEFT(N2363,SEARCH("/",N2363)-1)</f>
        <v>technology</v>
      </c>
      <c r="R2363" s="1" t="str">
        <f>RIGHT(N2363,LEN(N2363) - FIND("/",N2363))</f>
        <v>web</v>
      </c>
      <c r="S2363" s="12">
        <f>(J2363/86400)+DATE(1970,1,1)</f>
        <v>42466.858888888892</v>
      </c>
      <c r="T2363" s="12">
        <f>(I2363/86400)+DATE(1970,1,1)</f>
        <v>42490.916666666672</v>
      </c>
    </row>
    <row r="2364" spans="1:20" ht="45" x14ac:dyDescent="0.25">
      <c r="A2364" s="1">
        <v>2362</v>
      </c>
      <c r="B2364" s="8" t="s">
        <v>2363</v>
      </c>
      <c r="C2364" s="8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6">
        <f>ROUND((E2364/D2364)*(100),0)</f>
        <v>29</v>
      </c>
      <c r="P2364" s="9">
        <f>IF(L2364 = 0,0,E2364/L2364)</f>
        <v>60</v>
      </c>
      <c r="Q2364" s="1" t="str">
        <f>LEFT(N2364,SEARCH("/",N2364)-1)</f>
        <v>technology</v>
      </c>
      <c r="R2364" s="1" t="str">
        <f>RIGHT(N2364,LEN(N2364) - FIND("/",N2364))</f>
        <v>web</v>
      </c>
      <c r="S2364" s="12">
        <f>(J2364/86400)+DATE(1970,1,1)</f>
        <v>41954.688310185185</v>
      </c>
      <c r="T2364" s="12">
        <f>(I2364/86400)+DATE(1970,1,1)</f>
        <v>41984.688310185185</v>
      </c>
    </row>
    <row r="2365" spans="1:20" ht="60" x14ac:dyDescent="0.25">
      <c r="A2365" s="1">
        <v>2363</v>
      </c>
      <c r="B2365" s="8" t="s">
        <v>2364</v>
      </c>
      <c r="C2365" s="8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6">
        <f>ROUND((E2365/D2365)*(100),0)</f>
        <v>0</v>
      </c>
      <c r="P2365" s="9">
        <f>IF(L2365 = 0,0,E2365/L2365)</f>
        <v>0</v>
      </c>
      <c r="Q2365" s="1" t="str">
        <f>LEFT(N2365,SEARCH("/",N2365)-1)</f>
        <v>technology</v>
      </c>
      <c r="R2365" s="1" t="str">
        <f>RIGHT(N2365,LEN(N2365) - FIND("/",N2365))</f>
        <v>web</v>
      </c>
      <c r="S2365" s="12">
        <f>(J2365/86400)+DATE(1970,1,1)</f>
        <v>42322.011574074073</v>
      </c>
      <c r="T2365" s="12">
        <f>(I2365/86400)+DATE(1970,1,1)</f>
        <v>42367.011574074073</v>
      </c>
    </row>
    <row r="2366" spans="1:20" ht="45" x14ac:dyDescent="0.25">
      <c r="A2366" s="1">
        <v>2364</v>
      </c>
      <c r="B2366" s="8" t="s">
        <v>2365</v>
      </c>
      <c r="C2366" s="8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6">
        <f>ROUND((E2366/D2366)*(100),0)</f>
        <v>0</v>
      </c>
      <c r="P2366" s="9">
        <f>IF(L2366 = 0,0,E2366/L2366)</f>
        <v>0</v>
      </c>
      <c r="Q2366" s="1" t="str">
        <f>LEFT(N2366,SEARCH("/",N2366)-1)</f>
        <v>technology</v>
      </c>
      <c r="R2366" s="1" t="str">
        <f>RIGHT(N2366,LEN(N2366) - FIND("/",N2366))</f>
        <v>web</v>
      </c>
      <c r="S2366" s="12">
        <f>(J2366/86400)+DATE(1970,1,1)</f>
        <v>42248.934675925921</v>
      </c>
      <c r="T2366" s="12">
        <f>(I2366/86400)+DATE(1970,1,1)</f>
        <v>42303.934675925921</v>
      </c>
    </row>
    <row r="2367" spans="1:20" ht="60" x14ac:dyDescent="0.25">
      <c r="A2367" s="1">
        <v>2365</v>
      </c>
      <c r="B2367" s="8" t="s">
        <v>2366</v>
      </c>
      <c r="C2367" s="8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6">
        <f>ROUND((E2367/D2367)*(100),0)</f>
        <v>0</v>
      </c>
      <c r="P2367" s="9">
        <f>IF(L2367 = 0,0,E2367/L2367)</f>
        <v>0</v>
      </c>
      <c r="Q2367" s="1" t="str">
        <f>LEFT(N2367,SEARCH("/",N2367)-1)</f>
        <v>technology</v>
      </c>
      <c r="R2367" s="1" t="str">
        <f>RIGHT(N2367,LEN(N2367) - FIND("/",N2367))</f>
        <v>web</v>
      </c>
      <c r="S2367" s="12">
        <f>(J2367/86400)+DATE(1970,1,1)</f>
        <v>42346.736400462964</v>
      </c>
      <c r="T2367" s="12">
        <f>(I2367/86400)+DATE(1970,1,1)</f>
        <v>42386.958333333328</v>
      </c>
    </row>
    <row r="2368" spans="1:20" ht="45" x14ac:dyDescent="0.25">
      <c r="A2368" s="1">
        <v>2366</v>
      </c>
      <c r="B2368" s="8" t="s">
        <v>2367</v>
      </c>
      <c r="C2368" s="8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6">
        <f>ROUND((E2368/D2368)*(100),0)</f>
        <v>11</v>
      </c>
      <c r="P2368" s="9">
        <f>IF(L2368 = 0,0,E2368/L2368)</f>
        <v>97.407407407407405</v>
      </c>
      <c r="Q2368" s="1" t="str">
        <f>LEFT(N2368,SEARCH("/",N2368)-1)</f>
        <v>technology</v>
      </c>
      <c r="R2368" s="1" t="str">
        <f>RIGHT(N2368,LEN(N2368) - FIND("/",N2368))</f>
        <v>web</v>
      </c>
      <c r="S2368" s="12">
        <f>(J2368/86400)+DATE(1970,1,1)</f>
        <v>42268.531631944439</v>
      </c>
      <c r="T2368" s="12">
        <f>(I2368/86400)+DATE(1970,1,1)</f>
        <v>42298.531631944439</v>
      </c>
    </row>
    <row r="2369" spans="1:20" ht="60" x14ac:dyDescent="0.25">
      <c r="A2369" s="1">
        <v>2367</v>
      </c>
      <c r="B2369" s="8" t="s">
        <v>2368</v>
      </c>
      <c r="C2369" s="8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6">
        <f>ROUND((E2369/D2369)*(100),0)</f>
        <v>1</v>
      </c>
      <c r="P2369" s="9">
        <f>IF(L2369 = 0,0,E2369/L2369)</f>
        <v>47.857142857142854</v>
      </c>
      <c r="Q2369" s="1" t="str">
        <f>LEFT(N2369,SEARCH("/",N2369)-1)</f>
        <v>technology</v>
      </c>
      <c r="R2369" s="1" t="str">
        <f>RIGHT(N2369,LEN(N2369) - FIND("/",N2369))</f>
        <v>web</v>
      </c>
      <c r="S2369" s="12">
        <f>(J2369/86400)+DATE(1970,1,1)</f>
        <v>42425.970092592594</v>
      </c>
      <c r="T2369" s="12">
        <f>(I2369/86400)+DATE(1970,1,1)</f>
        <v>42485.928425925929</v>
      </c>
    </row>
    <row r="2370" spans="1:20" ht="60" x14ac:dyDescent="0.25">
      <c r="A2370" s="1">
        <v>2368</v>
      </c>
      <c r="B2370" s="8" t="s">
        <v>2369</v>
      </c>
      <c r="C2370" s="8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6">
        <f>ROUND((E2370/D2370)*(100),0)</f>
        <v>0</v>
      </c>
      <c r="P2370" s="9">
        <f>IF(L2370 = 0,0,E2370/L2370)</f>
        <v>50</v>
      </c>
      <c r="Q2370" s="1" t="str">
        <f>LEFT(N2370,SEARCH("/",N2370)-1)</f>
        <v>technology</v>
      </c>
      <c r="R2370" s="1" t="str">
        <f>RIGHT(N2370,LEN(N2370) - FIND("/",N2370))</f>
        <v>web</v>
      </c>
      <c r="S2370" s="12">
        <f>(J2370/86400)+DATE(1970,1,1)</f>
        <v>42063.721817129626</v>
      </c>
      <c r="T2370" s="12">
        <f>(I2370/86400)+DATE(1970,1,1)</f>
        <v>42108.680150462962</v>
      </c>
    </row>
    <row r="2371" spans="1:20" ht="60" x14ac:dyDescent="0.25">
      <c r="A2371" s="1">
        <v>2369</v>
      </c>
      <c r="B2371" s="8" t="s">
        <v>2370</v>
      </c>
      <c r="C2371" s="8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6">
        <f>ROUND((E2371/D2371)*(100),0)</f>
        <v>0</v>
      </c>
      <c r="P2371" s="9">
        <f>IF(L2371 = 0,0,E2371/L2371)</f>
        <v>0</v>
      </c>
      <c r="Q2371" s="1" t="str">
        <f>LEFT(N2371,SEARCH("/",N2371)-1)</f>
        <v>technology</v>
      </c>
      <c r="R2371" s="1" t="str">
        <f>RIGHT(N2371,LEN(N2371) - FIND("/",N2371))</f>
        <v>web</v>
      </c>
      <c r="S2371" s="12">
        <f>(J2371/86400)+DATE(1970,1,1)</f>
        <v>42380.812627314815</v>
      </c>
      <c r="T2371" s="12">
        <f>(I2371/86400)+DATE(1970,1,1)</f>
        <v>42410.812627314815</v>
      </c>
    </row>
    <row r="2372" spans="1:20" ht="60" x14ac:dyDescent="0.25">
      <c r="A2372" s="1">
        <v>2370</v>
      </c>
      <c r="B2372" s="8" t="s">
        <v>2371</v>
      </c>
      <c r="C2372" s="8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6">
        <f>ROUND((E2372/D2372)*(100),0)</f>
        <v>0</v>
      </c>
      <c r="P2372" s="9">
        <f>IF(L2372 = 0,0,E2372/L2372)</f>
        <v>20.5</v>
      </c>
      <c r="Q2372" s="1" t="str">
        <f>LEFT(N2372,SEARCH("/",N2372)-1)</f>
        <v>technology</v>
      </c>
      <c r="R2372" s="1" t="str">
        <f>RIGHT(N2372,LEN(N2372) - FIND("/",N2372))</f>
        <v>web</v>
      </c>
      <c r="S2372" s="12">
        <f>(J2372/86400)+DATE(1970,1,1)</f>
        <v>41961.18913194444</v>
      </c>
      <c r="T2372" s="12">
        <f>(I2372/86400)+DATE(1970,1,1)</f>
        <v>41991.18913194444</v>
      </c>
    </row>
    <row r="2373" spans="1:20" ht="60" x14ac:dyDescent="0.25">
      <c r="A2373" s="1">
        <v>2371</v>
      </c>
      <c r="B2373" s="8" t="s">
        <v>2372</v>
      </c>
      <c r="C2373" s="8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6">
        <f>ROUND((E2373/D2373)*(100),0)</f>
        <v>0</v>
      </c>
      <c r="P2373" s="9">
        <f>IF(L2373 = 0,0,E2373/L2373)</f>
        <v>0</v>
      </c>
      <c r="Q2373" s="1" t="str">
        <f>LEFT(N2373,SEARCH("/",N2373)-1)</f>
        <v>technology</v>
      </c>
      <c r="R2373" s="1" t="str">
        <f>RIGHT(N2373,LEN(N2373) - FIND("/",N2373))</f>
        <v>web</v>
      </c>
      <c r="S2373" s="12">
        <f>(J2373/86400)+DATE(1970,1,1)</f>
        <v>42150.777731481481</v>
      </c>
      <c r="T2373" s="12">
        <f>(I2373/86400)+DATE(1970,1,1)</f>
        <v>42180.777731481481</v>
      </c>
    </row>
    <row r="2374" spans="1:20" ht="60" x14ac:dyDescent="0.25">
      <c r="A2374" s="1">
        <v>2372</v>
      </c>
      <c r="B2374" s="8" t="s">
        <v>2373</v>
      </c>
      <c r="C2374" s="8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6">
        <f>ROUND((E2374/D2374)*(100),0)</f>
        <v>3</v>
      </c>
      <c r="P2374" s="9">
        <f>IF(L2374 = 0,0,E2374/L2374)</f>
        <v>30</v>
      </c>
      <c r="Q2374" s="1" t="str">
        <f>LEFT(N2374,SEARCH("/",N2374)-1)</f>
        <v>technology</v>
      </c>
      <c r="R2374" s="1" t="str">
        <f>RIGHT(N2374,LEN(N2374) - FIND("/",N2374))</f>
        <v>web</v>
      </c>
      <c r="S2374" s="12">
        <f>(J2374/86400)+DATE(1970,1,1)</f>
        <v>42088.069108796291</v>
      </c>
      <c r="T2374" s="12">
        <f>(I2374/86400)+DATE(1970,1,1)</f>
        <v>42118.069108796291</v>
      </c>
    </row>
    <row r="2375" spans="1:20" ht="30" x14ac:dyDescent="0.25">
      <c r="A2375" s="1">
        <v>2373</v>
      </c>
      <c r="B2375" s="8" t="s">
        <v>2374</v>
      </c>
      <c r="C2375" s="8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6">
        <f>ROUND((E2375/D2375)*(100),0)</f>
        <v>0</v>
      </c>
      <c r="P2375" s="9">
        <f>IF(L2375 = 0,0,E2375/L2375)</f>
        <v>50</v>
      </c>
      <c r="Q2375" s="1" t="str">
        <f>LEFT(N2375,SEARCH("/",N2375)-1)</f>
        <v>technology</v>
      </c>
      <c r="R2375" s="1" t="str">
        <f>RIGHT(N2375,LEN(N2375) - FIND("/",N2375))</f>
        <v>web</v>
      </c>
      <c r="S2375" s="12">
        <f>(J2375/86400)+DATE(1970,1,1)</f>
        <v>42215.662314814814</v>
      </c>
      <c r="T2375" s="12">
        <f>(I2375/86400)+DATE(1970,1,1)</f>
        <v>42245.662314814814</v>
      </c>
    </row>
    <row r="2376" spans="1:20" ht="60" x14ac:dyDescent="0.25">
      <c r="A2376" s="1">
        <v>2374</v>
      </c>
      <c r="B2376" s="8" t="s">
        <v>2375</v>
      </c>
      <c r="C2376" s="8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6">
        <f>ROUND((E2376/D2376)*(100),0)</f>
        <v>0</v>
      </c>
      <c r="P2376" s="9">
        <f>IF(L2376 = 0,0,E2376/L2376)</f>
        <v>10</v>
      </c>
      <c r="Q2376" s="1" t="str">
        <f>LEFT(N2376,SEARCH("/",N2376)-1)</f>
        <v>technology</v>
      </c>
      <c r="R2376" s="1" t="str">
        <f>RIGHT(N2376,LEN(N2376) - FIND("/",N2376))</f>
        <v>web</v>
      </c>
      <c r="S2376" s="12">
        <f>(J2376/86400)+DATE(1970,1,1)</f>
        <v>42017.843287037038</v>
      </c>
      <c r="T2376" s="12">
        <f>(I2376/86400)+DATE(1970,1,1)</f>
        <v>42047.843287037038</v>
      </c>
    </row>
    <row r="2377" spans="1:20" ht="60" x14ac:dyDescent="0.25">
      <c r="A2377" s="1">
        <v>2375</v>
      </c>
      <c r="B2377" s="8" t="s">
        <v>2376</v>
      </c>
      <c r="C2377" s="8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6">
        <f>ROUND((E2377/D2377)*(100),0)</f>
        <v>0</v>
      </c>
      <c r="P2377" s="9">
        <f>IF(L2377 = 0,0,E2377/L2377)</f>
        <v>0</v>
      </c>
      <c r="Q2377" s="1" t="str">
        <f>LEFT(N2377,SEARCH("/",N2377)-1)</f>
        <v>technology</v>
      </c>
      <c r="R2377" s="1" t="str">
        <f>RIGHT(N2377,LEN(N2377) - FIND("/",N2377))</f>
        <v>web</v>
      </c>
      <c r="S2377" s="12">
        <f>(J2377/86400)+DATE(1970,1,1)</f>
        <v>42592.836076388892</v>
      </c>
      <c r="T2377" s="12">
        <f>(I2377/86400)+DATE(1970,1,1)</f>
        <v>42622.836076388892</v>
      </c>
    </row>
    <row r="2378" spans="1:20" ht="45" x14ac:dyDescent="0.25">
      <c r="A2378" s="1">
        <v>2376</v>
      </c>
      <c r="B2378" s="8" t="s">
        <v>2377</v>
      </c>
      <c r="C2378" s="8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6">
        <f>ROUND((E2378/D2378)*(100),0)</f>
        <v>11</v>
      </c>
      <c r="P2378" s="9">
        <f>IF(L2378 = 0,0,E2378/L2378)</f>
        <v>81.582499999999996</v>
      </c>
      <c r="Q2378" s="1" t="str">
        <f>LEFT(N2378,SEARCH("/",N2378)-1)</f>
        <v>technology</v>
      </c>
      <c r="R2378" s="1" t="str">
        <f>RIGHT(N2378,LEN(N2378) - FIND("/",N2378))</f>
        <v>web</v>
      </c>
      <c r="S2378" s="12">
        <f>(J2378/86400)+DATE(1970,1,1)</f>
        <v>42318.925532407404</v>
      </c>
      <c r="T2378" s="12">
        <f>(I2378/86400)+DATE(1970,1,1)</f>
        <v>42348.925532407404</v>
      </c>
    </row>
    <row r="2379" spans="1:20" ht="45" x14ac:dyDescent="0.25">
      <c r="A2379" s="1">
        <v>2377</v>
      </c>
      <c r="B2379" s="8" t="s">
        <v>2378</v>
      </c>
      <c r="C2379" s="8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6">
        <f>ROUND((E2379/D2379)*(100),0)</f>
        <v>0</v>
      </c>
      <c r="P2379" s="9">
        <f>IF(L2379 = 0,0,E2379/L2379)</f>
        <v>0</v>
      </c>
      <c r="Q2379" s="1" t="str">
        <f>LEFT(N2379,SEARCH("/",N2379)-1)</f>
        <v>technology</v>
      </c>
      <c r="R2379" s="1" t="str">
        <f>RIGHT(N2379,LEN(N2379) - FIND("/",N2379))</f>
        <v>web</v>
      </c>
      <c r="S2379" s="12">
        <f>(J2379/86400)+DATE(1970,1,1)</f>
        <v>42669.870173611111</v>
      </c>
      <c r="T2379" s="12">
        <f>(I2379/86400)+DATE(1970,1,1)</f>
        <v>42699.911840277782</v>
      </c>
    </row>
    <row r="2380" spans="1:20" ht="45" x14ac:dyDescent="0.25">
      <c r="A2380" s="1">
        <v>2378</v>
      </c>
      <c r="B2380" s="8" t="s">
        <v>2379</v>
      </c>
      <c r="C2380" s="8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6">
        <f>ROUND((E2380/D2380)*(100),0)</f>
        <v>0</v>
      </c>
      <c r="P2380" s="9">
        <f>IF(L2380 = 0,0,E2380/L2380)</f>
        <v>0</v>
      </c>
      <c r="Q2380" s="1" t="str">
        <f>LEFT(N2380,SEARCH("/",N2380)-1)</f>
        <v>technology</v>
      </c>
      <c r="R2380" s="1" t="str">
        <f>RIGHT(N2380,LEN(N2380) - FIND("/",N2380))</f>
        <v>web</v>
      </c>
      <c r="S2380" s="12">
        <f>(J2380/86400)+DATE(1970,1,1)</f>
        <v>42213.013078703705</v>
      </c>
      <c r="T2380" s="12">
        <f>(I2380/86400)+DATE(1970,1,1)</f>
        <v>42242.013078703705</v>
      </c>
    </row>
    <row r="2381" spans="1:20" ht="45" x14ac:dyDescent="0.25">
      <c r="A2381" s="1">
        <v>2379</v>
      </c>
      <c r="B2381" s="8" t="s">
        <v>2380</v>
      </c>
      <c r="C2381" s="8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6">
        <f>ROUND((E2381/D2381)*(100),0)</f>
        <v>0</v>
      </c>
      <c r="P2381" s="9">
        <f>IF(L2381 = 0,0,E2381/L2381)</f>
        <v>0</v>
      </c>
      <c r="Q2381" s="1" t="str">
        <f>LEFT(N2381,SEARCH("/",N2381)-1)</f>
        <v>technology</v>
      </c>
      <c r="R2381" s="1" t="str">
        <f>RIGHT(N2381,LEN(N2381) - FIND("/",N2381))</f>
        <v>web</v>
      </c>
      <c r="S2381" s="12">
        <f>(J2381/86400)+DATE(1970,1,1)</f>
        <v>42237.016388888893</v>
      </c>
      <c r="T2381" s="12">
        <f>(I2381/86400)+DATE(1970,1,1)</f>
        <v>42282.016388888893</v>
      </c>
    </row>
    <row r="2382" spans="1:20" ht="45" x14ac:dyDescent="0.25">
      <c r="A2382" s="1">
        <v>2380</v>
      </c>
      <c r="B2382" s="8" t="s">
        <v>2381</v>
      </c>
      <c r="C2382" s="8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6">
        <f>ROUND((E2382/D2382)*(100),0)</f>
        <v>0</v>
      </c>
      <c r="P2382" s="9">
        <f>IF(L2382 = 0,0,E2382/L2382)</f>
        <v>18.333333333333332</v>
      </c>
      <c r="Q2382" s="1" t="str">
        <f>LEFT(N2382,SEARCH("/",N2382)-1)</f>
        <v>technology</v>
      </c>
      <c r="R2382" s="1" t="str">
        <f>RIGHT(N2382,LEN(N2382) - FIND("/",N2382))</f>
        <v>web</v>
      </c>
      <c r="S2382" s="12">
        <f>(J2382/86400)+DATE(1970,1,1)</f>
        <v>42248.793310185181</v>
      </c>
      <c r="T2382" s="12">
        <f>(I2382/86400)+DATE(1970,1,1)</f>
        <v>42278.793310185181</v>
      </c>
    </row>
    <row r="2383" spans="1:20" ht="45" x14ac:dyDescent="0.25">
      <c r="A2383" s="1">
        <v>2381</v>
      </c>
      <c r="B2383" s="8" t="s">
        <v>2382</v>
      </c>
      <c r="C2383" s="8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6">
        <f>ROUND((E2383/D2383)*(100),0)</f>
        <v>2</v>
      </c>
      <c r="P2383" s="9">
        <f>IF(L2383 = 0,0,E2383/L2383)</f>
        <v>224.42857142857142</v>
      </c>
      <c r="Q2383" s="1" t="str">
        <f>LEFT(N2383,SEARCH("/",N2383)-1)</f>
        <v>technology</v>
      </c>
      <c r="R2383" s="1" t="str">
        <f>RIGHT(N2383,LEN(N2383) - FIND("/",N2383))</f>
        <v>web</v>
      </c>
      <c r="S2383" s="12">
        <f>(J2383/86400)+DATE(1970,1,1)</f>
        <v>42074.935740740737</v>
      </c>
      <c r="T2383" s="12">
        <f>(I2383/86400)+DATE(1970,1,1)</f>
        <v>42104.935740740737</v>
      </c>
    </row>
    <row r="2384" spans="1:20" ht="60" x14ac:dyDescent="0.25">
      <c r="A2384" s="1">
        <v>2382</v>
      </c>
      <c r="B2384" s="8" t="s">
        <v>2383</v>
      </c>
      <c r="C2384" s="8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6">
        <f>ROUND((E2384/D2384)*(100),0)</f>
        <v>3</v>
      </c>
      <c r="P2384" s="9">
        <f>IF(L2384 = 0,0,E2384/L2384)</f>
        <v>37.5</v>
      </c>
      <c r="Q2384" s="1" t="str">
        <f>LEFT(N2384,SEARCH("/",N2384)-1)</f>
        <v>technology</v>
      </c>
      <c r="R2384" s="1" t="str">
        <f>RIGHT(N2384,LEN(N2384) - FIND("/",N2384))</f>
        <v>web</v>
      </c>
      <c r="S2384" s="12">
        <f>(J2384/86400)+DATE(1970,1,1)</f>
        <v>42195.187534722223</v>
      </c>
      <c r="T2384" s="12">
        <f>(I2384/86400)+DATE(1970,1,1)</f>
        <v>42220.187534722223</v>
      </c>
    </row>
    <row r="2385" spans="1:20" ht="60" x14ac:dyDescent="0.25">
      <c r="A2385" s="1">
        <v>2383</v>
      </c>
      <c r="B2385" s="8" t="s">
        <v>2384</v>
      </c>
      <c r="C2385" s="8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6">
        <f>ROUND((E2385/D2385)*(100),0)</f>
        <v>4</v>
      </c>
      <c r="P2385" s="9">
        <f>IF(L2385 = 0,0,E2385/L2385)</f>
        <v>145</v>
      </c>
      <c r="Q2385" s="1" t="str">
        <f>LEFT(N2385,SEARCH("/",N2385)-1)</f>
        <v>technology</v>
      </c>
      <c r="R2385" s="1" t="str">
        <f>RIGHT(N2385,LEN(N2385) - FIND("/",N2385))</f>
        <v>web</v>
      </c>
      <c r="S2385" s="12">
        <f>(J2385/86400)+DATE(1970,1,1)</f>
        <v>42027.056793981479</v>
      </c>
      <c r="T2385" s="12">
        <f>(I2385/86400)+DATE(1970,1,1)</f>
        <v>42057.056793981479</v>
      </c>
    </row>
    <row r="2386" spans="1:20" ht="60" x14ac:dyDescent="0.25">
      <c r="A2386" s="1">
        <v>2384</v>
      </c>
      <c r="B2386" s="8" t="s">
        <v>2385</v>
      </c>
      <c r="C2386" s="8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6">
        <f>ROUND((E2386/D2386)*(100),0)</f>
        <v>1</v>
      </c>
      <c r="P2386" s="9">
        <f>IF(L2386 = 0,0,E2386/L2386)</f>
        <v>1</v>
      </c>
      <c r="Q2386" s="1" t="str">
        <f>LEFT(N2386,SEARCH("/",N2386)-1)</f>
        <v>technology</v>
      </c>
      <c r="R2386" s="1" t="str">
        <f>RIGHT(N2386,LEN(N2386) - FIND("/",N2386))</f>
        <v>web</v>
      </c>
      <c r="S2386" s="12">
        <f>(J2386/86400)+DATE(1970,1,1)</f>
        <v>41927.067627314813</v>
      </c>
      <c r="T2386" s="12">
        <f>(I2386/86400)+DATE(1970,1,1)</f>
        <v>41957.109293981484</v>
      </c>
    </row>
    <row r="2387" spans="1:20" ht="60" x14ac:dyDescent="0.25">
      <c r="A2387" s="1">
        <v>2385</v>
      </c>
      <c r="B2387" s="8" t="s">
        <v>2386</v>
      </c>
      <c r="C2387" s="8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6">
        <f>ROUND((E2387/D2387)*(100),0)</f>
        <v>1</v>
      </c>
      <c r="P2387" s="9">
        <f>IF(L2387 = 0,0,E2387/L2387)</f>
        <v>112.57142857142857</v>
      </c>
      <c r="Q2387" s="1" t="str">
        <f>LEFT(N2387,SEARCH("/",N2387)-1)</f>
        <v>technology</v>
      </c>
      <c r="R2387" s="1" t="str">
        <f>RIGHT(N2387,LEN(N2387) - FIND("/",N2387))</f>
        <v>web</v>
      </c>
      <c r="S2387" s="12">
        <f>(J2387/86400)+DATE(1970,1,1)</f>
        <v>42191.70175925926</v>
      </c>
      <c r="T2387" s="12">
        <f>(I2387/86400)+DATE(1970,1,1)</f>
        <v>42221.70175925926</v>
      </c>
    </row>
    <row r="2388" spans="1:20" ht="45" x14ac:dyDescent="0.25">
      <c r="A2388" s="1">
        <v>2386</v>
      </c>
      <c r="B2388" s="8" t="s">
        <v>2387</v>
      </c>
      <c r="C2388" s="8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6">
        <f>ROUND((E2388/D2388)*(100),0)</f>
        <v>0</v>
      </c>
      <c r="P2388" s="9">
        <f>IF(L2388 = 0,0,E2388/L2388)</f>
        <v>0</v>
      </c>
      <c r="Q2388" s="1" t="str">
        <f>LEFT(N2388,SEARCH("/",N2388)-1)</f>
        <v>technology</v>
      </c>
      <c r="R2388" s="1" t="str">
        <f>RIGHT(N2388,LEN(N2388) - FIND("/",N2388))</f>
        <v>web</v>
      </c>
      <c r="S2388" s="12">
        <f>(J2388/86400)+DATE(1970,1,1)</f>
        <v>41954.838240740741</v>
      </c>
      <c r="T2388" s="12">
        <f>(I2388/86400)+DATE(1970,1,1)</f>
        <v>42014.838240740741</v>
      </c>
    </row>
    <row r="2389" spans="1:20" ht="60" x14ac:dyDescent="0.25">
      <c r="A2389" s="1">
        <v>2387</v>
      </c>
      <c r="B2389" s="8" t="s">
        <v>2388</v>
      </c>
      <c r="C2389" s="8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6">
        <f>ROUND((E2389/D2389)*(100),0)</f>
        <v>1</v>
      </c>
      <c r="P2389" s="9">
        <f>IF(L2389 = 0,0,E2389/L2389)</f>
        <v>342</v>
      </c>
      <c r="Q2389" s="1" t="str">
        <f>LEFT(N2389,SEARCH("/",N2389)-1)</f>
        <v>technology</v>
      </c>
      <c r="R2389" s="1" t="str">
        <f>RIGHT(N2389,LEN(N2389) - FIND("/",N2389))</f>
        <v>web</v>
      </c>
      <c r="S2389" s="12">
        <f>(J2389/86400)+DATE(1970,1,1)</f>
        <v>42528.626620370371</v>
      </c>
      <c r="T2389" s="12">
        <f>(I2389/86400)+DATE(1970,1,1)</f>
        <v>42573.626620370371</v>
      </c>
    </row>
    <row r="2390" spans="1:20" ht="60" x14ac:dyDescent="0.25">
      <c r="A2390" s="1">
        <v>2388</v>
      </c>
      <c r="B2390" s="8" t="s">
        <v>2389</v>
      </c>
      <c r="C2390" s="8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6">
        <f>ROUND((E2390/D2390)*(100),0)</f>
        <v>1</v>
      </c>
      <c r="P2390" s="9">
        <f>IF(L2390 = 0,0,E2390/L2390)</f>
        <v>57.875</v>
      </c>
      <c r="Q2390" s="1" t="str">
        <f>LEFT(N2390,SEARCH("/",N2390)-1)</f>
        <v>technology</v>
      </c>
      <c r="R2390" s="1" t="str">
        <f>RIGHT(N2390,LEN(N2390) - FIND("/",N2390))</f>
        <v>web</v>
      </c>
      <c r="S2390" s="12">
        <f>(J2390/86400)+DATE(1970,1,1)</f>
        <v>41989.853692129633</v>
      </c>
      <c r="T2390" s="12">
        <f>(I2390/86400)+DATE(1970,1,1)</f>
        <v>42019.811805555553</v>
      </c>
    </row>
    <row r="2391" spans="1:20" ht="60" x14ac:dyDescent="0.25">
      <c r="A2391" s="1">
        <v>2389</v>
      </c>
      <c r="B2391" s="8" t="s">
        <v>2390</v>
      </c>
      <c r="C2391" s="8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6">
        <f>ROUND((E2391/D2391)*(100),0)</f>
        <v>0</v>
      </c>
      <c r="P2391" s="9">
        <f>IF(L2391 = 0,0,E2391/L2391)</f>
        <v>30</v>
      </c>
      <c r="Q2391" s="1" t="str">
        <f>LEFT(N2391,SEARCH("/",N2391)-1)</f>
        <v>technology</v>
      </c>
      <c r="R2391" s="1" t="str">
        <f>RIGHT(N2391,LEN(N2391) - FIND("/",N2391))</f>
        <v>web</v>
      </c>
      <c r="S2391" s="12">
        <f>(J2391/86400)+DATE(1970,1,1)</f>
        <v>42179.653379629628</v>
      </c>
      <c r="T2391" s="12">
        <f>(I2391/86400)+DATE(1970,1,1)</f>
        <v>42210.915972222225</v>
      </c>
    </row>
    <row r="2392" spans="1:20" ht="60" x14ac:dyDescent="0.25">
      <c r="A2392" s="1">
        <v>2390</v>
      </c>
      <c r="B2392" s="8" t="s">
        <v>2391</v>
      </c>
      <c r="C2392" s="8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6">
        <f>ROUND((E2392/D2392)*(100),0)</f>
        <v>0</v>
      </c>
      <c r="P2392" s="9">
        <f>IF(L2392 = 0,0,E2392/L2392)</f>
        <v>0</v>
      </c>
      <c r="Q2392" s="1" t="str">
        <f>LEFT(N2392,SEARCH("/",N2392)-1)</f>
        <v>technology</v>
      </c>
      <c r="R2392" s="1" t="str">
        <f>RIGHT(N2392,LEN(N2392) - FIND("/",N2392))</f>
        <v>web</v>
      </c>
      <c r="S2392" s="12">
        <f>(J2392/86400)+DATE(1970,1,1)</f>
        <v>41968.262314814812</v>
      </c>
      <c r="T2392" s="12">
        <f>(I2392/86400)+DATE(1970,1,1)</f>
        <v>42008.262314814812</v>
      </c>
    </row>
    <row r="2393" spans="1:20" ht="30" x14ac:dyDescent="0.25">
      <c r="A2393" s="1">
        <v>2391</v>
      </c>
      <c r="B2393" s="8" t="s">
        <v>2392</v>
      </c>
      <c r="C2393" s="8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6">
        <f>ROUND((E2393/D2393)*(100),0)</f>
        <v>0</v>
      </c>
      <c r="P2393" s="9">
        <f>IF(L2393 = 0,0,E2393/L2393)</f>
        <v>25</v>
      </c>
      <c r="Q2393" s="1" t="str">
        <f>LEFT(N2393,SEARCH("/",N2393)-1)</f>
        <v>technology</v>
      </c>
      <c r="R2393" s="1" t="str">
        <f>RIGHT(N2393,LEN(N2393) - FIND("/",N2393))</f>
        <v>web</v>
      </c>
      <c r="S2393" s="12">
        <f>(J2393/86400)+DATE(1970,1,1)</f>
        <v>42064.794490740736</v>
      </c>
      <c r="T2393" s="12">
        <f>(I2393/86400)+DATE(1970,1,1)</f>
        <v>42094.752824074079</v>
      </c>
    </row>
    <row r="2394" spans="1:20" ht="60" x14ac:dyDescent="0.25">
      <c r="A2394" s="1">
        <v>2392</v>
      </c>
      <c r="B2394" s="8" t="s">
        <v>2393</v>
      </c>
      <c r="C2394" s="8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6">
        <f>ROUND((E2394/D2394)*(100),0)</f>
        <v>0</v>
      </c>
      <c r="P2394" s="9">
        <f>IF(L2394 = 0,0,E2394/L2394)</f>
        <v>0</v>
      </c>
      <c r="Q2394" s="1" t="str">
        <f>LEFT(N2394,SEARCH("/",N2394)-1)</f>
        <v>technology</v>
      </c>
      <c r="R2394" s="1" t="str">
        <f>RIGHT(N2394,LEN(N2394) - FIND("/",N2394))</f>
        <v>web</v>
      </c>
      <c r="S2394" s="12">
        <f>(J2394/86400)+DATE(1970,1,1)</f>
        <v>42276.120636574073</v>
      </c>
      <c r="T2394" s="12">
        <f>(I2394/86400)+DATE(1970,1,1)</f>
        <v>42306.120636574073</v>
      </c>
    </row>
    <row r="2395" spans="1:20" ht="60" x14ac:dyDescent="0.25">
      <c r="A2395" s="1">
        <v>2393</v>
      </c>
      <c r="B2395" s="8" t="s">
        <v>2394</v>
      </c>
      <c r="C2395" s="8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6">
        <f>ROUND((E2395/D2395)*(100),0)</f>
        <v>0</v>
      </c>
      <c r="P2395" s="9">
        <f>IF(L2395 = 0,0,E2395/L2395)</f>
        <v>50</v>
      </c>
      <c r="Q2395" s="1" t="str">
        <f>LEFT(N2395,SEARCH("/",N2395)-1)</f>
        <v>technology</v>
      </c>
      <c r="R2395" s="1" t="str">
        <f>RIGHT(N2395,LEN(N2395) - FIND("/",N2395))</f>
        <v>web</v>
      </c>
      <c r="S2395" s="12">
        <f>(J2395/86400)+DATE(1970,1,1)</f>
        <v>42194.648344907408</v>
      </c>
      <c r="T2395" s="12">
        <f>(I2395/86400)+DATE(1970,1,1)</f>
        <v>42224.648344907408</v>
      </c>
    </row>
    <row r="2396" spans="1:20" ht="60" x14ac:dyDescent="0.25">
      <c r="A2396" s="1">
        <v>2394</v>
      </c>
      <c r="B2396" s="8" t="s">
        <v>2395</v>
      </c>
      <c r="C2396" s="8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6">
        <f>ROUND((E2396/D2396)*(100),0)</f>
        <v>0</v>
      </c>
      <c r="P2396" s="9">
        <f>IF(L2396 = 0,0,E2396/L2396)</f>
        <v>1.5</v>
      </c>
      <c r="Q2396" s="1" t="str">
        <f>LEFT(N2396,SEARCH("/",N2396)-1)</f>
        <v>technology</v>
      </c>
      <c r="R2396" s="1" t="str">
        <f>RIGHT(N2396,LEN(N2396) - FIND("/",N2396))</f>
        <v>web</v>
      </c>
      <c r="S2396" s="12">
        <f>(J2396/86400)+DATE(1970,1,1)</f>
        <v>42031.362187499995</v>
      </c>
      <c r="T2396" s="12">
        <f>(I2396/86400)+DATE(1970,1,1)</f>
        <v>42061.362187499995</v>
      </c>
    </row>
    <row r="2397" spans="1:20" ht="45" x14ac:dyDescent="0.25">
      <c r="A2397" s="1">
        <v>2395</v>
      </c>
      <c r="B2397" s="8" t="s">
        <v>2396</v>
      </c>
      <c r="C2397" s="8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6">
        <f>ROUND((E2397/D2397)*(100),0)</f>
        <v>0</v>
      </c>
      <c r="P2397" s="9">
        <f>IF(L2397 = 0,0,E2397/L2397)</f>
        <v>0</v>
      </c>
      <c r="Q2397" s="1" t="str">
        <f>LEFT(N2397,SEARCH("/",N2397)-1)</f>
        <v>technology</v>
      </c>
      <c r="R2397" s="1" t="str">
        <f>RIGHT(N2397,LEN(N2397) - FIND("/",N2397))</f>
        <v>web</v>
      </c>
      <c r="S2397" s="12">
        <f>(J2397/86400)+DATE(1970,1,1)</f>
        <v>42717.121377314819</v>
      </c>
      <c r="T2397" s="12">
        <f>(I2397/86400)+DATE(1970,1,1)</f>
        <v>42745.372916666667</v>
      </c>
    </row>
    <row r="2398" spans="1:20" ht="45" x14ac:dyDescent="0.25">
      <c r="A2398" s="1">
        <v>2396</v>
      </c>
      <c r="B2398" s="8" t="s">
        <v>2397</v>
      </c>
      <c r="C2398" s="8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6">
        <f>ROUND((E2398/D2398)*(100),0)</f>
        <v>0</v>
      </c>
      <c r="P2398" s="9">
        <f>IF(L2398 = 0,0,E2398/L2398)</f>
        <v>10</v>
      </c>
      <c r="Q2398" s="1" t="str">
        <f>LEFT(N2398,SEARCH("/",N2398)-1)</f>
        <v>technology</v>
      </c>
      <c r="R2398" s="1" t="str">
        <f>RIGHT(N2398,LEN(N2398) - FIND("/",N2398))</f>
        <v>web</v>
      </c>
      <c r="S2398" s="12">
        <f>(J2398/86400)+DATE(1970,1,1)</f>
        <v>42262.849050925928</v>
      </c>
      <c r="T2398" s="12">
        <f>(I2398/86400)+DATE(1970,1,1)</f>
        <v>42292.849050925928</v>
      </c>
    </row>
    <row r="2399" spans="1:20" ht="60" x14ac:dyDescent="0.25">
      <c r="A2399" s="1">
        <v>2397</v>
      </c>
      <c r="B2399" s="8" t="s">
        <v>2398</v>
      </c>
      <c r="C2399" s="8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6">
        <f>ROUND((E2399/D2399)*(100),0)</f>
        <v>0</v>
      </c>
      <c r="P2399" s="9">
        <f>IF(L2399 = 0,0,E2399/L2399)</f>
        <v>0</v>
      </c>
      <c r="Q2399" s="1" t="str">
        <f>LEFT(N2399,SEARCH("/",N2399)-1)</f>
        <v>technology</v>
      </c>
      <c r="R2399" s="1" t="str">
        <f>RIGHT(N2399,LEN(N2399) - FIND("/",N2399))</f>
        <v>web</v>
      </c>
      <c r="S2399" s="12">
        <f>(J2399/86400)+DATE(1970,1,1)</f>
        <v>41976.88490740741</v>
      </c>
      <c r="T2399" s="12">
        <f>(I2399/86400)+DATE(1970,1,1)</f>
        <v>42006.88490740741</v>
      </c>
    </row>
    <row r="2400" spans="1:20" ht="60" x14ac:dyDescent="0.25">
      <c r="A2400" s="1">
        <v>2398</v>
      </c>
      <c r="B2400" s="8" t="s">
        <v>2399</v>
      </c>
      <c r="C2400" s="8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6">
        <f>ROUND((E2400/D2400)*(100),0)</f>
        <v>0</v>
      </c>
      <c r="P2400" s="9">
        <f>IF(L2400 = 0,0,E2400/L2400)</f>
        <v>0</v>
      </c>
      <c r="Q2400" s="1" t="str">
        <f>LEFT(N2400,SEARCH("/",N2400)-1)</f>
        <v>technology</v>
      </c>
      <c r="R2400" s="1" t="str">
        <f>RIGHT(N2400,LEN(N2400) - FIND("/",N2400))</f>
        <v>web</v>
      </c>
      <c r="S2400" s="12">
        <f>(J2400/86400)+DATE(1970,1,1)</f>
        <v>42157.916481481487</v>
      </c>
      <c r="T2400" s="12">
        <f>(I2400/86400)+DATE(1970,1,1)</f>
        <v>42187.916481481487</v>
      </c>
    </row>
    <row r="2401" spans="1:20" ht="45" x14ac:dyDescent="0.25">
      <c r="A2401" s="1">
        <v>2399</v>
      </c>
      <c r="B2401" s="8" t="s">
        <v>2400</v>
      </c>
      <c r="C2401" s="8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6">
        <f>ROUND((E2401/D2401)*(100),0)</f>
        <v>0</v>
      </c>
      <c r="P2401" s="9">
        <f>IF(L2401 = 0,0,E2401/L2401)</f>
        <v>0</v>
      </c>
      <c r="Q2401" s="1" t="str">
        <f>LEFT(N2401,SEARCH("/",N2401)-1)</f>
        <v>technology</v>
      </c>
      <c r="R2401" s="1" t="str">
        <f>RIGHT(N2401,LEN(N2401) - FIND("/",N2401))</f>
        <v>web</v>
      </c>
      <c r="S2401" s="12">
        <f>(J2401/86400)+DATE(1970,1,1)</f>
        <v>41956.853078703702</v>
      </c>
      <c r="T2401" s="12">
        <f>(I2401/86400)+DATE(1970,1,1)</f>
        <v>41991.853078703702</v>
      </c>
    </row>
    <row r="2402" spans="1:20" ht="60" x14ac:dyDescent="0.25">
      <c r="A2402" s="1">
        <v>2400</v>
      </c>
      <c r="B2402" s="8" t="s">
        <v>2401</v>
      </c>
      <c r="C2402" s="8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6">
        <f>ROUND((E2402/D2402)*(100),0)</f>
        <v>0</v>
      </c>
      <c r="P2402" s="9">
        <f>IF(L2402 = 0,0,E2402/L2402)</f>
        <v>0</v>
      </c>
      <c r="Q2402" s="1" t="str">
        <f>LEFT(N2402,SEARCH("/",N2402)-1)</f>
        <v>technology</v>
      </c>
      <c r="R2402" s="1" t="str">
        <f>RIGHT(N2402,LEN(N2402) - FIND("/",N2402))</f>
        <v>web</v>
      </c>
      <c r="S2402" s="12">
        <f>(J2402/86400)+DATE(1970,1,1)</f>
        <v>42444.268101851849</v>
      </c>
      <c r="T2402" s="12">
        <f>(I2402/86400)+DATE(1970,1,1)</f>
        <v>42474.268101851849</v>
      </c>
    </row>
    <row r="2403" spans="1:20" ht="60" x14ac:dyDescent="0.25">
      <c r="A2403" s="1">
        <v>2401</v>
      </c>
      <c r="B2403" s="8" t="s">
        <v>2402</v>
      </c>
      <c r="C2403" s="8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6">
        <f>ROUND((E2403/D2403)*(100),0)</f>
        <v>1</v>
      </c>
      <c r="P2403" s="9">
        <f>IF(L2403 = 0,0,E2403/L2403)</f>
        <v>22.333333333333332</v>
      </c>
      <c r="Q2403" s="1" t="str">
        <f>LEFT(N2403,SEARCH("/",N2403)-1)</f>
        <v>food</v>
      </c>
      <c r="R2403" s="1" t="str">
        <f>RIGHT(N2403,LEN(N2403) - FIND("/",N2403))</f>
        <v>food trucks</v>
      </c>
      <c r="S2403" s="12">
        <f>(J2403/86400)+DATE(1970,1,1)</f>
        <v>42374.822870370372</v>
      </c>
      <c r="T2403" s="12">
        <f>(I2403/86400)+DATE(1970,1,1)</f>
        <v>42434.822870370372</v>
      </c>
    </row>
    <row r="2404" spans="1:20" ht="30" x14ac:dyDescent="0.25">
      <c r="A2404" s="1">
        <v>2402</v>
      </c>
      <c r="B2404" s="8" t="s">
        <v>2403</v>
      </c>
      <c r="C2404" s="8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6">
        <f>ROUND((E2404/D2404)*(100),0)</f>
        <v>0</v>
      </c>
      <c r="P2404" s="9">
        <f>IF(L2404 = 0,0,E2404/L2404)</f>
        <v>52</v>
      </c>
      <c r="Q2404" s="1" t="str">
        <f>LEFT(N2404,SEARCH("/",N2404)-1)</f>
        <v>food</v>
      </c>
      <c r="R2404" s="1" t="str">
        <f>RIGHT(N2404,LEN(N2404) - FIND("/",N2404))</f>
        <v>food trucks</v>
      </c>
      <c r="S2404" s="12">
        <f>(J2404/86400)+DATE(1970,1,1)</f>
        <v>42107.679756944446</v>
      </c>
      <c r="T2404" s="12">
        <f>(I2404/86400)+DATE(1970,1,1)</f>
        <v>42137.679756944446</v>
      </c>
    </row>
    <row r="2405" spans="1:20" ht="45" x14ac:dyDescent="0.25">
      <c r="A2405" s="1">
        <v>2403</v>
      </c>
      <c r="B2405" s="8" t="s">
        <v>2404</v>
      </c>
      <c r="C2405" s="8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6">
        <f>ROUND((E2405/D2405)*(100),0)</f>
        <v>17</v>
      </c>
      <c r="P2405" s="9">
        <f>IF(L2405 = 0,0,E2405/L2405)</f>
        <v>16.833333333333332</v>
      </c>
      <c r="Q2405" s="1" t="str">
        <f>LEFT(N2405,SEARCH("/",N2405)-1)</f>
        <v>food</v>
      </c>
      <c r="R2405" s="1" t="str">
        <f>RIGHT(N2405,LEN(N2405) - FIND("/",N2405))</f>
        <v>food trucks</v>
      </c>
      <c r="S2405" s="12">
        <f>(J2405/86400)+DATE(1970,1,1)</f>
        <v>42399.882615740746</v>
      </c>
      <c r="T2405" s="12">
        <f>(I2405/86400)+DATE(1970,1,1)</f>
        <v>42459.840949074074</v>
      </c>
    </row>
    <row r="2406" spans="1:20" ht="60" x14ac:dyDescent="0.25">
      <c r="A2406" s="1">
        <v>2404</v>
      </c>
      <c r="B2406" s="8" t="s">
        <v>2405</v>
      </c>
      <c r="C2406" s="8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6">
        <f>ROUND((E2406/D2406)*(100),0)</f>
        <v>0</v>
      </c>
      <c r="P2406" s="9">
        <f>IF(L2406 = 0,0,E2406/L2406)</f>
        <v>0</v>
      </c>
      <c r="Q2406" s="1" t="str">
        <f>LEFT(N2406,SEARCH("/",N2406)-1)</f>
        <v>food</v>
      </c>
      <c r="R2406" s="1" t="str">
        <f>RIGHT(N2406,LEN(N2406) - FIND("/",N2406))</f>
        <v>food trucks</v>
      </c>
      <c r="S2406" s="12">
        <f>(J2406/86400)+DATE(1970,1,1)</f>
        <v>42342.03943287037</v>
      </c>
      <c r="T2406" s="12">
        <f>(I2406/86400)+DATE(1970,1,1)</f>
        <v>42372.03943287037</v>
      </c>
    </row>
    <row r="2407" spans="1:20" ht="45" x14ac:dyDescent="0.25">
      <c r="A2407" s="1">
        <v>2405</v>
      </c>
      <c r="B2407" s="8" t="s">
        <v>2406</v>
      </c>
      <c r="C2407" s="8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6">
        <f>ROUND((E2407/D2407)*(100),0)</f>
        <v>23</v>
      </c>
      <c r="P2407" s="9">
        <f>IF(L2407 = 0,0,E2407/L2407)</f>
        <v>56.3</v>
      </c>
      <c r="Q2407" s="1" t="str">
        <f>LEFT(N2407,SEARCH("/",N2407)-1)</f>
        <v>food</v>
      </c>
      <c r="R2407" s="1" t="str">
        <f>RIGHT(N2407,LEN(N2407) - FIND("/",N2407))</f>
        <v>food trucks</v>
      </c>
      <c r="S2407" s="12">
        <f>(J2407/86400)+DATE(1970,1,1)</f>
        <v>42595.585358796292</v>
      </c>
      <c r="T2407" s="12">
        <f>(I2407/86400)+DATE(1970,1,1)</f>
        <v>42616.585358796292</v>
      </c>
    </row>
    <row r="2408" spans="1:20" ht="45" x14ac:dyDescent="0.25">
      <c r="A2408" s="1">
        <v>2406</v>
      </c>
      <c r="B2408" s="8" t="s">
        <v>2407</v>
      </c>
      <c r="C2408" s="8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6">
        <f>ROUND((E2408/D2408)*(100),0)</f>
        <v>41</v>
      </c>
      <c r="P2408" s="9">
        <f>IF(L2408 = 0,0,E2408/L2408)</f>
        <v>84.0625</v>
      </c>
      <c r="Q2408" s="1" t="str">
        <f>LEFT(N2408,SEARCH("/",N2408)-1)</f>
        <v>food</v>
      </c>
      <c r="R2408" s="1" t="str">
        <f>RIGHT(N2408,LEN(N2408) - FIND("/",N2408))</f>
        <v>food trucks</v>
      </c>
      <c r="S2408" s="12">
        <f>(J2408/86400)+DATE(1970,1,1)</f>
        <v>41983.110995370371</v>
      </c>
      <c r="T2408" s="12">
        <f>(I2408/86400)+DATE(1970,1,1)</f>
        <v>42023.110995370371</v>
      </c>
    </row>
    <row r="2409" spans="1:20" ht="60" x14ac:dyDescent="0.25">
      <c r="A2409" s="1">
        <v>2407</v>
      </c>
      <c r="B2409" s="8" t="s">
        <v>2408</v>
      </c>
      <c r="C2409" s="8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6">
        <f>ROUND((E2409/D2409)*(100),0)</f>
        <v>25</v>
      </c>
      <c r="P2409" s="9">
        <f>IF(L2409 = 0,0,E2409/L2409)</f>
        <v>168.39393939393941</v>
      </c>
      <c r="Q2409" s="1" t="str">
        <f>LEFT(N2409,SEARCH("/",N2409)-1)</f>
        <v>food</v>
      </c>
      <c r="R2409" s="1" t="str">
        <f>RIGHT(N2409,LEN(N2409) - FIND("/",N2409))</f>
        <v>food trucks</v>
      </c>
      <c r="S2409" s="12">
        <f>(J2409/86400)+DATE(1970,1,1)</f>
        <v>42082.575555555552</v>
      </c>
      <c r="T2409" s="12">
        <f>(I2409/86400)+DATE(1970,1,1)</f>
        <v>42105.25</v>
      </c>
    </row>
    <row r="2410" spans="1:20" ht="45" x14ac:dyDescent="0.25">
      <c r="A2410" s="1">
        <v>2408</v>
      </c>
      <c r="B2410" s="8" t="s">
        <v>2409</v>
      </c>
      <c r="C2410" s="8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6">
        <f>ROUND((E2410/D2410)*(100),0)</f>
        <v>0</v>
      </c>
      <c r="P2410" s="9">
        <f>IF(L2410 = 0,0,E2410/L2410)</f>
        <v>15</v>
      </c>
      <c r="Q2410" s="1" t="str">
        <f>LEFT(N2410,SEARCH("/",N2410)-1)</f>
        <v>food</v>
      </c>
      <c r="R2410" s="1" t="str">
        <f>RIGHT(N2410,LEN(N2410) - FIND("/",N2410))</f>
        <v>food trucks</v>
      </c>
      <c r="S2410" s="12">
        <f>(J2410/86400)+DATE(1970,1,1)</f>
        <v>41919.140706018516</v>
      </c>
      <c r="T2410" s="12">
        <f>(I2410/86400)+DATE(1970,1,1)</f>
        <v>41949.182372685187</v>
      </c>
    </row>
    <row r="2411" spans="1:20" ht="45" x14ac:dyDescent="0.25">
      <c r="A2411" s="1">
        <v>2409</v>
      </c>
      <c r="B2411" s="8" t="s">
        <v>2410</v>
      </c>
      <c r="C2411" s="8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6">
        <f>ROUND((E2411/D2411)*(100),0)</f>
        <v>2</v>
      </c>
      <c r="P2411" s="9">
        <f>IF(L2411 = 0,0,E2411/L2411)</f>
        <v>76.666666666666671</v>
      </c>
      <c r="Q2411" s="1" t="str">
        <f>LEFT(N2411,SEARCH("/",N2411)-1)</f>
        <v>food</v>
      </c>
      <c r="R2411" s="1" t="str">
        <f>RIGHT(N2411,LEN(N2411) - FIND("/",N2411))</f>
        <v>food trucks</v>
      </c>
      <c r="S2411" s="12">
        <f>(J2411/86400)+DATE(1970,1,1)</f>
        <v>42204.875868055555</v>
      </c>
      <c r="T2411" s="12">
        <f>(I2411/86400)+DATE(1970,1,1)</f>
        <v>42234.875868055555</v>
      </c>
    </row>
    <row r="2412" spans="1:20" ht="60" x14ac:dyDescent="0.25">
      <c r="A2412" s="1">
        <v>2410</v>
      </c>
      <c r="B2412" s="8" t="s">
        <v>2411</v>
      </c>
      <c r="C2412" s="8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6">
        <f>ROUND((E2412/D2412)*(100),0)</f>
        <v>0</v>
      </c>
      <c r="P2412" s="9">
        <f>IF(L2412 = 0,0,E2412/L2412)</f>
        <v>0</v>
      </c>
      <c r="Q2412" s="1" t="str">
        <f>LEFT(N2412,SEARCH("/",N2412)-1)</f>
        <v>food</v>
      </c>
      <c r="R2412" s="1" t="str">
        <f>RIGHT(N2412,LEN(N2412) - FIND("/",N2412))</f>
        <v>food trucks</v>
      </c>
      <c r="S2412" s="12">
        <f>(J2412/86400)+DATE(1970,1,1)</f>
        <v>42224.408275462964</v>
      </c>
      <c r="T2412" s="12">
        <f>(I2412/86400)+DATE(1970,1,1)</f>
        <v>42254.408275462964</v>
      </c>
    </row>
    <row r="2413" spans="1:20" ht="60" x14ac:dyDescent="0.25">
      <c r="A2413" s="1">
        <v>2411</v>
      </c>
      <c r="B2413" s="8" t="s">
        <v>2412</v>
      </c>
      <c r="C2413" s="8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6">
        <f>ROUND((E2413/D2413)*(100),0)</f>
        <v>1</v>
      </c>
      <c r="P2413" s="9">
        <f>IF(L2413 = 0,0,E2413/L2413)</f>
        <v>50.333333333333336</v>
      </c>
      <c r="Q2413" s="1" t="str">
        <f>LEFT(N2413,SEARCH("/",N2413)-1)</f>
        <v>food</v>
      </c>
      <c r="R2413" s="1" t="str">
        <f>RIGHT(N2413,LEN(N2413) - FIND("/",N2413))</f>
        <v>food trucks</v>
      </c>
      <c r="S2413" s="12">
        <f>(J2413/86400)+DATE(1970,1,1)</f>
        <v>42211.732430555552</v>
      </c>
      <c r="T2413" s="12">
        <f>(I2413/86400)+DATE(1970,1,1)</f>
        <v>42241.732430555552</v>
      </c>
    </row>
    <row r="2414" spans="1:20" ht="60" x14ac:dyDescent="0.25">
      <c r="A2414" s="1">
        <v>2412</v>
      </c>
      <c r="B2414" s="8" t="s">
        <v>2413</v>
      </c>
      <c r="C2414" s="8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6">
        <f>ROUND((E2414/D2414)*(100),0)</f>
        <v>0</v>
      </c>
      <c r="P2414" s="9">
        <f>IF(L2414 = 0,0,E2414/L2414)</f>
        <v>0</v>
      </c>
      <c r="Q2414" s="1" t="str">
        <f>LEFT(N2414,SEARCH("/",N2414)-1)</f>
        <v>food</v>
      </c>
      <c r="R2414" s="1" t="str">
        <f>RIGHT(N2414,LEN(N2414) - FIND("/",N2414))</f>
        <v>food trucks</v>
      </c>
      <c r="S2414" s="12">
        <f>(J2414/86400)+DATE(1970,1,1)</f>
        <v>42655.736956018518</v>
      </c>
      <c r="T2414" s="12">
        <f>(I2414/86400)+DATE(1970,1,1)</f>
        <v>42700.778622685189</v>
      </c>
    </row>
    <row r="2415" spans="1:20" ht="45" x14ac:dyDescent="0.25">
      <c r="A2415" s="1">
        <v>2413</v>
      </c>
      <c r="B2415" s="8" t="s">
        <v>2414</v>
      </c>
      <c r="C2415" s="8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6">
        <f>ROUND((E2415/D2415)*(100),0)</f>
        <v>1</v>
      </c>
      <c r="P2415" s="9">
        <f>IF(L2415 = 0,0,E2415/L2415)</f>
        <v>8.3333333333333339</v>
      </c>
      <c r="Q2415" s="1" t="str">
        <f>LEFT(N2415,SEARCH("/",N2415)-1)</f>
        <v>food</v>
      </c>
      <c r="R2415" s="1" t="str">
        <f>RIGHT(N2415,LEN(N2415) - FIND("/",N2415))</f>
        <v>food trucks</v>
      </c>
      <c r="S2415" s="12">
        <f>(J2415/86400)+DATE(1970,1,1)</f>
        <v>41760.10974537037</v>
      </c>
      <c r="T2415" s="12">
        <f>(I2415/86400)+DATE(1970,1,1)</f>
        <v>41790.979166666664</v>
      </c>
    </row>
    <row r="2416" spans="1:20" ht="60" x14ac:dyDescent="0.25">
      <c r="A2416" s="1">
        <v>2414</v>
      </c>
      <c r="B2416" s="8" t="s">
        <v>2415</v>
      </c>
      <c r="C2416" s="8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6">
        <f>ROUND((E2416/D2416)*(100),0)</f>
        <v>3</v>
      </c>
      <c r="P2416" s="9">
        <f>IF(L2416 = 0,0,E2416/L2416)</f>
        <v>35.384615384615387</v>
      </c>
      <c r="Q2416" s="1" t="str">
        <f>LEFT(N2416,SEARCH("/",N2416)-1)</f>
        <v>food</v>
      </c>
      <c r="R2416" s="1" t="str">
        <f>RIGHT(N2416,LEN(N2416) - FIND("/",N2416))</f>
        <v>food trucks</v>
      </c>
      <c r="S2416" s="12">
        <f>(J2416/86400)+DATE(1970,1,1)</f>
        <v>42198.695138888885</v>
      </c>
      <c r="T2416" s="12">
        <f>(I2416/86400)+DATE(1970,1,1)</f>
        <v>42238.165972222225</v>
      </c>
    </row>
    <row r="2417" spans="1:20" ht="45" x14ac:dyDescent="0.25">
      <c r="A2417" s="1">
        <v>2415</v>
      </c>
      <c r="B2417" s="8" t="s">
        <v>2416</v>
      </c>
      <c r="C2417" s="8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6">
        <f>ROUND((E2417/D2417)*(100),0)</f>
        <v>1</v>
      </c>
      <c r="P2417" s="9">
        <f>IF(L2417 = 0,0,E2417/L2417)</f>
        <v>55.833333333333336</v>
      </c>
      <c r="Q2417" s="1" t="str">
        <f>LEFT(N2417,SEARCH("/",N2417)-1)</f>
        <v>food</v>
      </c>
      <c r="R2417" s="1" t="str">
        <f>RIGHT(N2417,LEN(N2417) - FIND("/",N2417))</f>
        <v>food trucks</v>
      </c>
      <c r="S2417" s="12">
        <f>(J2417/86400)+DATE(1970,1,1)</f>
        <v>42536.862800925926</v>
      </c>
      <c r="T2417" s="12">
        <f>(I2417/86400)+DATE(1970,1,1)</f>
        <v>42566.862800925926</v>
      </c>
    </row>
    <row r="2418" spans="1:20" ht="60" x14ac:dyDescent="0.25">
      <c r="A2418" s="1">
        <v>2416</v>
      </c>
      <c r="B2418" s="8" t="s">
        <v>2417</v>
      </c>
      <c r="C2418" s="8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6">
        <f>ROUND((E2418/D2418)*(100),0)</f>
        <v>0</v>
      </c>
      <c r="P2418" s="9">
        <f>IF(L2418 = 0,0,E2418/L2418)</f>
        <v>5</v>
      </c>
      <c r="Q2418" s="1" t="str">
        <f>LEFT(N2418,SEARCH("/",N2418)-1)</f>
        <v>food</v>
      </c>
      <c r="R2418" s="1" t="str">
        <f>RIGHT(N2418,LEN(N2418) - FIND("/",N2418))</f>
        <v>food trucks</v>
      </c>
      <c r="S2418" s="12">
        <f>(J2418/86400)+DATE(1970,1,1)</f>
        <v>42019.737766203703</v>
      </c>
      <c r="T2418" s="12">
        <f>(I2418/86400)+DATE(1970,1,1)</f>
        <v>42077.625</v>
      </c>
    </row>
    <row r="2419" spans="1:20" ht="60" x14ac:dyDescent="0.25">
      <c r="A2419" s="1">
        <v>2417</v>
      </c>
      <c r="B2419" s="8" t="s">
        <v>2418</v>
      </c>
      <c r="C2419" s="8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6">
        <f>ROUND((E2419/D2419)*(100),0)</f>
        <v>0</v>
      </c>
      <c r="P2419" s="9">
        <f>IF(L2419 = 0,0,E2419/L2419)</f>
        <v>0</v>
      </c>
      <c r="Q2419" s="1" t="str">
        <f>LEFT(N2419,SEARCH("/",N2419)-1)</f>
        <v>food</v>
      </c>
      <c r="R2419" s="1" t="str">
        <f>RIGHT(N2419,LEN(N2419) - FIND("/",N2419))</f>
        <v>food trucks</v>
      </c>
      <c r="S2419" s="12">
        <f>(J2419/86400)+DATE(1970,1,1)</f>
        <v>41831.884108796294</v>
      </c>
      <c r="T2419" s="12">
        <f>(I2419/86400)+DATE(1970,1,1)</f>
        <v>41861.884108796294</v>
      </c>
    </row>
    <row r="2420" spans="1:20" x14ac:dyDescent="0.25">
      <c r="A2420" s="1">
        <v>2418</v>
      </c>
      <c r="B2420" s="8" t="s">
        <v>2419</v>
      </c>
      <c r="C2420" s="8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6">
        <f>ROUND((E2420/D2420)*(100),0)</f>
        <v>0</v>
      </c>
      <c r="P2420" s="9">
        <f>IF(L2420 = 0,0,E2420/L2420)</f>
        <v>1</v>
      </c>
      <c r="Q2420" s="1" t="str">
        <f>LEFT(N2420,SEARCH("/",N2420)-1)</f>
        <v>food</v>
      </c>
      <c r="R2420" s="1" t="str">
        <f>RIGHT(N2420,LEN(N2420) - FIND("/",N2420))</f>
        <v>food trucks</v>
      </c>
      <c r="S2420" s="12">
        <f>(J2420/86400)+DATE(1970,1,1)</f>
        <v>42027.856990740736</v>
      </c>
      <c r="T2420" s="12">
        <f>(I2420/86400)+DATE(1970,1,1)</f>
        <v>42087.815324074079</v>
      </c>
    </row>
    <row r="2421" spans="1:20" ht="60" x14ac:dyDescent="0.25">
      <c r="A2421" s="1">
        <v>2419</v>
      </c>
      <c r="B2421" s="8" t="s">
        <v>2420</v>
      </c>
      <c r="C2421" s="8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6">
        <f>ROUND((E2421/D2421)*(100),0)</f>
        <v>0</v>
      </c>
      <c r="P2421" s="9">
        <f>IF(L2421 = 0,0,E2421/L2421)</f>
        <v>0</v>
      </c>
      <c r="Q2421" s="1" t="str">
        <f>LEFT(N2421,SEARCH("/",N2421)-1)</f>
        <v>food</v>
      </c>
      <c r="R2421" s="1" t="str">
        <f>RIGHT(N2421,LEN(N2421) - FIND("/",N2421))</f>
        <v>food trucks</v>
      </c>
      <c r="S2421" s="12">
        <f>(J2421/86400)+DATE(1970,1,1)</f>
        <v>41993.738298611112</v>
      </c>
      <c r="T2421" s="12">
        <f>(I2421/86400)+DATE(1970,1,1)</f>
        <v>42053.738298611112</v>
      </c>
    </row>
    <row r="2422" spans="1:20" ht="45" x14ac:dyDescent="0.25">
      <c r="A2422" s="1">
        <v>2420</v>
      </c>
      <c r="B2422" s="8" t="s">
        <v>2421</v>
      </c>
      <c r="C2422" s="8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6">
        <f>ROUND((E2422/D2422)*(100),0)</f>
        <v>15</v>
      </c>
      <c r="P2422" s="9">
        <f>IF(L2422 = 0,0,E2422/L2422)</f>
        <v>69.472222222222229</v>
      </c>
      <c r="Q2422" s="1" t="str">
        <f>LEFT(N2422,SEARCH("/",N2422)-1)</f>
        <v>food</v>
      </c>
      <c r="R2422" s="1" t="str">
        <f>RIGHT(N2422,LEN(N2422) - FIND("/",N2422))</f>
        <v>food trucks</v>
      </c>
      <c r="S2422" s="12">
        <f>(J2422/86400)+DATE(1970,1,1)</f>
        <v>41893.028877314813</v>
      </c>
      <c r="T2422" s="12">
        <f>(I2422/86400)+DATE(1970,1,1)</f>
        <v>41953.070543981477</v>
      </c>
    </row>
    <row r="2423" spans="1:20" ht="30" x14ac:dyDescent="0.25">
      <c r="A2423" s="1">
        <v>2421</v>
      </c>
      <c r="B2423" s="8" t="s">
        <v>2422</v>
      </c>
      <c r="C2423" s="8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6">
        <f>ROUND((E2423/D2423)*(100),0)</f>
        <v>0</v>
      </c>
      <c r="P2423" s="9">
        <f>IF(L2423 = 0,0,E2423/L2423)</f>
        <v>1</v>
      </c>
      <c r="Q2423" s="1" t="str">
        <f>LEFT(N2423,SEARCH("/",N2423)-1)</f>
        <v>food</v>
      </c>
      <c r="R2423" s="1" t="str">
        <f>RIGHT(N2423,LEN(N2423) - FIND("/",N2423))</f>
        <v>food trucks</v>
      </c>
      <c r="S2423" s="12">
        <f>(J2423/86400)+DATE(1970,1,1)</f>
        <v>42026.687453703707</v>
      </c>
      <c r="T2423" s="12">
        <f>(I2423/86400)+DATE(1970,1,1)</f>
        <v>42056.687453703707</v>
      </c>
    </row>
    <row r="2424" spans="1:20" ht="30" x14ac:dyDescent="0.25">
      <c r="A2424" s="1">
        <v>2422</v>
      </c>
      <c r="B2424" s="8" t="s">
        <v>2423</v>
      </c>
      <c r="C2424" s="8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6">
        <f>ROUND((E2424/D2424)*(100),0)</f>
        <v>0</v>
      </c>
      <c r="P2424" s="9">
        <f>IF(L2424 = 0,0,E2424/L2424)</f>
        <v>1</v>
      </c>
      <c r="Q2424" s="1" t="str">
        <f>LEFT(N2424,SEARCH("/",N2424)-1)</f>
        <v>food</v>
      </c>
      <c r="R2424" s="1" t="str">
        <f>RIGHT(N2424,LEN(N2424) - FIND("/",N2424))</f>
        <v>food trucks</v>
      </c>
      <c r="S2424" s="12">
        <f>(J2424/86400)+DATE(1970,1,1)</f>
        <v>42044.724953703699</v>
      </c>
      <c r="T2424" s="12">
        <f>(I2424/86400)+DATE(1970,1,1)</f>
        <v>42074.683287037042</v>
      </c>
    </row>
    <row r="2425" spans="1:20" ht="45" x14ac:dyDescent="0.25">
      <c r="A2425" s="1">
        <v>2423</v>
      </c>
      <c r="B2425" s="8" t="s">
        <v>2424</v>
      </c>
      <c r="C2425" s="8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6">
        <f>ROUND((E2425/D2425)*(100),0)</f>
        <v>0</v>
      </c>
      <c r="P2425" s="9">
        <f>IF(L2425 = 0,0,E2425/L2425)</f>
        <v>8</v>
      </c>
      <c r="Q2425" s="1" t="str">
        <f>LEFT(N2425,SEARCH("/",N2425)-1)</f>
        <v>food</v>
      </c>
      <c r="R2425" s="1" t="str">
        <f>RIGHT(N2425,LEN(N2425) - FIND("/",N2425))</f>
        <v>food trucks</v>
      </c>
      <c r="S2425" s="12">
        <f>(J2425/86400)+DATE(1970,1,1)</f>
        <v>41974.704745370371</v>
      </c>
      <c r="T2425" s="12">
        <f>(I2425/86400)+DATE(1970,1,1)</f>
        <v>42004.704745370371</v>
      </c>
    </row>
    <row r="2426" spans="1:20" ht="30" x14ac:dyDescent="0.25">
      <c r="A2426" s="1">
        <v>2424</v>
      </c>
      <c r="B2426" s="8" t="s">
        <v>2425</v>
      </c>
      <c r="C2426" s="8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6">
        <f>ROUND((E2426/D2426)*(100),0)</f>
        <v>1</v>
      </c>
      <c r="P2426" s="9">
        <f>IF(L2426 = 0,0,E2426/L2426)</f>
        <v>34.444444444444443</v>
      </c>
      <c r="Q2426" s="1" t="str">
        <f>LEFT(N2426,SEARCH("/",N2426)-1)</f>
        <v>food</v>
      </c>
      <c r="R2426" s="1" t="str">
        <f>RIGHT(N2426,LEN(N2426) - FIND("/",N2426))</f>
        <v>food trucks</v>
      </c>
      <c r="S2426" s="12">
        <f>(J2426/86400)+DATE(1970,1,1)</f>
        <v>41909.892453703702</v>
      </c>
      <c r="T2426" s="12">
        <f>(I2426/86400)+DATE(1970,1,1)</f>
        <v>41939.892453703702</v>
      </c>
    </row>
    <row r="2427" spans="1:20" ht="60" x14ac:dyDescent="0.25">
      <c r="A2427" s="1">
        <v>2425</v>
      </c>
      <c r="B2427" s="8" t="s">
        <v>2426</v>
      </c>
      <c r="C2427" s="8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6">
        <f>ROUND((E2427/D2427)*(100),0)</f>
        <v>0</v>
      </c>
      <c r="P2427" s="9">
        <f>IF(L2427 = 0,0,E2427/L2427)</f>
        <v>1</v>
      </c>
      <c r="Q2427" s="1" t="str">
        <f>LEFT(N2427,SEARCH("/",N2427)-1)</f>
        <v>food</v>
      </c>
      <c r="R2427" s="1" t="str">
        <f>RIGHT(N2427,LEN(N2427) - FIND("/",N2427))</f>
        <v>food trucks</v>
      </c>
      <c r="S2427" s="12">
        <f>(J2427/86400)+DATE(1970,1,1)</f>
        <v>42502.913761574076</v>
      </c>
      <c r="T2427" s="12">
        <f>(I2427/86400)+DATE(1970,1,1)</f>
        <v>42517.919444444444</v>
      </c>
    </row>
    <row r="2428" spans="1:20" ht="45" x14ac:dyDescent="0.25">
      <c r="A2428" s="1">
        <v>2426</v>
      </c>
      <c r="B2428" s="8" t="s">
        <v>2427</v>
      </c>
      <c r="C2428" s="8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6">
        <f>ROUND((E2428/D2428)*(100),0)</f>
        <v>0</v>
      </c>
      <c r="P2428" s="9">
        <f>IF(L2428 = 0,0,E2428/L2428)</f>
        <v>0</v>
      </c>
      <c r="Q2428" s="1" t="str">
        <f>LEFT(N2428,SEARCH("/",N2428)-1)</f>
        <v>food</v>
      </c>
      <c r="R2428" s="1" t="str">
        <f>RIGHT(N2428,LEN(N2428) - FIND("/",N2428))</f>
        <v>food trucks</v>
      </c>
      <c r="S2428" s="12">
        <f>(J2428/86400)+DATE(1970,1,1)</f>
        <v>42164.170046296298</v>
      </c>
      <c r="T2428" s="12">
        <f>(I2428/86400)+DATE(1970,1,1)</f>
        <v>42224.170046296298</v>
      </c>
    </row>
    <row r="2429" spans="1:20" ht="30" x14ac:dyDescent="0.25">
      <c r="A2429" s="1">
        <v>2427</v>
      </c>
      <c r="B2429" s="8" t="s">
        <v>2428</v>
      </c>
      <c r="C2429" s="8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6">
        <f>ROUND((E2429/D2429)*(100),0)</f>
        <v>0</v>
      </c>
      <c r="P2429" s="9">
        <f>IF(L2429 = 0,0,E2429/L2429)</f>
        <v>1</v>
      </c>
      <c r="Q2429" s="1" t="str">
        <f>LEFT(N2429,SEARCH("/",N2429)-1)</f>
        <v>food</v>
      </c>
      <c r="R2429" s="1" t="str">
        <f>RIGHT(N2429,LEN(N2429) - FIND("/",N2429))</f>
        <v>food trucks</v>
      </c>
      <c r="S2429" s="12">
        <f>(J2429/86400)+DATE(1970,1,1)</f>
        <v>42412.318668981483</v>
      </c>
      <c r="T2429" s="12">
        <f>(I2429/86400)+DATE(1970,1,1)</f>
        <v>42452.277002314819</v>
      </c>
    </row>
    <row r="2430" spans="1:20" ht="45" x14ac:dyDescent="0.25">
      <c r="A2430" s="1">
        <v>2428</v>
      </c>
      <c r="B2430" s="8" t="s">
        <v>2429</v>
      </c>
      <c r="C2430" s="8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6">
        <f>ROUND((E2430/D2430)*(100),0)</f>
        <v>0</v>
      </c>
      <c r="P2430" s="9">
        <f>IF(L2430 = 0,0,E2430/L2430)</f>
        <v>1</v>
      </c>
      <c r="Q2430" s="1" t="str">
        <f>LEFT(N2430,SEARCH("/",N2430)-1)</f>
        <v>food</v>
      </c>
      <c r="R2430" s="1" t="str">
        <f>RIGHT(N2430,LEN(N2430) - FIND("/",N2430))</f>
        <v>food trucks</v>
      </c>
      <c r="S2430" s="12">
        <f>(J2430/86400)+DATE(1970,1,1)</f>
        <v>42045.784155092595</v>
      </c>
      <c r="T2430" s="12">
        <f>(I2430/86400)+DATE(1970,1,1)</f>
        <v>42075.742488425924</v>
      </c>
    </row>
    <row r="2431" spans="1:20" ht="45" x14ac:dyDescent="0.25">
      <c r="A2431" s="1">
        <v>2429</v>
      </c>
      <c r="B2431" s="8" t="s">
        <v>2430</v>
      </c>
      <c r="C2431" s="8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6">
        <f>ROUND((E2431/D2431)*(100),0)</f>
        <v>1</v>
      </c>
      <c r="P2431" s="9">
        <f>IF(L2431 = 0,0,E2431/L2431)</f>
        <v>501.25</v>
      </c>
      <c r="Q2431" s="1" t="str">
        <f>LEFT(N2431,SEARCH("/",N2431)-1)</f>
        <v>food</v>
      </c>
      <c r="R2431" s="1" t="str">
        <f>RIGHT(N2431,LEN(N2431) - FIND("/",N2431))</f>
        <v>food trucks</v>
      </c>
      <c r="S2431" s="12">
        <f>(J2431/86400)+DATE(1970,1,1)</f>
        <v>42734.879236111112</v>
      </c>
      <c r="T2431" s="12">
        <f>(I2431/86400)+DATE(1970,1,1)</f>
        <v>42771.697222222225</v>
      </c>
    </row>
    <row r="2432" spans="1:20" ht="60" x14ac:dyDescent="0.25">
      <c r="A2432" s="1">
        <v>2430</v>
      </c>
      <c r="B2432" s="8" t="s">
        <v>2431</v>
      </c>
      <c r="C2432" s="8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6">
        <f>ROUND((E2432/D2432)*(100),0)</f>
        <v>1</v>
      </c>
      <c r="P2432" s="9">
        <f>IF(L2432 = 0,0,E2432/L2432)</f>
        <v>10.5</v>
      </c>
      <c r="Q2432" s="1" t="str">
        <f>LEFT(N2432,SEARCH("/",N2432)-1)</f>
        <v>food</v>
      </c>
      <c r="R2432" s="1" t="str">
        <f>RIGHT(N2432,LEN(N2432) - FIND("/",N2432))</f>
        <v>food trucks</v>
      </c>
      <c r="S2432" s="12">
        <f>(J2432/86400)+DATE(1970,1,1)</f>
        <v>42382.130833333329</v>
      </c>
      <c r="T2432" s="12">
        <f>(I2432/86400)+DATE(1970,1,1)</f>
        <v>42412.130833333329</v>
      </c>
    </row>
    <row r="2433" spans="1:20" ht="30" x14ac:dyDescent="0.25">
      <c r="A2433" s="1">
        <v>2431</v>
      </c>
      <c r="B2433" s="8" t="s">
        <v>2432</v>
      </c>
      <c r="C2433" s="8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6">
        <f>ROUND((E2433/D2433)*(100),0)</f>
        <v>0</v>
      </c>
      <c r="P2433" s="9">
        <f>IF(L2433 = 0,0,E2433/L2433)</f>
        <v>1</v>
      </c>
      <c r="Q2433" s="1" t="str">
        <f>LEFT(N2433,SEARCH("/",N2433)-1)</f>
        <v>food</v>
      </c>
      <c r="R2433" s="1" t="str">
        <f>RIGHT(N2433,LEN(N2433) - FIND("/",N2433))</f>
        <v>food trucks</v>
      </c>
      <c r="S2433" s="12">
        <f>(J2433/86400)+DATE(1970,1,1)</f>
        <v>42489.099687499998</v>
      </c>
      <c r="T2433" s="12">
        <f>(I2433/86400)+DATE(1970,1,1)</f>
        <v>42549.099687499998</v>
      </c>
    </row>
    <row r="2434" spans="1:20" ht="45" x14ac:dyDescent="0.25">
      <c r="A2434" s="1">
        <v>2432</v>
      </c>
      <c r="B2434" s="8" t="s">
        <v>2433</v>
      </c>
      <c r="C2434" s="8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6">
        <f>ROUND((E2434/D2434)*(100),0)</f>
        <v>0</v>
      </c>
      <c r="P2434" s="9">
        <f>IF(L2434 = 0,0,E2434/L2434)</f>
        <v>1</v>
      </c>
      <c r="Q2434" s="1" t="str">
        <f>LEFT(N2434,SEARCH("/",N2434)-1)</f>
        <v>food</v>
      </c>
      <c r="R2434" s="1" t="str">
        <f>RIGHT(N2434,LEN(N2434) - FIND("/",N2434))</f>
        <v>food trucks</v>
      </c>
      <c r="S2434" s="12">
        <f>(J2434/86400)+DATE(1970,1,1)</f>
        <v>42041.218715277777</v>
      </c>
      <c r="T2434" s="12">
        <f>(I2434/86400)+DATE(1970,1,1)</f>
        <v>42071.218715277777</v>
      </c>
    </row>
    <row r="2435" spans="1:20" ht="60" x14ac:dyDescent="0.25">
      <c r="A2435" s="1">
        <v>2433</v>
      </c>
      <c r="B2435" s="8" t="s">
        <v>2434</v>
      </c>
      <c r="C2435" s="8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6">
        <f>ROUND((E2435/D2435)*(100),0)</f>
        <v>0</v>
      </c>
      <c r="P2435" s="9">
        <f>IF(L2435 = 0,0,E2435/L2435)</f>
        <v>0</v>
      </c>
      <c r="Q2435" s="1" t="str">
        <f>LEFT(N2435,SEARCH("/",N2435)-1)</f>
        <v>food</v>
      </c>
      <c r="R2435" s="1" t="str">
        <f>RIGHT(N2435,LEN(N2435) - FIND("/",N2435))</f>
        <v>food trucks</v>
      </c>
      <c r="S2435" s="12">
        <f>(J2435/86400)+DATE(1970,1,1)</f>
        <v>42397.89980324074</v>
      </c>
      <c r="T2435" s="12">
        <f>(I2435/86400)+DATE(1970,1,1)</f>
        <v>42427.89980324074</v>
      </c>
    </row>
    <row r="2436" spans="1:20" ht="60" x14ac:dyDescent="0.25">
      <c r="A2436" s="1">
        <v>2434</v>
      </c>
      <c r="B2436" s="8" t="s">
        <v>2435</v>
      </c>
      <c r="C2436" s="8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6">
        <f>ROUND((E2436/D2436)*(100),0)</f>
        <v>0</v>
      </c>
      <c r="P2436" s="9">
        <f>IF(L2436 = 0,0,E2436/L2436)</f>
        <v>13</v>
      </c>
      <c r="Q2436" s="1" t="str">
        <f>LEFT(N2436,SEARCH("/",N2436)-1)</f>
        <v>food</v>
      </c>
      <c r="R2436" s="1" t="str">
        <f>RIGHT(N2436,LEN(N2436) - FIND("/",N2436))</f>
        <v>food trucks</v>
      </c>
      <c r="S2436" s="12">
        <f>(J2436/86400)+DATE(1970,1,1)</f>
        <v>42180.186041666668</v>
      </c>
      <c r="T2436" s="12">
        <f>(I2436/86400)+DATE(1970,1,1)</f>
        <v>42220.186041666668</v>
      </c>
    </row>
    <row r="2437" spans="1:20" ht="45" x14ac:dyDescent="0.25">
      <c r="A2437" s="1">
        <v>2435</v>
      </c>
      <c r="B2437" s="8" t="s">
        <v>2436</v>
      </c>
      <c r="C2437" s="8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6">
        <f>ROUND((E2437/D2437)*(100),0)</f>
        <v>0</v>
      </c>
      <c r="P2437" s="9">
        <f>IF(L2437 = 0,0,E2437/L2437)</f>
        <v>306</v>
      </c>
      <c r="Q2437" s="1" t="str">
        <f>LEFT(N2437,SEARCH("/",N2437)-1)</f>
        <v>food</v>
      </c>
      <c r="R2437" s="1" t="str">
        <f>RIGHT(N2437,LEN(N2437) - FIND("/",N2437))</f>
        <v>food trucks</v>
      </c>
      <c r="S2437" s="12">
        <f>(J2437/86400)+DATE(1970,1,1)</f>
        <v>42252.277615740742</v>
      </c>
      <c r="T2437" s="12">
        <f>(I2437/86400)+DATE(1970,1,1)</f>
        <v>42282.277615740742</v>
      </c>
    </row>
    <row r="2438" spans="1:20" ht="60" x14ac:dyDescent="0.25">
      <c r="A2438" s="1">
        <v>2436</v>
      </c>
      <c r="B2438" s="8" t="s">
        <v>2437</v>
      </c>
      <c r="C2438" s="8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6">
        <f>ROUND((E2438/D2438)*(100),0)</f>
        <v>0</v>
      </c>
      <c r="P2438" s="9">
        <f>IF(L2438 = 0,0,E2438/L2438)</f>
        <v>22.5</v>
      </c>
      <c r="Q2438" s="1" t="str">
        <f>LEFT(N2438,SEARCH("/",N2438)-1)</f>
        <v>food</v>
      </c>
      <c r="R2438" s="1" t="str">
        <f>RIGHT(N2438,LEN(N2438) - FIND("/",N2438))</f>
        <v>food trucks</v>
      </c>
      <c r="S2438" s="12">
        <f>(J2438/86400)+DATE(1970,1,1)</f>
        <v>42338.615393518514</v>
      </c>
      <c r="T2438" s="12">
        <f>(I2438/86400)+DATE(1970,1,1)</f>
        <v>42398.615393518514</v>
      </c>
    </row>
    <row r="2439" spans="1:20" ht="45" x14ac:dyDescent="0.25">
      <c r="A2439" s="1">
        <v>2437</v>
      </c>
      <c r="B2439" s="8" t="s">
        <v>2438</v>
      </c>
      <c r="C2439" s="8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6">
        <f>ROUND((E2439/D2439)*(100),0)</f>
        <v>0</v>
      </c>
      <c r="P2439" s="9">
        <f>IF(L2439 = 0,0,E2439/L2439)</f>
        <v>0</v>
      </c>
      <c r="Q2439" s="1" t="str">
        <f>LEFT(N2439,SEARCH("/",N2439)-1)</f>
        <v>food</v>
      </c>
      <c r="R2439" s="1" t="str">
        <f>RIGHT(N2439,LEN(N2439) - FIND("/",N2439))</f>
        <v>food trucks</v>
      </c>
      <c r="S2439" s="12">
        <f>(J2439/86400)+DATE(1970,1,1)</f>
        <v>42031.965138888889</v>
      </c>
      <c r="T2439" s="12">
        <f>(I2439/86400)+DATE(1970,1,1)</f>
        <v>42080.75</v>
      </c>
    </row>
    <row r="2440" spans="1:20" ht="60" x14ac:dyDescent="0.25">
      <c r="A2440" s="1">
        <v>2438</v>
      </c>
      <c r="B2440" s="8" t="s">
        <v>2439</v>
      </c>
      <c r="C2440" s="8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6">
        <f>ROUND((E2440/D2440)*(100),0)</f>
        <v>0</v>
      </c>
      <c r="P2440" s="9">
        <f>IF(L2440 = 0,0,E2440/L2440)</f>
        <v>50</v>
      </c>
      <c r="Q2440" s="1" t="str">
        <f>LEFT(N2440,SEARCH("/",N2440)-1)</f>
        <v>food</v>
      </c>
      <c r="R2440" s="1" t="str">
        <f>RIGHT(N2440,LEN(N2440) - FIND("/",N2440))</f>
        <v>food trucks</v>
      </c>
      <c r="S2440" s="12">
        <f>(J2440/86400)+DATE(1970,1,1)</f>
        <v>42285.91506944444</v>
      </c>
      <c r="T2440" s="12">
        <f>(I2440/86400)+DATE(1970,1,1)</f>
        <v>42345.956736111111</v>
      </c>
    </row>
    <row r="2441" spans="1:20" ht="60" x14ac:dyDescent="0.25">
      <c r="A2441" s="1">
        <v>2439</v>
      </c>
      <c r="B2441" s="8" t="s">
        <v>2440</v>
      </c>
      <c r="C2441" s="8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6">
        <f>ROUND((E2441/D2441)*(100),0)</f>
        <v>0</v>
      </c>
      <c r="P2441" s="9">
        <f>IF(L2441 = 0,0,E2441/L2441)</f>
        <v>0</v>
      </c>
      <c r="Q2441" s="1" t="str">
        <f>LEFT(N2441,SEARCH("/",N2441)-1)</f>
        <v>food</v>
      </c>
      <c r="R2441" s="1" t="str">
        <f>RIGHT(N2441,LEN(N2441) - FIND("/",N2441))</f>
        <v>food trucks</v>
      </c>
      <c r="S2441" s="12">
        <f>(J2441/86400)+DATE(1970,1,1)</f>
        <v>42265.818622685183</v>
      </c>
      <c r="T2441" s="12">
        <f>(I2441/86400)+DATE(1970,1,1)</f>
        <v>42295.818622685183</v>
      </c>
    </row>
    <row r="2442" spans="1:20" ht="30" x14ac:dyDescent="0.25">
      <c r="A2442" s="1">
        <v>2440</v>
      </c>
      <c r="B2442" s="8" t="s">
        <v>2441</v>
      </c>
      <c r="C2442" s="8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6">
        <f>ROUND((E2442/D2442)*(100),0)</f>
        <v>0</v>
      </c>
      <c r="P2442" s="9">
        <f>IF(L2442 = 0,0,E2442/L2442)</f>
        <v>5</v>
      </c>
      <c r="Q2442" s="1" t="str">
        <f>LEFT(N2442,SEARCH("/",N2442)-1)</f>
        <v>food</v>
      </c>
      <c r="R2442" s="1" t="str">
        <f>RIGHT(N2442,LEN(N2442) - FIND("/",N2442))</f>
        <v>food trucks</v>
      </c>
      <c r="S2442" s="12">
        <f>(J2442/86400)+DATE(1970,1,1)</f>
        <v>42383.899456018524</v>
      </c>
      <c r="T2442" s="12">
        <f>(I2442/86400)+DATE(1970,1,1)</f>
        <v>42413.899456018524</v>
      </c>
    </row>
    <row r="2443" spans="1:20" ht="30" x14ac:dyDescent="0.25">
      <c r="A2443" s="1">
        <v>2441</v>
      </c>
      <c r="B2443" s="8" t="s">
        <v>2442</v>
      </c>
      <c r="C2443" s="8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16">
        <f>ROUND((E2443/D2443)*(100),0)</f>
        <v>108</v>
      </c>
      <c r="P2443" s="9">
        <f>IF(L2443 = 0,0,E2443/L2443)</f>
        <v>74.22935779816514</v>
      </c>
      <c r="Q2443" s="1" t="str">
        <f>LEFT(N2443,SEARCH("/",N2443)-1)</f>
        <v>food</v>
      </c>
      <c r="R2443" s="1" t="str">
        <f>RIGHT(N2443,LEN(N2443) - FIND("/",N2443))</f>
        <v>small batch</v>
      </c>
      <c r="S2443" s="12">
        <f>(J2443/86400)+DATE(1970,1,1)</f>
        <v>42187.125625000001</v>
      </c>
      <c r="T2443" s="12">
        <f>(I2443/86400)+DATE(1970,1,1)</f>
        <v>42208.207638888889</v>
      </c>
    </row>
    <row r="2444" spans="1:20" ht="30" x14ac:dyDescent="0.25">
      <c r="A2444" s="1">
        <v>2442</v>
      </c>
      <c r="B2444" s="8" t="s">
        <v>2443</v>
      </c>
      <c r="C2444" s="8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16">
        <f>ROUND((E2444/D2444)*(100),0)</f>
        <v>126</v>
      </c>
      <c r="P2444" s="9">
        <f>IF(L2444 = 0,0,E2444/L2444)</f>
        <v>81.252688172043008</v>
      </c>
      <c r="Q2444" s="1" t="str">
        <f>LEFT(N2444,SEARCH("/",N2444)-1)</f>
        <v>food</v>
      </c>
      <c r="R2444" s="1" t="str">
        <f>RIGHT(N2444,LEN(N2444) - FIND("/",N2444))</f>
        <v>small batch</v>
      </c>
      <c r="S2444" s="12">
        <f>(J2444/86400)+DATE(1970,1,1)</f>
        <v>42052.666990740741</v>
      </c>
      <c r="T2444" s="12">
        <f>(I2444/86400)+DATE(1970,1,1)</f>
        <v>42082.625324074077</v>
      </c>
    </row>
    <row r="2445" spans="1:20" ht="60" x14ac:dyDescent="0.25">
      <c r="A2445" s="1">
        <v>2443</v>
      </c>
      <c r="B2445" s="8" t="s">
        <v>2444</v>
      </c>
      <c r="C2445" s="8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16">
        <f>ROUND((E2445/D2445)*(100),0)</f>
        <v>203</v>
      </c>
      <c r="P2445" s="9">
        <f>IF(L2445 = 0,0,E2445/L2445)</f>
        <v>130.23469453376205</v>
      </c>
      <c r="Q2445" s="1" t="str">
        <f>LEFT(N2445,SEARCH("/",N2445)-1)</f>
        <v>food</v>
      </c>
      <c r="R2445" s="1" t="str">
        <f>RIGHT(N2445,LEN(N2445) - FIND("/",N2445))</f>
        <v>small batch</v>
      </c>
      <c r="S2445" s="12">
        <f>(J2445/86400)+DATE(1970,1,1)</f>
        <v>41836.625254629631</v>
      </c>
      <c r="T2445" s="12">
        <f>(I2445/86400)+DATE(1970,1,1)</f>
        <v>41866.625254629631</v>
      </c>
    </row>
    <row r="2446" spans="1:20" ht="60" x14ac:dyDescent="0.25">
      <c r="A2446" s="1">
        <v>2444</v>
      </c>
      <c r="B2446" s="8" t="s">
        <v>2445</v>
      </c>
      <c r="C2446" s="8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16">
        <f>ROUND((E2446/D2446)*(100),0)</f>
        <v>109</v>
      </c>
      <c r="P2446" s="9">
        <f>IF(L2446 = 0,0,E2446/L2446)</f>
        <v>53.409836065573771</v>
      </c>
      <c r="Q2446" s="1" t="str">
        <f>LEFT(N2446,SEARCH("/",N2446)-1)</f>
        <v>food</v>
      </c>
      <c r="R2446" s="1" t="str">
        <f>RIGHT(N2446,LEN(N2446) - FIND("/",N2446))</f>
        <v>small batch</v>
      </c>
      <c r="S2446" s="12">
        <f>(J2446/86400)+DATE(1970,1,1)</f>
        <v>42485.754525462966</v>
      </c>
      <c r="T2446" s="12">
        <f>(I2446/86400)+DATE(1970,1,1)</f>
        <v>42515.754525462966</v>
      </c>
    </row>
    <row r="2447" spans="1:20" ht="60" x14ac:dyDescent="0.25">
      <c r="A2447" s="1">
        <v>2445</v>
      </c>
      <c r="B2447" s="8" t="s">
        <v>2446</v>
      </c>
      <c r="C2447" s="8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16">
        <f>ROUND((E2447/D2447)*(100),0)</f>
        <v>173</v>
      </c>
      <c r="P2447" s="9">
        <f>IF(L2447 = 0,0,E2447/L2447)</f>
        <v>75.130434782608702</v>
      </c>
      <c r="Q2447" s="1" t="str">
        <f>LEFT(N2447,SEARCH("/",N2447)-1)</f>
        <v>food</v>
      </c>
      <c r="R2447" s="1" t="str">
        <f>RIGHT(N2447,LEN(N2447) - FIND("/",N2447))</f>
        <v>small batch</v>
      </c>
      <c r="S2447" s="12">
        <f>(J2447/86400)+DATE(1970,1,1)</f>
        <v>42243.190057870372</v>
      </c>
      <c r="T2447" s="12">
        <f>(I2447/86400)+DATE(1970,1,1)</f>
        <v>42273.190057870372</v>
      </c>
    </row>
    <row r="2448" spans="1:20" ht="60" x14ac:dyDescent="0.25">
      <c r="A2448" s="1">
        <v>2446</v>
      </c>
      <c r="B2448" s="8" t="s">
        <v>2447</v>
      </c>
      <c r="C2448" s="8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16">
        <f>ROUND((E2448/D2448)*(100),0)</f>
        <v>168</v>
      </c>
      <c r="P2448" s="9">
        <f>IF(L2448 = 0,0,E2448/L2448)</f>
        <v>75.666666666666671</v>
      </c>
      <c r="Q2448" s="1" t="str">
        <f>LEFT(N2448,SEARCH("/",N2448)-1)</f>
        <v>food</v>
      </c>
      <c r="R2448" s="1" t="str">
        <f>RIGHT(N2448,LEN(N2448) - FIND("/",N2448))</f>
        <v>small batch</v>
      </c>
      <c r="S2448" s="12">
        <f>(J2448/86400)+DATE(1970,1,1)</f>
        <v>42670.602673611109</v>
      </c>
      <c r="T2448" s="12">
        <f>(I2448/86400)+DATE(1970,1,1)</f>
        <v>42700.64434027778</v>
      </c>
    </row>
    <row r="2449" spans="1:20" ht="60" x14ac:dyDescent="0.25">
      <c r="A2449" s="1">
        <v>2447</v>
      </c>
      <c r="B2449" s="8" t="s">
        <v>2448</v>
      </c>
      <c r="C2449" s="8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16">
        <f>ROUND((E2449/D2449)*(100),0)</f>
        <v>427</v>
      </c>
      <c r="P2449" s="9">
        <f>IF(L2449 = 0,0,E2449/L2449)</f>
        <v>31.691394658753708</v>
      </c>
      <c r="Q2449" s="1" t="str">
        <f>LEFT(N2449,SEARCH("/",N2449)-1)</f>
        <v>food</v>
      </c>
      <c r="R2449" s="1" t="str">
        <f>RIGHT(N2449,LEN(N2449) - FIND("/",N2449))</f>
        <v>small batch</v>
      </c>
      <c r="S2449" s="12">
        <f>(J2449/86400)+DATE(1970,1,1)</f>
        <v>42654.469826388886</v>
      </c>
      <c r="T2449" s="12">
        <f>(I2449/86400)+DATE(1970,1,1)</f>
        <v>42686.166666666672</v>
      </c>
    </row>
    <row r="2450" spans="1:20" ht="60" x14ac:dyDescent="0.25">
      <c r="A2450" s="1">
        <v>2448</v>
      </c>
      <c r="B2450" s="8" t="s">
        <v>2449</v>
      </c>
      <c r="C2450" s="8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16">
        <f>ROUND((E2450/D2450)*(100),0)</f>
        <v>108</v>
      </c>
      <c r="P2450" s="9">
        <f>IF(L2450 = 0,0,E2450/L2450)</f>
        <v>47.777777777777779</v>
      </c>
      <c r="Q2450" s="1" t="str">
        <f>LEFT(N2450,SEARCH("/",N2450)-1)</f>
        <v>food</v>
      </c>
      <c r="R2450" s="1" t="str">
        <f>RIGHT(N2450,LEN(N2450) - FIND("/",N2450))</f>
        <v>small batch</v>
      </c>
      <c r="S2450" s="12">
        <f>(J2450/86400)+DATE(1970,1,1)</f>
        <v>42607.316122685181</v>
      </c>
      <c r="T2450" s="12">
        <f>(I2450/86400)+DATE(1970,1,1)</f>
        <v>42613.233333333337</v>
      </c>
    </row>
    <row r="2451" spans="1:20" ht="45" x14ac:dyDescent="0.25">
      <c r="A2451" s="1">
        <v>2449</v>
      </c>
      <c r="B2451" s="8" t="s">
        <v>2450</v>
      </c>
      <c r="C2451" s="8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16">
        <f>ROUND((E2451/D2451)*(100),0)</f>
        <v>108</v>
      </c>
      <c r="P2451" s="9">
        <f>IF(L2451 = 0,0,E2451/L2451)</f>
        <v>90</v>
      </c>
      <c r="Q2451" s="1" t="str">
        <f>LEFT(N2451,SEARCH("/",N2451)-1)</f>
        <v>food</v>
      </c>
      <c r="R2451" s="1" t="str">
        <f>RIGHT(N2451,LEN(N2451) - FIND("/",N2451))</f>
        <v>small batch</v>
      </c>
      <c r="S2451" s="12">
        <f>(J2451/86400)+DATE(1970,1,1)</f>
        <v>41943.142534722225</v>
      </c>
      <c r="T2451" s="12">
        <f>(I2451/86400)+DATE(1970,1,1)</f>
        <v>41973.184201388889</v>
      </c>
    </row>
    <row r="2452" spans="1:20" ht="60" x14ac:dyDescent="0.25">
      <c r="A2452" s="1">
        <v>2450</v>
      </c>
      <c r="B2452" s="8" t="s">
        <v>2451</v>
      </c>
      <c r="C2452" s="8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16">
        <f>ROUND((E2452/D2452)*(100),0)</f>
        <v>102</v>
      </c>
      <c r="P2452" s="9">
        <f>IF(L2452 = 0,0,E2452/L2452)</f>
        <v>149.31401960784314</v>
      </c>
      <c r="Q2452" s="1" t="str">
        <f>LEFT(N2452,SEARCH("/",N2452)-1)</f>
        <v>food</v>
      </c>
      <c r="R2452" s="1" t="str">
        <f>RIGHT(N2452,LEN(N2452) - FIND("/",N2452))</f>
        <v>small batch</v>
      </c>
      <c r="S2452" s="12">
        <f>(J2452/86400)+DATE(1970,1,1)</f>
        <v>41902.07240740741</v>
      </c>
      <c r="T2452" s="12">
        <f>(I2452/86400)+DATE(1970,1,1)</f>
        <v>41940.132638888885</v>
      </c>
    </row>
    <row r="2453" spans="1:20" ht="60" x14ac:dyDescent="0.25">
      <c r="A2453" s="1">
        <v>2451</v>
      </c>
      <c r="B2453" s="8" t="s">
        <v>2452</v>
      </c>
      <c r="C2453" s="8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16">
        <f>ROUND((E2453/D2453)*(100),0)</f>
        <v>115</v>
      </c>
      <c r="P2453" s="9">
        <f>IF(L2453 = 0,0,E2453/L2453)</f>
        <v>62.06989247311828</v>
      </c>
      <c r="Q2453" s="1" t="str">
        <f>LEFT(N2453,SEARCH("/",N2453)-1)</f>
        <v>food</v>
      </c>
      <c r="R2453" s="1" t="str">
        <f>RIGHT(N2453,LEN(N2453) - FIND("/",N2453))</f>
        <v>small batch</v>
      </c>
      <c r="S2453" s="12">
        <f>(J2453/86400)+DATE(1970,1,1)</f>
        <v>42779.908449074079</v>
      </c>
      <c r="T2453" s="12">
        <f>(I2453/86400)+DATE(1970,1,1)</f>
        <v>42799.908449074079</v>
      </c>
    </row>
    <row r="2454" spans="1:20" ht="60" x14ac:dyDescent="0.25">
      <c r="A2454" s="1">
        <v>2452</v>
      </c>
      <c r="B2454" s="8" t="s">
        <v>2453</v>
      </c>
      <c r="C2454" s="8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16">
        <f>ROUND((E2454/D2454)*(100),0)</f>
        <v>134</v>
      </c>
      <c r="P2454" s="9">
        <f>IF(L2454 = 0,0,E2454/L2454)</f>
        <v>53.4</v>
      </c>
      <c r="Q2454" s="1" t="str">
        <f>LEFT(N2454,SEARCH("/",N2454)-1)</f>
        <v>food</v>
      </c>
      <c r="R2454" s="1" t="str">
        <f>RIGHT(N2454,LEN(N2454) - FIND("/",N2454))</f>
        <v>small batch</v>
      </c>
      <c r="S2454" s="12">
        <f>(J2454/86400)+DATE(1970,1,1)</f>
        <v>42338.84375</v>
      </c>
      <c r="T2454" s="12">
        <f>(I2454/86400)+DATE(1970,1,1)</f>
        <v>42367.958333333328</v>
      </c>
    </row>
    <row r="2455" spans="1:20" ht="60" x14ac:dyDescent="0.25">
      <c r="A2455" s="1">
        <v>2453</v>
      </c>
      <c r="B2455" s="8" t="s">
        <v>2454</v>
      </c>
      <c r="C2455" s="8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16">
        <f>ROUND((E2455/D2455)*(100),0)</f>
        <v>155</v>
      </c>
      <c r="P2455" s="9">
        <f>IF(L2455 = 0,0,E2455/L2455)</f>
        <v>69.268656716417908</v>
      </c>
      <c r="Q2455" s="1" t="str">
        <f>LEFT(N2455,SEARCH("/",N2455)-1)</f>
        <v>food</v>
      </c>
      <c r="R2455" s="1" t="str">
        <f>RIGHT(N2455,LEN(N2455) - FIND("/",N2455))</f>
        <v>small batch</v>
      </c>
      <c r="S2455" s="12">
        <f>(J2455/86400)+DATE(1970,1,1)</f>
        <v>42738.692233796297</v>
      </c>
      <c r="T2455" s="12">
        <f>(I2455/86400)+DATE(1970,1,1)</f>
        <v>42768.692233796297</v>
      </c>
    </row>
    <row r="2456" spans="1:20" ht="45" x14ac:dyDescent="0.25">
      <c r="A2456" s="1">
        <v>2454</v>
      </c>
      <c r="B2456" s="8" t="s">
        <v>2455</v>
      </c>
      <c r="C2456" s="8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16">
        <f>ROUND((E2456/D2456)*(100),0)</f>
        <v>101</v>
      </c>
      <c r="P2456" s="9">
        <f>IF(L2456 = 0,0,E2456/L2456)</f>
        <v>271.50769230769231</v>
      </c>
      <c r="Q2456" s="1" t="str">
        <f>LEFT(N2456,SEARCH("/",N2456)-1)</f>
        <v>food</v>
      </c>
      <c r="R2456" s="1" t="str">
        <f>RIGHT(N2456,LEN(N2456) - FIND("/",N2456))</f>
        <v>small batch</v>
      </c>
      <c r="S2456" s="12">
        <f>(J2456/86400)+DATE(1970,1,1)</f>
        <v>42770.201481481483</v>
      </c>
      <c r="T2456" s="12">
        <f>(I2456/86400)+DATE(1970,1,1)</f>
        <v>42805.201481481483</v>
      </c>
    </row>
    <row r="2457" spans="1:20" ht="45" x14ac:dyDescent="0.25">
      <c r="A2457" s="1">
        <v>2455</v>
      </c>
      <c r="B2457" s="8" t="s">
        <v>2456</v>
      </c>
      <c r="C2457" s="8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16">
        <f>ROUND((E2457/D2457)*(100),0)</f>
        <v>182</v>
      </c>
      <c r="P2457" s="9">
        <f>IF(L2457 = 0,0,E2457/L2457)</f>
        <v>34.125</v>
      </c>
      <c r="Q2457" s="1" t="str">
        <f>LEFT(N2457,SEARCH("/",N2457)-1)</f>
        <v>food</v>
      </c>
      <c r="R2457" s="1" t="str">
        <f>RIGHT(N2457,LEN(N2457) - FIND("/",N2457))</f>
        <v>small batch</v>
      </c>
      <c r="S2457" s="12">
        <f>(J2457/86400)+DATE(1970,1,1)</f>
        <v>42452.781828703708</v>
      </c>
      <c r="T2457" s="12">
        <f>(I2457/86400)+DATE(1970,1,1)</f>
        <v>42480.781828703708</v>
      </c>
    </row>
    <row r="2458" spans="1:20" ht="45" x14ac:dyDescent="0.25">
      <c r="A2458" s="1">
        <v>2456</v>
      </c>
      <c r="B2458" s="8" t="s">
        <v>2457</v>
      </c>
      <c r="C2458" s="8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16">
        <f>ROUND((E2458/D2458)*(100),0)</f>
        <v>181</v>
      </c>
      <c r="P2458" s="9">
        <f>IF(L2458 = 0,0,E2458/L2458)</f>
        <v>40.492537313432834</v>
      </c>
      <c r="Q2458" s="1" t="str">
        <f>LEFT(N2458,SEARCH("/",N2458)-1)</f>
        <v>food</v>
      </c>
      <c r="R2458" s="1" t="str">
        <f>RIGHT(N2458,LEN(N2458) - FIND("/",N2458))</f>
        <v>small batch</v>
      </c>
      <c r="S2458" s="12">
        <f>(J2458/86400)+DATE(1970,1,1)</f>
        <v>42761.961099537039</v>
      </c>
      <c r="T2458" s="12">
        <f>(I2458/86400)+DATE(1970,1,1)</f>
        <v>42791.961099537039</v>
      </c>
    </row>
    <row r="2459" spans="1:20" ht="45" x14ac:dyDescent="0.25">
      <c r="A2459" s="1">
        <v>2457</v>
      </c>
      <c r="B2459" s="8" t="s">
        <v>2458</v>
      </c>
      <c r="C2459" s="8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16">
        <f>ROUND((E2459/D2459)*(100),0)</f>
        <v>102</v>
      </c>
      <c r="P2459" s="9">
        <f>IF(L2459 = 0,0,E2459/L2459)</f>
        <v>189.75806451612902</v>
      </c>
      <c r="Q2459" s="1" t="str">
        <f>LEFT(N2459,SEARCH("/",N2459)-1)</f>
        <v>food</v>
      </c>
      <c r="R2459" s="1" t="str">
        <f>RIGHT(N2459,LEN(N2459) - FIND("/",N2459))</f>
        <v>small batch</v>
      </c>
      <c r="S2459" s="12">
        <f>(J2459/86400)+DATE(1970,1,1)</f>
        <v>42423.602500000001</v>
      </c>
      <c r="T2459" s="12">
        <f>(I2459/86400)+DATE(1970,1,1)</f>
        <v>42453.560833333337</v>
      </c>
    </row>
    <row r="2460" spans="1:20" ht="60" x14ac:dyDescent="0.25">
      <c r="A2460" s="1">
        <v>2458</v>
      </c>
      <c r="B2460" s="8" t="s">
        <v>2459</v>
      </c>
      <c r="C2460" s="8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16">
        <f>ROUND((E2460/D2460)*(100),0)</f>
        <v>110</v>
      </c>
      <c r="P2460" s="9">
        <f>IF(L2460 = 0,0,E2460/L2460)</f>
        <v>68.862499999999997</v>
      </c>
      <c r="Q2460" s="1" t="str">
        <f>LEFT(N2460,SEARCH("/",N2460)-1)</f>
        <v>food</v>
      </c>
      <c r="R2460" s="1" t="str">
        <f>RIGHT(N2460,LEN(N2460) - FIND("/",N2460))</f>
        <v>small batch</v>
      </c>
      <c r="S2460" s="12">
        <f>(J2460/86400)+DATE(1970,1,1)</f>
        <v>42495.871736111112</v>
      </c>
      <c r="T2460" s="12">
        <f>(I2460/86400)+DATE(1970,1,1)</f>
        <v>42530.791666666672</v>
      </c>
    </row>
    <row r="2461" spans="1:20" ht="60" x14ac:dyDescent="0.25">
      <c r="A2461" s="1">
        <v>2459</v>
      </c>
      <c r="B2461" s="8" t="s">
        <v>2460</v>
      </c>
      <c r="C2461" s="8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16">
        <f>ROUND((E2461/D2461)*(100),0)</f>
        <v>102</v>
      </c>
      <c r="P2461" s="9">
        <f>IF(L2461 = 0,0,E2461/L2461)</f>
        <v>108.77659574468085</v>
      </c>
      <c r="Q2461" s="1" t="str">
        <f>LEFT(N2461,SEARCH("/",N2461)-1)</f>
        <v>food</v>
      </c>
      <c r="R2461" s="1" t="str">
        <f>RIGHT(N2461,LEN(N2461) - FIND("/",N2461))</f>
        <v>small batch</v>
      </c>
      <c r="S2461" s="12">
        <f>(J2461/86400)+DATE(1970,1,1)</f>
        <v>42407.637557870374</v>
      </c>
      <c r="T2461" s="12">
        <f>(I2461/86400)+DATE(1970,1,1)</f>
        <v>42452.595891203702</v>
      </c>
    </row>
    <row r="2462" spans="1:20" ht="60" x14ac:dyDescent="0.25">
      <c r="A2462" s="1">
        <v>2460</v>
      </c>
      <c r="B2462" s="8" t="s">
        <v>2461</v>
      </c>
      <c r="C2462" s="8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16">
        <f>ROUND((E2462/D2462)*(100),0)</f>
        <v>101</v>
      </c>
      <c r="P2462" s="9">
        <f>IF(L2462 = 0,0,E2462/L2462)</f>
        <v>125.98529411764706</v>
      </c>
      <c r="Q2462" s="1" t="str">
        <f>LEFT(N2462,SEARCH("/",N2462)-1)</f>
        <v>food</v>
      </c>
      <c r="R2462" s="1" t="str">
        <f>RIGHT(N2462,LEN(N2462) - FIND("/",N2462))</f>
        <v>small batch</v>
      </c>
      <c r="S2462" s="12">
        <f>(J2462/86400)+DATE(1970,1,1)</f>
        <v>42704.187118055561</v>
      </c>
      <c r="T2462" s="12">
        <f>(I2462/86400)+DATE(1970,1,1)</f>
        <v>42738.178472222222</v>
      </c>
    </row>
    <row r="2463" spans="1:20" ht="60" x14ac:dyDescent="0.25">
      <c r="A2463" s="1">
        <v>2461</v>
      </c>
      <c r="B2463" s="8" t="s">
        <v>2462</v>
      </c>
      <c r="C2463" s="8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16">
        <f>ROUND((E2463/D2463)*(100),0)</f>
        <v>104</v>
      </c>
      <c r="P2463" s="9">
        <f>IF(L2463 = 0,0,E2463/L2463)</f>
        <v>90.523255813953483</v>
      </c>
      <c r="Q2463" s="1" t="str">
        <f>LEFT(N2463,SEARCH("/",N2463)-1)</f>
        <v>music</v>
      </c>
      <c r="R2463" s="1" t="str">
        <f>RIGHT(N2463,LEN(N2463) - FIND("/",N2463))</f>
        <v>indie rock</v>
      </c>
      <c r="S2463" s="12">
        <f>(J2463/86400)+DATE(1970,1,1)</f>
        <v>40784.012696759259</v>
      </c>
      <c r="T2463" s="12">
        <f>(I2463/86400)+DATE(1970,1,1)</f>
        <v>40817.125</v>
      </c>
    </row>
    <row r="2464" spans="1:20" ht="60" x14ac:dyDescent="0.25">
      <c r="A2464" s="1">
        <v>2462</v>
      </c>
      <c r="B2464" s="8" t="s">
        <v>2463</v>
      </c>
      <c r="C2464" s="8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16">
        <f>ROUND((E2464/D2464)*(100),0)</f>
        <v>111</v>
      </c>
      <c r="P2464" s="9">
        <f>IF(L2464 = 0,0,E2464/L2464)</f>
        <v>28.880434782608695</v>
      </c>
      <c r="Q2464" s="1" t="str">
        <f>LEFT(N2464,SEARCH("/",N2464)-1)</f>
        <v>music</v>
      </c>
      <c r="R2464" s="1" t="str">
        <f>RIGHT(N2464,LEN(N2464) - FIND("/",N2464))</f>
        <v>indie rock</v>
      </c>
      <c r="S2464" s="12">
        <f>(J2464/86400)+DATE(1970,1,1)</f>
        <v>41089.186296296299</v>
      </c>
      <c r="T2464" s="12">
        <f>(I2464/86400)+DATE(1970,1,1)</f>
        <v>41109.186296296299</v>
      </c>
    </row>
    <row r="2465" spans="1:20" ht="30" x14ac:dyDescent="0.25">
      <c r="A2465" s="1">
        <v>2463</v>
      </c>
      <c r="B2465" s="8" t="s">
        <v>2464</v>
      </c>
      <c r="C2465" s="8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16">
        <f>ROUND((E2465/D2465)*(100),0)</f>
        <v>116</v>
      </c>
      <c r="P2465" s="9">
        <f>IF(L2465 = 0,0,E2465/L2465)</f>
        <v>31</v>
      </c>
      <c r="Q2465" s="1" t="str">
        <f>LEFT(N2465,SEARCH("/",N2465)-1)</f>
        <v>music</v>
      </c>
      <c r="R2465" s="1" t="str">
        <f>RIGHT(N2465,LEN(N2465) - FIND("/",N2465))</f>
        <v>indie rock</v>
      </c>
      <c r="S2465" s="12">
        <f>(J2465/86400)+DATE(1970,1,1)</f>
        <v>41341.111400462964</v>
      </c>
      <c r="T2465" s="12">
        <f>(I2465/86400)+DATE(1970,1,1)</f>
        <v>41380.791666666664</v>
      </c>
    </row>
    <row r="2466" spans="1:20" ht="45" x14ac:dyDescent="0.25">
      <c r="A2466" s="1">
        <v>2464</v>
      </c>
      <c r="B2466" s="8" t="s">
        <v>2465</v>
      </c>
      <c r="C2466" s="8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16">
        <f>ROUND((E2466/D2466)*(100),0)</f>
        <v>111</v>
      </c>
      <c r="P2466" s="9">
        <f>IF(L2466 = 0,0,E2466/L2466)</f>
        <v>51.674418604651166</v>
      </c>
      <c r="Q2466" s="1" t="str">
        <f>LEFT(N2466,SEARCH("/",N2466)-1)</f>
        <v>music</v>
      </c>
      <c r="R2466" s="1" t="str">
        <f>RIGHT(N2466,LEN(N2466) - FIND("/",N2466))</f>
        <v>indie rock</v>
      </c>
      <c r="S2466" s="12">
        <f>(J2466/86400)+DATE(1970,1,1)</f>
        <v>42248.90042824074</v>
      </c>
      <c r="T2466" s="12">
        <f>(I2466/86400)+DATE(1970,1,1)</f>
        <v>42277.811805555553</v>
      </c>
    </row>
    <row r="2467" spans="1:20" ht="45" x14ac:dyDescent="0.25">
      <c r="A2467" s="1">
        <v>2465</v>
      </c>
      <c r="B2467" s="8" t="s">
        <v>2466</v>
      </c>
      <c r="C2467" s="8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16">
        <f>ROUND((E2467/D2467)*(100),0)</f>
        <v>180</v>
      </c>
      <c r="P2467" s="9">
        <f>IF(L2467 = 0,0,E2467/L2467)</f>
        <v>26.270833333333332</v>
      </c>
      <c r="Q2467" s="1" t="str">
        <f>LEFT(N2467,SEARCH("/",N2467)-1)</f>
        <v>music</v>
      </c>
      <c r="R2467" s="1" t="str">
        <f>RIGHT(N2467,LEN(N2467) - FIND("/",N2467))</f>
        <v>indie rock</v>
      </c>
      <c r="S2467" s="12">
        <f>(J2467/86400)+DATE(1970,1,1)</f>
        <v>41145.719305555554</v>
      </c>
      <c r="T2467" s="12">
        <f>(I2467/86400)+DATE(1970,1,1)</f>
        <v>41175.719305555554</v>
      </c>
    </row>
    <row r="2468" spans="1:20" ht="45" x14ac:dyDescent="0.25">
      <c r="A2468" s="1">
        <v>2466</v>
      </c>
      <c r="B2468" s="8" t="s">
        <v>2467</v>
      </c>
      <c r="C2468" s="8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16">
        <f>ROUND((E2468/D2468)*(100),0)</f>
        <v>100</v>
      </c>
      <c r="P2468" s="9">
        <f>IF(L2468 = 0,0,E2468/L2468)</f>
        <v>48.07692307692308</v>
      </c>
      <c r="Q2468" s="1" t="str">
        <f>LEFT(N2468,SEARCH("/",N2468)-1)</f>
        <v>music</v>
      </c>
      <c r="R2468" s="1" t="str">
        <f>RIGHT(N2468,LEN(N2468) - FIND("/",N2468))</f>
        <v>indie rock</v>
      </c>
      <c r="S2468" s="12">
        <f>(J2468/86400)+DATE(1970,1,1)</f>
        <v>41373.102465277778</v>
      </c>
      <c r="T2468" s="12">
        <f>(I2468/86400)+DATE(1970,1,1)</f>
        <v>41403.102465277778</v>
      </c>
    </row>
    <row r="2469" spans="1:20" ht="45" x14ac:dyDescent="0.25">
      <c r="A2469" s="1">
        <v>2467</v>
      </c>
      <c r="B2469" s="8" t="s">
        <v>2468</v>
      </c>
      <c r="C2469" s="8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16">
        <f>ROUND((E2469/D2469)*(100),0)</f>
        <v>119</v>
      </c>
      <c r="P2469" s="9">
        <f>IF(L2469 = 0,0,E2469/L2469)</f>
        <v>27.558139534883722</v>
      </c>
      <c r="Q2469" s="1" t="str">
        <f>LEFT(N2469,SEARCH("/",N2469)-1)</f>
        <v>music</v>
      </c>
      <c r="R2469" s="1" t="str">
        <f>RIGHT(N2469,LEN(N2469) - FIND("/",N2469))</f>
        <v>indie rock</v>
      </c>
      <c r="S2469" s="12">
        <f>(J2469/86400)+DATE(1970,1,1)</f>
        <v>41025.874201388891</v>
      </c>
      <c r="T2469" s="12">
        <f>(I2469/86400)+DATE(1970,1,1)</f>
        <v>41039.708333333336</v>
      </c>
    </row>
    <row r="2470" spans="1:20" ht="45" x14ac:dyDescent="0.25">
      <c r="A2470" s="1">
        <v>2468</v>
      </c>
      <c r="B2470" s="8" t="s">
        <v>2469</v>
      </c>
      <c r="C2470" s="8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16">
        <f>ROUND((E2470/D2470)*(100),0)</f>
        <v>107</v>
      </c>
      <c r="P2470" s="9">
        <f>IF(L2470 = 0,0,E2470/L2470)</f>
        <v>36.97137931034483</v>
      </c>
      <c r="Q2470" s="1" t="str">
        <f>LEFT(N2470,SEARCH("/",N2470)-1)</f>
        <v>music</v>
      </c>
      <c r="R2470" s="1" t="str">
        <f>RIGHT(N2470,LEN(N2470) - FIND("/",N2470))</f>
        <v>indie rock</v>
      </c>
      <c r="S2470" s="12">
        <f>(J2470/86400)+DATE(1970,1,1)</f>
        <v>41174.154178240744</v>
      </c>
      <c r="T2470" s="12">
        <f>(I2470/86400)+DATE(1970,1,1)</f>
        <v>41210.208333333336</v>
      </c>
    </row>
    <row r="2471" spans="1:20" ht="60" x14ac:dyDescent="0.25">
      <c r="A2471" s="1">
        <v>2469</v>
      </c>
      <c r="B2471" s="8" t="s">
        <v>2470</v>
      </c>
      <c r="C2471" s="8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16">
        <f>ROUND((E2471/D2471)*(100),0)</f>
        <v>114</v>
      </c>
      <c r="P2471" s="9">
        <f>IF(L2471 = 0,0,E2471/L2471)</f>
        <v>29.021276595744681</v>
      </c>
      <c r="Q2471" s="1" t="str">
        <f>LEFT(N2471,SEARCH("/",N2471)-1)</f>
        <v>music</v>
      </c>
      <c r="R2471" s="1" t="str">
        <f>RIGHT(N2471,LEN(N2471) - FIND("/",N2471))</f>
        <v>indie rock</v>
      </c>
      <c r="S2471" s="12">
        <f>(J2471/86400)+DATE(1970,1,1)</f>
        <v>40557.429733796293</v>
      </c>
      <c r="T2471" s="12">
        <f>(I2471/86400)+DATE(1970,1,1)</f>
        <v>40582.429733796293</v>
      </c>
    </row>
    <row r="2472" spans="1:20" ht="45" x14ac:dyDescent="0.25">
      <c r="A2472" s="1">
        <v>2470</v>
      </c>
      <c r="B2472" s="8" t="s">
        <v>2471</v>
      </c>
      <c r="C2472" s="8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16">
        <f>ROUND((E2472/D2472)*(100),0)</f>
        <v>103</v>
      </c>
      <c r="P2472" s="9">
        <f>IF(L2472 = 0,0,E2472/L2472)</f>
        <v>28.65666666666667</v>
      </c>
      <c r="Q2472" s="1" t="str">
        <f>LEFT(N2472,SEARCH("/",N2472)-1)</f>
        <v>music</v>
      </c>
      <c r="R2472" s="1" t="str">
        <f>RIGHT(N2472,LEN(N2472) - FIND("/",N2472))</f>
        <v>indie rock</v>
      </c>
      <c r="S2472" s="12">
        <f>(J2472/86400)+DATE(1970,1,1)</f>
        <v>41023.07471064815</v>
      </c>
      <c r="T2472" s="12">
        <f>(I2472/86400)+DATE(1970,1,1)</f>
        <v>41053.07471064815</v>
      </c>
    </row>
    <row r="2473" spans="1:20" ht="60" x14ac:dyDescent="0.25">
      <c r="A2473" s="1">
        <v>2471</v>
      </c>
      <c r="B2473" s="8" t="s">
        <v>2472</v>
      </c>
      <c r="C2473" s="8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16">
        <f>ROUND((E2473/D2473)*(100),0)</f>
        <v>128</v>
      </c>
      <c r="P2473" s="9">
        <f>IF(L2473 = 0,0,E2473/L2473)</f>
        <v>37.647058823529413</v>
      </c>
      <c r="Q2473" s="1" t="str">
        <f>LEFT(N2473,SEARCH("/",N2473)-1)</f>
        <v>music</v>
      </c>
      <c r="R2473" s="1" t="str">
        <f>RIGHT(N2473,LEN(N2473) - FIND("/",N2473))</f>
        <v>indie rock</v>
      </c>
      <c r="S2473" s="12">
        <f>(J2473/86400)+DATE(1970,1,1)</f>
        <v>40893.992962962962</v>
      </c>
      <c r="T2473" s="12">
        <f>(I2473/86400)+DATE(1970,1,1)</f>
        <v>40933.992962962962</v>
      </c>
    </row>
    <row r="2474" spans="1:20" ht="60" x14ac:dyDescent="0.25">
      <c r="A2474" s="1">
        <v>2472</v>
      </c>
      <c r="B2474" s="8" t="s">
        <v>2473</v>
      </c>
      <c r="C2474" s="8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16">
        <f>ROUND((E2474/D2474)*(100),0)</f>
        <v>136</v>
      </c>
      <c r="P2474" s="9">
        <f>IF(L2474 = 0,0,E2474/L2474)</f>
        <v>97.904038461538462</v>
      </c>
      <c r="Q2474" s="1" t="str">
        <f>LEFT(N2474,SEARCH("/",N2474)-1)</f>
        <v>music</v>
      </c>
      <c r="R2474" s="1" t="str">
        <f>RIGHT(N2474,LEN(N2474) - FIND("/",N2474))</f>
        <v>indie rock</v>
      </c>
      <c r="S2474" s="12">
        <f>(J2474/86400)+DATE(1970,1,1)</f>
        <v>40354.11550925926</v>
      </c>
      <c r="T2474" s="12">
        <f>(I2474/86400)+DATE(1970,1,1)</f>
        <v>40425.043749999997</v>
      </c>
    </row>
    <row r="2475" spans="1:20" ht="45" x14ac:dyDescent="0.25">
      <c r="A2475" s="1">
        <v>2473</v>
      </c>
      <c r="B2475" s="8" t="s">
        <v>2474</v>
      </c>
      <c r="C2475" s="8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16">
        <f>ROUND((E2475/D2475)*(100),0)</f>
        <v>100</v>
      </c>
      <c r="P2475" s="9">
        <f>IF(L2475 = 0,0,E2475/L2475)</f>
        <v>42.553191489361701</v>
      </c>
      <c r="Q2475" s="1" t="str">
        <f>LEFT(N2475,SEARCH("/",N2475)-1)</f>
        <v>music</v>
      </c>
      <c r="R2475" s="1" t="str">
        <f>RIGHT(N2475,LEN(N2475) - FIND("/",N2475))</f>
        <v>indie rock</v>
      </c>
      <c r="S2475" s="12">
        <f>(J2475/86400)+DATE(1970,1,1)</f>
        <v>41193.748483796298</v>
      </c>
      <c r="T2475" s="12">
        <f>(I2475/86400)+DATE(1970,1,1)</f>
        <v>41223.790150462963</v>
      </c>
    </row>
    <row r="2476" spans="1:20" ht="60" x14ac:dyDescent="0.25">
      <c r="A2476" s="1">
        <v>2474</v>
      </c>
      <c r="B2476" s="8" t="s">
        <v>2475</v>
      </c>
      <c r="C2476" s="8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16">
        <f>ROUND((E2476/D2476)*(100),0)</f>
        <v>100</v>
      </c>
      <c r="P2476" s="9">
        <f>IF(L2476 = 0,0,E2476/L2476)</f>
        <v>131.58368421052631</v>
      </c>
      <c r="Q2476" s="1" t="str">
        <f>LEFT(N2476,SEARCH("/",N2476)-1)</f>
        <v>music</v>
      </c>
      <c r="R2476" s="1" t="str">
        <f>RIGHT(N2476,LEN(N2476) - FIND("/",N2476))</f>
        <v>indie rock</v>
      </c>
      <c r="S2476" s="12">
        <f>(J2476/86400)+DATE(1970,1,1)</f>
        <v>40417.011296296296</v>
      </c>
      <c r="T2476" s="12">
        <f>(I2476/86400)+DATE(1970,1,1)</f>
        <v>40462.011296296296</v>
      </c>
    </row>
    <row r="2477" spans="1:20" ht="30" x14ac:dyDescent="0.25">
      <c r="A2477" s="1">
        <v>2475</v>
      </c>
      <c r="B2477" s="8" t="s">
        <v>2476</v>
      </c>
      <c r="C2477" s="8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16">
        <f>ROUND((E2477/D2477)*(100),0)</f>
        <v>105</v>
      </c>
      <c r="P2477" s="9">
        <f>IF(L2477 = 0,0,E2477/L2477)</f>
        <v>32.320987654320987</v>
      </c>
      <c r="Q2477" s="1" t="str">
        <f>LEFT(N2477,SEARCH("/",N2477)-1)</f>
        <v>music</v>
      </c>
      <c r="R2477" s="1" t="str">
        <f>RIGHT(N2477,LEN(N2477) - FIND("/",N2477))</f>
        <v>indie rock</v>
      </c>
      <c r="S2477" s="12">
        <f>(J2477/86400)+DATE(1970,1,1)</f>
        <v>40310.287673611107</v>
      </c>
      <c r="T2477" s="12">
        <f>(I2477/86400)+DATE(1970,1,1)</f>
        <v>40369.916666666664</v>
      </c>
    </row>
    <row r="2478" spans="1:20" ht="45" x14ac:dyDescent="0.25">
      <c r="A2478" s="1">
        <v>2476</v>
      </c>
      <c r="B2478" s="8" t="s">
        <v>2477</v>
      </c>
      <c r="C2478" s="8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16">
        <f>ROUND((E2478/D2478)*(100),0)</f>
        <v>105</v>
      </c>
      <c r="P2478" s="9">
        <f>IF(L2478 = 0,0,E2478/L2478)</f>
        <v>61.103999999999999</v>
      </c>
      <c r="Q2478" s="1" t="str">
        <f>LEFT(N2478,SEARCH("/",N2478)-1)</f>
        <v>music</v>
      </c>
      <c r="R2478" s="1" t="str">
        <f>RIGHT(N2478,LEN(N2478) - FIND("/",N2478))</f>
        <v>indie rock</v>
      </c>
      <c r="S2478" s="12">
        <f>(J2478/86400)+DATE(1970,1,1)</f>
        <v>41913.328356481477</v>
      </c>
      <c r="T2478" s="12">
        <f>(I2478/86400)+DATE(1970,1,1)</f>
        <v>41946.370023148149</v>
      </c>
    </row>
    <row r="2479" spans="1:20" ht="30" x14ac:dyDescent="0.25">
      <c r="A2479" s="1">
        <v>2477</v>
      </c>
      <c r="B2479" s="8" t="s">
        <v>824</v>
      </c>
      <c r="C2479" s="8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16">
        <f>ROUND((E2479/D2479)*(100),0)</f>
        <v>171</v>
      </c>
      <c r="P2479" s="9">
        <f>IF(L2479 = 0,0,E2479/L2479)</f>
        <v>31.341463414634145</v>
      </c>
      <c r="Q2479" s="1" t="str">
        <f>LEFT(N2479,SEARCH("/",N2479)-1)</f>
        <v>music</v>
      </c>
      <c r="R2479" s="1" t="str">
        <f>RIGHT(N2479,LEN(N2479) - FIND("/",N2479))</f>
        <v>indie rock</v>
      </c>
      <c r="S2479" s="12">
        <f>(J2479/86400)+DATE(1970,1,1)</f>
        <v>41088.691493055558</v>
      </c>
      <c r="T2479" s="12">
        <f>(I2479/86400)+DATE(1970,1,1)</f>
        <v>41133.691493055558</v>
      </c>
    </row>
    <row r="2480" spans="1:20" ht="60" x14ac:dyDescent="0.25">
      <c r="A2480" s="1">
        <v>2478</v>
      </c>
      <c r="B2480" s="8" t="s">
        <v>2478</v>
      </c>
      <c r="C2480" s="8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16">
        <f>ROUND((E2480/D2480)*(100),0)</f>
        <v>128</v>
      </c>
      <c r="P2480" s="9">
        <f>IF(L2480 = 0,0,E2480/L2480)</f>
        <v>129.1139240506329</v>
      </c>
      <c r="Q2480" s="1" t="str">
        <f>LEFT(N2480,SEARCH("/",N2480)-1)</f>
        <v>music</v>
      </c>
      <c r="R2480" s="1" t="str">
        <f>RIGHT(N2480,LEN(N2480) - FIND("/",N2480))</f>
        <v>indie rock</v>
      </c>
      <c r="S2480" s="12">
        <f>(J2480/86400)+DATE(1970,1,1)</f>
        <v>41257.950381944444</v>
      </c>
      <c r="T2480" s="12">
        <f>(I2480/86400)+DATE(1970,1,1)</f>
        <v>41287.950381944444</v>
      </c>
    </row>
    <row r="2481" spans="1:20" ht="45" x14ac:dyDescent="0.25">
      <c r="A2481" s="1">
        <v>2479</v>
      </c>
      <c r="B2481" s="8" t="s">
        <v>2479</v>
      </c>
      <c r="C2481" s="8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16">
        <f>ROUND((E2481/D2481)*(100),0)</f>
        <v>133</v>
      </c>
      <c r="P2481" s="9">
        <f>IF(L2481 = 0,0,E2481/L2481)</f>
        <v>25.020624999999999</v>
      </c>
      <c r="Q2481" s="1" t="str">
        <f>LEFT(N2481,SEARCH("/",N2481)-1)</f>
        <v>music</v>
      </c>
      <c r="R2481" s="1" t="str">
        <f>RIGHT(N2481,LEN(N2481) - FIND("/",N2481))</f>
        <v>indie rock</v>
      </c>
      <c r="S2481" s="12">
        <f>(J2481/86400)+DATE(1970,1,1)</f>
        <v>41107.726782407408</v>
      </c>
      <c r="T2481" s="12">
        <f>(I2481/86400)+DATE(1970,1,1)</f>
        <v>41118.083333333336</v>
      </c>
    </row>
    <row r="2482" spans="1:20" ht="60" x14ac:dyDescent="0.25">
      <c r="A2482" s="1">
        <v>2480</v>
      </c>
      <c r="B2482" s="8" t="s">
        <v>2480</v>
      </c>
      <c r="C2482" s="8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16">
        <f>ROUND((E2482/D2482)*(100),0)</f>
        <v>100</v>
      </c>
      <c r="P2482" s="9">
        <f>IF(L2482 = 0,0,E2482/L2482)</f>
        <v>250</v>
      </c>
      <c r="Q2482" s="1" t="str">
        <f>LEFT(N2482,SEARCH("/",N2482)-1)</f>
        <v>music</v>
      </c>
      <c r="R2482" s="1" t="str">
        <f>RIGHT(N2482,LEN(N2482) - FIND("/",N2482))</f>
        <v>indie rock</v>
      </c>
      <c r="S2482" s="12">
        <f>(J2482/86400)+DATE(1970,1,1)</f>
        <v>42227.936157407406</v>
      </c>
      <c r="T2482" s="12">
        <f>(I2482/86400)+DATE(1970,1,1)</f>
        <v>42287.936157407406</v>
      </c>
    </row>
    <row r="2483" spans="1:20" ht="60" x14ac:dyDescent="0.25">
      <c r="A2483" s="1">
        <v>2481</v>
      </c>
      <c r="B2483" s="8" t="s">
        <v>2481</v>
      </c>
      <c r="C2483" s="8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16">
        <f>ROUND((E2483/D2483)*(100),0)</f>
        <v>113</v>
      </c>
      <c r="P2483" s="9">
        <f>IF(L2483 = 0,0,E2483/L2483)</f>
        <v>47.541473684210523</v>
      </c>
      <c r="Q2483" s="1" t="str">
        <f>LEFT(N2483,SEARCH("/",N2483)-1)</f>
        <v>music</v>
      </c>
      <c r="R2483" s="1" t="str">
        <f>RIGHT(N2483,LEN(N2483) - FIND("/",N2483))</f>
        <v>indie rock</v>
      </c>
      <c r="S2483" s="12">
        <f>(J2483/86400)+DATE(1970,1,1)</f>
        <v>40999.645925925928</v>
      </c>
      <c r="T2483" s="12">
        <f>(I2483/86400)+DATE(1970,1,1)</f>
        <v>41029.645925925928</v>
      </c>
    </row>
    <row r="2484" spans="1:20" ht="60" x14ac:dyDescent="0.25">
      <c r="A2484" s="1">
        <v>2482</v>
      </c>
      <c r="B2484" s="8" t="s">
        <v>2482</v>
      </c>
      <c r="C2484" s="8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16">
        <f>ROUND((E2484/D2484)*(100),0)</f>
        <v>100</v>
      </c>
      <c r="P2484" s="9">
        <f>IF(L2484 = 0,0,E2484/L2484)</f>
        <v>40.04</v>
      </c>
      <c r="Q2484" s="1" t="str">
        <f>LEFT(N2484,SEARCH("/",N2484)-1)</f>
        <v>music</v>
      </c>
      <c r="R2484" s="1" t="str">
        <f>RIGHT(N2484,LEN(N2484) - FIND("/",N2484))</f>
        <v>indie rock</v>
      </c>
      <c r="S2484" s="12">
        <f>(J2484/86400)+DATE(1970,1,1)</f>
        <v>40711.782210648147</v>
      </c>
      <c r="T2484" s="12">
        <f>(I2484/86400)+DATE(1970,1,1)</f>
        <v>40756.782210648147</v>
      </c>
    </row>
    <row r="2485" spans="1:20" ht="45" x14ac:dyDescent="0.25">
      <c r="A2485" s="1">
        <v>2483</v>
      </c>
      <c r="B2485" s="8" t="s">
        <v>2483</v>
      </c>
      <c r="C2485" s="8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16">
        <f>ROUND((E2485/D2485)*(100),0)</f>
        <v>114</v>
      </c>
      <c r="P2485" s="9">
        <f>IF(L2485 = 0,0,E2485/L2485)</f>
        <v>65.84210526315789</v>
      </c>
      <c r="Q2485" s="1" t="str">
        <f>LEFT(N2485,SEARCH("/",N2485)-1)</f>
        <v>music</v>
      </c>
      <c r="R2485" s="1" t="str">
        <f>RIGHT(N2485,LEN(N2485) - FIND("/",N2485))</f>
        <v>indie rock</v>
      </c>
      <c r="S2485" s="12">
        <f>(J2485/86400)+DATE(1970,1,1)</f>
        <v>40970.750034722223</v>
      </c>
      <c r="T2485" s="12">
        <f>(I2485/86400)+DATE(1970,1,1)</f>
        <v>41030.708368055552</v>
      </c>
    </row>
    <row r="2486" spans="1:20" ht="60" x14ac:dyDescent="0.25">
      <c r="A2486" s="1">
        <v>2484</v>
      </c>
      <c r="B2486" s="8" t="s">
        <v>2484</v>
      </c>
      <c r="C2486" s="8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16">
        <f>ROUND((E2486/D2486)*(100),0)</f>
        <v>119</v>
      </c>
      <c r="P2486" s="9">
        <f>IF(L2486 = 0,0,E2486/L2486)</f>
        <v>46.401222222222216</v>
      </c>
      <c r="Q2486" s="1" t="str">
        <f>LEFT(N2486,SEARCH("/",N2486)-1)</f>
        <v>music</v>
      </c>
      <c r="R2486" s="1" t="str">
        <f>RIGHT(N2486,LEN(N2486) - FIND("/",N2486))</f>
        <v>indie rock</v>
      </c>
      <c r="S2486" s="12">
        <f>(J2486/86400)+DATE(1970,1,1)</f>
        <v>40771.916701388887</v>
      </c>
      <c r="T2486" s="12">
        <f>(I2486/86400)+DATE(1970,1,1)</f>
        <v>40801.916701388887</v>
      </c>
    </row>
    <row r="2487" spans="1:20" ht="60" x14ac:dyDescent="0.25">
      <c r="A2487" s="1">
        <v>2485</v>
      </c>
      <c r="B2487" s="8" t="s">
        <v>2485</v>
      </c>
      <c r="C2487" s="8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16">
        <f>ROUND((E2487/D2487)*(100),0)</f>
        <v>103</v>
      </c>
      <c r="P2487" s="9">
        <f>IF(L2487 = 0,0,E2487/L2487)</f>
        <v>50.365853658536587</v>
      </c>
      <c r="Q2487" s="1" t="str">
        <f>LEFT(N2487,SEARCH("/",N2487)-1)</f>
        <v>music</v>
      </c>
      <c r="R2487" s="1" t="str">
        <f>RIGHT(N2487,LEN(N2487) - FIND("/",N2487))</f>
        <v>indie rock</v>
      </c>
      <c r="S2487" s="12">
        <f>(J2487/86400)+DATE(1970,1,1)</f>
        <v>40793.998599537037</v>
      </c>
      <c r="T2487" s="12">
        <f>(I2487/86400)+DATE(1970,1,1)</f>
        <v>40828.998599537037</v>
      </c>
    </row>
    <row r="2488" spans="1:20" ht="60" x14ac:dyDescent="0.25">
      <c r="A2488" s="1">
        <v>2486</v>
      </c>
      <c r="B2488" s="8" t="s">
        <v>2486</v>
      </c>
      <c r="C2488" s="8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16">
        <f>ROUND((E2488/D2488)*(100),0)</f>
        <v>266</v>
      </c>
      <c r="P2488" s="9">
        <f>IF(L2488 = 0,0,E2488/L2488)</f>
        <v>26.566666666666666</v>
      </c>
      <c r="Q2488" s="1" t="str">
        <f>LEFT(N2488,SEARCH("/",N2488)-1)</f>
        <v>music</v>
      </c>
      <c r="R2488" s="1" t="str">
        <f>RIGHT(N2488,LEN(N2488) - FIND("/",N2488))</f>
        <v>indie rock</v>
      </c>
      <c r="S2488" s="12">
        <f>(J2488/86400)+DATE(1970,1,1)</f>
        <v>40991.708055555559</v>
      </c>
      <c r="T2488" s="12">
        <f>(I2488/86400)+DATE(1970,1,1)</f>
        <v>41021.708055555559</v>
      </c>
    </row>
    <row r="2489" spans="1:20" ht="45" x14ac:dyDescent="0.25">
      <c r="A2489" s="1">
        <v>2487</v>
      </c>
      <c r="B2489" s="8" t="s">
        <v>2487</v>
      </c>
      <c r="C2489" s="8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16">
        <f>ROUND((E2489/D2489)*(100),0)</f>
        <v>100</v>
      </c>
      <c r="P2489" s="9">
        <f>IF(L2489 = 0,0,E2489/L2489)</f>
        <v>39.493684210526318</v>
      </c>
      <c r="Q2489" s="1" t="str">
        <f>LEFT(N2489,SEARCH("/",N2489)-1)</f>
        <v>music</v>
      </c>
      <c r="R2489" s="1" t="str">
        <f>RIGHT(N2489,LEN(N2489) - FIND("/",N2489))</f>
        <v>indie rock</v>
      </c>
      <c r="S2489" s="12">
        <f>(J2489/86400)+DATE(1970,1,1)</f>
        <v>41026.083298611113</v>
      </c>
      <c r="T2489" s="12">
        <f>(I2489/86400)+DATE(1970,1,1)</f>
        <v>41056.083298611113</v>
      </c>
    </row>
    <row r="2490" spans="1:20" ht="60" x14ac:dyDescent="0.25">
      <c r="A2490" s="1">
        <v>2488</v>
      </c>
      <c r="B2490" s="8" t="s">
        <v>2488</v>
      </c>
      <c r="C2490" s="8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16">
        <f>ROUND((E2490/D2490)*(100),0)</f>
        <v>107</v>
      </c>
      <c r="P2490" s="9">
        <f>IF(L2490 = 0,0,E2490/L2490)</f>
        <v>49.246153846153845</v>
      </c>
      <c r="Q2490" s="1" t="str">
        <f>LEFT(N2490,SEARCH("/",N2490)-1)</f>
        <v>music</v>
      </c>
      <c r="R2490" s="1" t="str">
        <f>RIGHT(N2490,LEN(N2490) - FIND("/",N2490))</f>
        <v>indie rock</v>
      </c>
      <c r="S2490" s="12">
        <f>(J2490/86400)+DATE(1970,1,1)</f>
        <v>40833.633194444446</v>
      </c>
      <c r="T2490" s="12">
        <f>(I2490/86400)+DATE(1970,1,1)</f>
        <v>40863.674861111111</v>
      </c>
    </row>
    <row r="2491" spans="1:20" ht="60" x14ac:dyDescent="0.25">
      <c r="A2491" s="1">
        <v>2489</v>
      </c>
      <c r="B2491" s="8" t="s">
        <v>2489</v>
      </c>
      <c r="C2491" s="8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16">
        <f>ROUND((E2491/D2491)*(100),0)</f>
        <v>134</v>
      </c>
      <c r="P2491" s="9">
        <f>IF(L2491 = 0,0,E2491/L2491)</f>
        <v>62.38</v>
      </c>
      <c r="Q2491" s="1" t="str">
        <f>LEFT(N2491,SEARCH("/",N2491)-1)</f>
        <v>music</v>
      </c>
      <c r="R2491" s="1" t="str">
        <f>RIGHT(N2491,LEN(N2491) - FIND("/",N2491))</f>
        <v>indie rock</v>
      </c>
      <c r="S2491" s="12">
        <f>(J2491/86400)+DATE(1970,1,1)</f>
        <v>41373.690266203703</v>
      </c>
      <c r="T2491" s="12">
        <f>(I2491/86400)+DATE(1970,1,1)</f>
        <v>41403.690266203703</v>
      </c>
    </row>
    <row r="2492" spans="1:20" ht="45" x14ac:dyDescent="0.25">
      <c r="A2492" s="1">
        <v>2490</v>
      </c>
      <c r="B2492" s="8" t="s">
        <v>2490</v>
      </c>
      <c r="C2492" s="8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16">
        <f>ROUND((E2492/D2492)*(100),0)</f>
        <v>121</v>
      </c>
      <c r="P2492" s="9">
        <f>IF(L2492 = 0,0,E2492/L2492)</f>
        <v>37.9375</v>
      </c>
      <c r="Q2492" s="1" t="str">
        <f>LEFT(N2492,SEARCH("/",N2492)-1)</f>
        <v>music</v>
      </c>
      <c r="R2492" s="1" t="str">
        <f>RIGHT(N2492,LEN(N2492) - FIND("/",N2492))</f>
        <v>indie rock</v>
      </c>
      <c r="S2492" s="12">
        <f>(J2492/86400)+DATE(1970,1,1)</f>
        <v>41023.227731481486</v>
      </c>
      <c r="T2492" s="12">
        <f>(I2492/86400)+DATE(1970,1,1)</f>
        <v>41083.227731481486</v>
      </c>
    </row>
    <row r="2493" spans="1:20" ht="60" x14ac:dyDescent="0.25">
      <c r="A2493" s="1">
        <v>2491</v>
      </c>
      <c r="B2493" s="8" t="s">
        <v>2491</v>
      </c>
      <c r="C2493" s="8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16">
        <f>ROUND((E2493/D2493)*(100),0)</f>
        <v>103</v>
      </c>
      <c r="P2493" s="9">
        <f>IF(L2493 = 0,0,E2493/L2493)</f>
        <v>51.6</v>
      </c>
      <c r="Q2493" s="1" t="str">
        <f>LEFT(N2493,SEARCH("/",N2493)-1)</f>
        <v>music</v>
      </c>
      <c r="R2493" s="1" t="str">
        <f>RIGHT(N2493,LEN(N2493) - FIND("/",N2493))</f>
        <v>indie rock</v>
      </c>
      <c r="S2493" s="12">
        <f>(J2493/86400)+DATE(1970,1,1)</f>
        <v>40542.839282407411</v>
      </c>
      <c r="T2493" s="12">
        <f>(I2493/86400)+DATE(1970,1,1)</f>
        <v>40559.077083333337</v>
      </c>
    </row>
    <row r="2494" spans="1:20" ht="30" x14ac:dyDescent="0.25">
      <c r="A2494" s="1">
        <v>2492</v>
      </c>
      <c r="B2494" s="8" t="s">
        <v>2492</v>
      </c>
      <c r="C2494" s="8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16">
        <f>ROUND((E2494/D2494)*(100),0)</f>
        <v>125</v>
      </c>
      <c r="P2494" s="9">
        <f>IF(L2494 = 0,0,E2494/L2494)</f>
        <v>27.777777777777779</v>
      </c>
      <c r="Q2494" s="1" t="str">
        <f>LEFT(N2494,SEARCH("/",N2494)-1)</f>
        <v>music</v>
      </c>
      <c r="R2494" s="1" t="str">
        <f>RIGHT(N2494,LEN(N2494) - FIND("/",N2494))</f>
        <v>indie rock</v>
      </c>
      <c r="S2494" s="12">
        <f>(J2494/86400)+DATE(1970,1,1)</f>
        <v>41024.985972222225</v>
      </c>
      <c r="T2494" s="12">
        <f>(I2494/86400)+DATE(1970,1,1)</f>
        <v>41076.415972222225</v>
      </c>
    </row>
    <row r="2495" spans="1:20" ht="60" x14ac:dyDescent="0.25">
      <c r="A2495" s="1">
        <v>2493</v>
      </c>
      <c r="B2495" s="8" t="s">
        <v>2493</v>
      </c>
      <c r="C2495" s="8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16">
        <f>ROUND((E2495/D2495)*(100),0)</f>
        <v>129</v>
      </c>
      <c r="P2495" s="9">
        <f>IF(L2495 = 0,0,E2495/L2495)</f>
        <v>99.382239382239376</v>
      </c>
      <c r="Q2495" s="1" t="str">
        <f>LEFT(N2495,SEARCH("/",N2495)-1)</f>
        <v>music</v>
      </c>
      <c r="R2495" s="1" t="str">
        <f>RIGHT(N2495,LEN(N2495) - FIND("/",N2495))</f>
        <v>indie rock</v>
      </c>
      <c r="S2495" s="12">
        <f>(J2495/86400)+DATE(1970,1,1)</f>
        <v>41348.168287037035</v>
      </c>
      <c r="T2495" s="12">
        <f>(I2495/86400)+DATE(1970,1,1)</f>
        <v>41393.168287037035</v>
      </c>
    </row>
    <row r="2496" spans="1:20" ht="45" x14ac:dyDescent="0.25">
      <c r="A2496" s="1">
        <v>2494</v>
      </c>
      <c r="B2496" s="8" t="s">
        <v>2494</v>
      </c>
      <c r="C2496" s="8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16">
        <f>ROUND((E2496/D2496)*(100),0)</f>
        <v>101</v>
      </c>
      <c r="P2496" s="9">
        <f>IF(L2496 = 0,0,E2496/L2496)</f>
        <v>38.848205128205123</v>
      </c>
      <c r="Q2496" s="1" t="str">
        <f>LEFT(N2496,SEARCH("/",N2496)-1)</f>
        <v>music</v>
      </c>
      <c r="R2496" s="1" t="str">
        <f>RIGHT(N2496,LEN(N2496) - FIND("/",N2496))</f>
        <v>indie rock</v>
      </c>
      <c r="S2496" s="12">
        <f>(J2496/86400)+DATE(1970,1,1)</f>
        <v>41022.645185185189</v>
      </c>
      <c r="T2496" s="12">
        <f>(I2496/86400)+DATE(1970,1,1)</f>
        <v>41052.645185185189</v>
      </c>
    </row>
    <row r="2497" spans="1:20" ht="45" x14ac:dyDescent="0.25">
      <c r="A2497" s="1">
        <v>2495</v>
      </c>
      <c r="B2497" s="8" t="s">
        <v>2495</v>
      </c>
      <c r="C2497" s="8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16">
        <f>ROUND((E2497/D2497)*(100),0)</f>
        <v>128</v>
      </c>
      <c r="P2497" s="9">
        <f>IF(L2497 = 0,0,E2497/L2497)</f>
        <v>45.548809523809524</v>
      </c>
      <c r="Q2497" s="1" t="str">
        <f>LEFT(N2497,SEARCH("/",N2497)-1)</f>
        <v>music</v>
      </c>
      <c r="R2497" s="1" t="str">
        <f>RIGHT(N2497,LEN(N2497) - FIND("/",N2497))</f>
        <v>indie rock</v>
      </c>
      <c r="S2497" s="12">
        <f>(J2497/86400)+DATE(1970,1,1)</f>
        <v>41036.946469907409</v>
      </c>
      <c r="T2497" s="12">
        <f>(I2497/86400)+DATE(1970,1,1)</f>
        <v>41066.946469907409</v>
      </c>
    </row>
    <row r="2498" spans="1:20" ht="30" x14ac:dyDescent="0.25">
      <c r="A2498" s="1">
        <v>2496</v>
      </c>
      <c r="B2498" s="8" t="s">
        <v>2496</v>
      </c>
      <c r="C2498" s="8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16">
        <f>ROUND((E2498/D2498)*(100),0)</f>
        <v>100</v>
      </c>
      <c r="P2498" s="9">
        <f>IF(L2498 = 0,0,E2498/L2498)</f>
        <v>600</v>
      </c>
      <c r="Q2498" s="1" t="str">
        <f>LEFT(N2498,SEARCH("/",N2498)-1)</f>
        <v>music</v>
      </c>
      <c r="R2498" s="1" t="str">
        <f>RIGHT(N2498,LEN(N2498) - FIND("/",N2498))</f>
        <v>indie rock</v>
      </c>
      <c r="S2498" s="12">
        <f>(J2498/86400)+DATE(1970,1,1)</f>
        <v>41327.996435185181</v>
      </c>
      <c r="T2498" s="12">
        <f>(I2498/86400)+DATE(1970,1,1)</f>
        <v>41362.954768518517</v>
      </c>
    </row>
    <row r="2499" spans="1:20" ht="45" x14ac:dyDescent="0.25">
      <c r="A2499" s="1">
        <v>2497</v>
      </c>
      <c r="B2499" s="8" t="s">
        <v>2497</v>
      </c>
      <c r="C2499" s="8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16">
        <f>ROUND((E2499/D2499)*(100),0)</f>
        <v>113</v>
      </c>
      <c r="P2499" s="9">
        <f>IF(L2499 = 0,0,E2499/L2499)</f>
        <v>80.551071428571419</v>
      </c>
      <c r="Q2499" s="1" t="str">
        <f>LEFT(N2499,SEARCH("/",N2499)-1)</f>
        <v>music</v>
      </c>
      <c r="R2499" s="1" t="str">
        <f>RIGHT(N2499,LEN(N2499) - FIND("/",N2499))</f>
        <v>indie rock</v>
      </c>
      <c r="S2499" s="12">
        <f>(J2499/86400)+DATE(1970,1,1)</f>
        <v>40730.878912037035</v>
      </c>
      <c r="T2499" s="12">
        <f>(I2499/86400)+DATE(1970,1,1)</f>
        <v>40760.878912037035</v>
      </c>
    </row>
    <row r="2500" spans="1:20" ht="45" x14ac:dyDescent="0.25">
      <c r="A2500" s="1">
        <v>2498</v>
      </c>
      <c r="B2500" s="8" t="s">
        <v>2498</v>
      </c>
      <c r="C2500" s="8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16">
        <f>ROUND((E2500/D2500)*(100),0)</f>
        <v>106</v>
      </c>
      <c r="P2500" s="9">
        <f>IF(L2500 = 0,0,E2500/L2500)</f>
        <v>52.8</v>
      </c>
      <c r="Q2500" s="1" t="str">
        <f>LEFT(N2500,SEARCH("/",N2500)-1)</f>
        <v>music</v>
      </c>
      <c r="R2500" s="1" t="str">
        <f>RIGHT(N2500,LEN(N2500) - FIND("/",N2500))</f>
        <v>indie rock</v>
      </c>
      <c r="S2500" s="12">
        <f>(J2500/86400)+DATE(1970,1,1)</f>
        <v>42017.967442129629</v>
      </c>
      <c r="T2500" s="12">
        <f>(I2500/86400)+DATE(1970,1,1)</f>
        <v>42031.967442129629</v>
      </c>
    </row>
    <row r="2501" spans="1:20" ht="60" x14ac:dyDescent="0.25">
      <c r="A2501" s="1">
        <v>2499</v>
      </c>
      <c r="B2501" s="8" t="s">
        <v>2499</v>
      </c>
      <c r="C2501" s="8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16">
        <f>ROUND((E2501/D2501)*(100),0)</f>
        <v>203</v>
      </c>
      <c r="P2501" s="9">
        <f>IF(L2501 = 0,0,E2501/L2501)</f>
        <v>47.676470588235297</v>
      </c>
      <c r="Q2501" s="1" t="str">
        <f>LEFT(N2501,SEARCH("/",N2501)-1)</f>
        <v>music</v>
      </c>
      <c r="R2501" s="1" t="str">
        <f>RIGHT(N2501,LEN(N2501) - FIND("/",N2501))</f>
        <v>indie rock</v>
      </c>
      <c r="S2501" s="12">
        <f>(J2501/86400)+DATE(1970,1,1)</f>
        <v>41226.648576388892</v>
      </c>
      <c r="T2501" s="12">
        <f>(I2501/86400)+DATE(1970,1,1)</f>
        <v>41274.75</v>
      </c>
    </row>
    <row r="2502" spans="1:20" ht="45" x14ac:dyDescent="0.25">
      <c r="A2502" s="1">
        <v>2500</v>
      </c>
      <c r="B2502" s="8" t="s">
        <v>2500</v>
      </c>
      <c r="C2502" s="8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16">
        <f>ROUND((E2502/D2502)*(100),0)</f>
        <v>113</v>
      </c>
      <c r="P2502" s="9">
        <f>IF(L2502 = 0,0,E2502/L2502)</f>
        <v>23.448275862068964</v>
      </c>
      <c r="Q2502" s="1" t="str">
        <f>LEFT(N2502,SEARCH("/",N2502)-1)</f>
        <v>music</v>
      </c>
      <c r="R2502" s="1" t="str">
        <f>RIGHT(N2502,LEN(N2502) - FIND("/",N2502))</f>
        <v>indie rock</v>
      </c>
      <c r="S2502" s="12">
        <f>(J2502/86400)+DATE(1970,1,1)</f>
        <v>41053.772858796292</v>
      </c>
      <c r="T2502" s="12">
        <f>(I2502/86400)+DATE(1970,1,1)</f>
        <v>41083.772858796292</v>
      </c>
    </row>
    <row r="2503" spans="1:20" ht="60" x14ac:dyDescent="0.25">
      <c r="A2503" s="1">
        <v>2501</v>
      </c>
      <c r="B2503" s="8" t="s">
        <v>2501</v>
      </c>
      <c r="C2503" s="8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6">
        <f>ROUND((E2503/D2503)*(100),0)</f>
        <v>3</v>
      </c>
      <c r="P2503" s="9">
        <f>IF(L2503 = 0,0,E2503/L2503)</f>
        <v>40.142857142857146</v>
      </c>
      <c r="Q2503" s="1" t="str">
        <f>LEFT(N2503,SEARCH("/",N2503)-1)</f>
        <v>food</v>
      </c>
      <c r="R2503" s="1" t="str">
        <f>RIGHT(N2503,LEN(N2503) - FIND("/",N2503))</f>
        <v>restaurants</v>
      </c>
      <c r="S2503" s="12">
        <f>(J2503/86400)+DATE(1970,1,1)</f>
        <v>42244.776666666672</v>
      </c>
      <c r="T2503" s="12">
        <f>(I2503/86400)+DATE(1970,1,1)</f>
        <v>42274.776666666672</v>
      </c>
    </row>
    <row r="2504" spans="1:20" ht="60" x14ac:dyDescent="0.25">
      <c r="A2504" s="1">
        <v>2502</v>
      </c>
      <c r="B2504" s="8" t="s">
        <v>2502</v>
      </c>
      <c r="C2504" s="8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6">
        <f>ROUND((E2504/D2504)*(100),0)</f>
        <v>0</v>
      </c>
      <c r="P2504" s="9">
        <f>IF(L2504 = 0,0,E2504/L2504)</f>
        <v>17.2</v>
      </c>
      <c r="Q2504" s="1" t="str">
        <f>LEFT(N2504,SEARCH("/",N2504)-1)</f>
        <v>food</v>
      </c>
      <c r="R2504" s="1" t="str">
        <f>RIGHT(N2504,LEN(N2504) - FIND("/",N2504))</f>
        <v>restaurants</v>
      </c>
      <c r="S2504" s="12">
        <f>(J2504/86400)+DATE(1970,1,1)</f>
        <v>41858.825439814813</v>
      </c>
      <c r="T2504" s="12">
        <f>(I2504/86400)+DATE(1970,1,1)</f>
        <v>41903.825439814813</v>
      </c>
    </row>
    <row r="2505" spans="1:20" ht="60" x14ac:dyDescent="0.25">
      <c r="A2505" s="1">
        <v>2503</v>
      </c>
      <c r="B2505" s="8" t="s">
        <v>2503</v>
      </c>
      <c r="C2505" s="8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6">
        <f>ROUND((E2505/D2505)*(100),0)</f>
        <v>0</v>
      </c>
      <c r="P2505" s="9">
        <f>IF(L2505 = 0,0,E2505/L2505)</f>
        <v>0</v>
      </c>
      <c r="Q2505" s="1" t="str">
        <f>LEFT(N2505,SEARCH("/",N2505)-1)</f>
        <v>food</v>
      </c>
      <c r="R2505" s="1" t="str">
        <f>RIGHT(N2505,LEN(N2505) - FIND("/",N2505))</f>
        <v>restaurants</v>
      </c>
      <c r="S2505" s="12">
        <f>(J2505/86400)+DATE(1970,1,1)</f>
        <v>42498.899398148147</v>
      </c>
      <c r="T2505" s="12">
        <f>(I2505/86400)+DATE(1970,1,1)</f>
        <v>42528.879166666666</v>
      </c>
    </row>
    <row r="2506" spans="1:20" ht="45" x14ac:dyDescent="0.25">
      <c r="A2506" s="1">
        <v>2504</v>
      </c>
      <c r="B2506" s="8" t="s">
        <v>2504</v>
      </c>
      <c r="C2506" s="8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6">
        <f>ROUND((E2506/D2506)*(100),0)</f>
        <v>0</v>
      </c>
      <c r="P2506" s="9">
        <f>IF(L2506 = 0,0,E2506/L2506)</f>
        <v>0</v>
      </c>
      <c r="Q2506" s="1" t="str">
        <f>LEFT(N2506,SEARCH("/",N2506)-1)</f>
        <v>food</v>
      </c>
      <c r="R2506" s="1" t="str">
        <f>RIGHT(N2506,LEN(N2506) - FIND("/",N2506))</f>
        <v>restaurants</v>
      </c>
      <c r="S2506" s="12">
        <f>(J2506/86400)+DATE(1970,1,1)</f>
        <v>41928.015439814815</v>
      </c>
      <c r="T2506" s="12">
        <f>(I2506/86400)+DATE(1970,1,1)</f>
        <v>41958.057106481487</v>
      </c>
    </row>
    <row r="2507" spans="1:20" ht="60" x14ac:dyDescent="0.25">
      <c r="A2507" s="1">
        <v>2505</v>
      </c>
      <c r="B2507" s="8" t="s">
        <v>2505</v>
      </c>
      <c r="C2507" s="8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6">
        <f>ROUND((E2507/D2507)*(100),0)</f>
        <v>0</v>
      </c>
      <c r="P2507" s="9">
        <f>IF(L2507 = 0,0,E2507/L2507)</f>
        <v>0</v>
      </c>
      <c r="Q2507" s="1" t="str">
        <f>LEFT(N2507,SEARCH("/",N2507)-1)</f>
        <v>food</v>
      </c>
      <c r="R2507" s="1" t="str">
        <f>RIGHT(N2507,LEN(N2507) - FIND("/",N2507))</f>
        <v>restaurants</v>
      </c>
      <c r="S2507" s="12">
        <f>(J2507/86400)+DATE(1970,1,1)</f>
        <v>42047.05574074074</v>
      </c>
      <c r="T2507" s="12">
        <f>(I2507/86400)+DATE(1970,1,1)</f>
        <v>42077.014074074075</v>
      </c>
    </row>
    <row r="2508" spans="1:20" ht="60" x14ac:dyDescent="0.25">
      <c r="A2508" s="1">
        <v>2506</v>
      </c>
      <c r="B2508" s="8" t="s">
        <v>2506</v>
      </c>
      <c r="C2508" s="8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6">
        <f>ROUND((E2508/D2508)*(100),0)</f>
        <v>1</v>
      </c>
      <c r="P2508" s="9">
        <f>IF(L2508 = 0,0,E2508/L2508)</f>
        <v>15</v>
      </c>
      <c r="Q2508" s="1" t="str">
        <f>LEFT(N2508,SEARCH("/",N2508)-1)</f>
        <v>food</v>
      </c>
      <c r="R2508" s="1" t="str">
        <f>RIGHT(N2508,LEN(N2508) - FIND("/",N2508))</f>
        <v>restaurants</v>
      </c>
      <c r="S2508" s="12">
        <f>(J2508/86400)+DATE(1970,1,1)</f>
        <v>42258.297094907408</v>
      </c>
      <c r="T2508" s="12">
        <f>(I2508/86400)+DATE(1970,1,1)</f>
        <v>42280.875</v>
      </c>
    </row>
    <row r="2509" spans="1:20" x14ac:dyDescent="0.25">
      <c r="A2509" s="1">
        <v>2507</v>
      </c>
      <c r="B2509" s="8" t="s">
        <v>2507</v>
      </c>
      <c r="C2509" s="8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6">
        <f>ROUND((E2509/D2509)*(100),0)</f>
        <v>0</v>
      </c>
      <c r="P2509" s="9">
        <f>IF(L2509 = 0,0,E2509/L2509)</f>
        <v>0</v>
      </c>
      <c r="Q2509" s="1" t="str">
        <f>LEFT(N2509,SEARCH("/",N2509)-1)</f>
        <v>food</v>
      </c>
      <c r="R2509" s="1" t="str">
        <f>RIGHT(N2509,LEN(N2509) - FIND("/",N2509))</f>
        <v>restaurants</v>
      </c>
      <c r="S2509" s="12">
        <f>(J2509/86400)+DATE(1970,1,1)</f>
        <v>42105.072962962964</v>
      </c>
      <c r="T2509" s="12">
        <f>(I2509/86400)+DATE(1970,1,1)</f>
        <v>42135.072962962964</v>
      </c>
    </row>
    <row r="2510" spans="1:20" ht="60" x14ac:dyDescent="0.25">
      <c r="A2510" s="1">
        <v>2508</v>
      </c>
      <c r="B2510" s="8" t="s">
        <v>2508</v>
      </c>
      <c r="C2510" s="8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6">
        <f>ROUND((E2510/D2510)*(100),0)</f>
        <v>0</v>
      </c>
      <c r="P2510" s="9">
        <f>IF(L2510 = 0,0,E2510/L2510)</f>
        <v>0</v>
      </c>
      <c r="Q2510" s="1" t="str">
        <f>LEFT(N2510,SEARCH("/",N2510)-1)</f>
        <v>food</v>
      </c>
      <c r="R2510" s="1" t="str">
        <f>RIGHT(N2510,LEN(N2510) - FIND("/",N2510))</f>
        <v>restaurants</v>
      </c>
      <c r="S2510" s="12">
        <f>(J2510/86400)+DATE(1970,1,1)</f>
        <v>41835.951782407406</v>
      </c>
      <c r="T2510" s="12">
        <f>(I2510/86400)+DATE(1970,1,1)</f>
        <v>41865.951782407406</v>
      </c>
    </row>
    <row r="2511" spans="1:20" ht="60" x14ac:dyDescent="0.25">
      <c r="A2511" s="1">
        <v>2509</v>
      </c>
      <c r="B2511" s="8" t="s">
        <v>2509</v>
      </c>
      <c r="C2511" s="8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6">
        <f>ROUND((E2511/D2511)*(100),0)</f>
        <v>1</v>
      </c>
      <c r="P2511" s="9">
        <f>IF(L2511 = 0,0,E2511/L2511)</f>
        <v>35.714285714285715</v>
      </c>
      <c r="Q2511" s="1" t="str">
        <f>LEFT(N2511,SEARCH("/",N2511)-1)</f>
        <v>food</v>
      </c>
      <c r="R2511" s="1" t="str">
        <f>RIGHT(N2511,LEN(N2511) - FIND("/",N2511))</f>
        <v>restaurants</v>
      </c>
      <c r="S2511" s="12">
        <f>(J2511/86400)+DATE(1970,1,1)</f>
        <v>42058.809594907405</v>
      </c>
      <c r="T2511" s="12">
        <f>(I2511/86400)+DATE(1970,1,1)</f>
        <v>42114.767928240741</v>
      </c>
    </row>
    <row r="2512" spans="1:20" ht="60" x14ac:dyDescent="0.25">
      <c r="A2512" s="1">
        <v>2510</v>
      </c>
      <c r="B2512" s="8" t="s">
        <v>2510</v>
      </c>
      <c r="C2512" s="8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6">
        <f>ROUND((E2512/D2512)*(100),0)</f>
        <v>0</v>
      </c>
      <c r="P2512" s="9">
        <f>IF(L2512 = 0,0,E2512/L2512)</f>
        <v>37.5</v>
      </c>
      <c r="Q2512" s="1" t="str">
        <f>LEFT(N2512,SEARCH("/",N2512)-1)</f>
        <v>food</v>
      </c>
      <c r="R2512" s="1" t="str">
        <f>RIGHT(N2512,LEN(N2512) - FIND("/",N2512))</f>
        <v>restaurants</v>
      </c>
      <c r="S2512" s="12">
        <f>(J2512/86400)+DATE(1970,1,1)</f>
        <v>42078.997361111113</v>
      </c>
      <c r="T2512" s="12">
        <f>(I2512/86400)+DATE(1970,1,1)</f>
        <v>42138.997361111113</v>
      </c>
    </row>
    <row r="2513" spans="1:20" ht="45" x14ac:dyDescent="0.25">
      <c r="A2513" s="1">
        <v>2511</v>
      </c>
      <c r="B2513" s="8" t="s">
        <v>2511</v>
      </c>
      <c r="C2513" s="8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6">
        <f>ROUND((E2513/D2513)*(100),0)</f>
        <v>0</v>
      </c>
      <c r="P2513" s="9">
        <f>IF(L2513 = 0,0,E2513/L2513)</f>
        <v>0</v>
      </c>
      <c r="Q2513" s="1" t="str">
        <f>LEFT(N2513,SEARCH("/",N2513)-1)</f>
        <v>food</v>
      </c>
      <c r="R2513" s="1" t="str">
        <f>RIGHT(N2513,LEN(N2513) - FIND("/",N2513))</f>
        <v>restaurants</v>
      </c>
      <c r="S2513" s="12">
        <f>(J2513/86400)+DATE(1970,1,1)</f>
        <v>42371.446909722217</v>
      </c>
      <c r="T2513" s="12">
        <f>(I2513/86400)+DATE(1970,1,1)</f>
        <v>42401.446909722217</v>
      </c>
    </row>
    <row r="2514" spans="1:20" ht="45" x14ac:dyDescent="0.25">
      <c r="A2514" s="1">
        <v>2512</v>
      </c>
      <c r="B2514" s="8" t="s">
        <v>2512</v>
      </c>
      <c r="C2514" s="8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6">
        <f>ROUND((E2514/D2514)*(100),0)</f>
        <v>0</v>
      </c>
      <c r="P2514" s="9">
        <f>IF(L2514 = 0,0,E2514/L2514)</f>
        <v>0</v>
      </c>
      <c r="Q2514" s="1" t="str">
        <f>LEFT(N2514,SEARCH("/",N2514)-1)</f>
        <v>food</v>
      </c>
      <c r="R2514" s="1" t="str">
        <f>RIGHT(N2514,LEN(N2514) - FIND("/",N2514))</f>
        <v>restaurants</v>
      </c>
      <c r="S2514" s="12">
        <f>(J2514/86400)+DATE(1970,1,1)</f>
        <v>41971.876863425925</v>
      </c>
      <c r="T2514" s="12">
        <f>(I2514/86400)+DATE(1970,1,1)</f>
        <v>41986.876863425925</v>
      </c>
    </row>
    <row r="2515" spans="1:20" ht="60" x14ac:dyDescent="0.25">
      <c r="A2515" s="1">
        <v>2513</v>
      </c>
      <c r="B2515" s="8" t="s">
        <v>2513</v>
      </c>
      <c r="C2515" s="8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6">
        <f>ROUND((E2515/D2515)*(100),0)</f>
        <v>0</v>
      </c>
      <c r="P2515" s="9">
        <f>IF(L2515 = 0,0,E2515/L2515)</f>
        <v>0</v>
      </c>
      <c r="Q2515" s="1" t="str">
        <f>LEFT(N2515,SEARCH("/",N2515)-1)</f>
        <v>food</v>
      </c>
      <c r="R2515" s="1" t="str">
        <f>RIGHT(N2515,LEN(N2515) - FIND("/",N2515))</f>
        <v>restaurants</v>
      </c>
      <c r="S2515" s="12">
        <f>(J2515/86400)+DATE(1970,1,1)</f>
        <v>42732.00681712963</v>
      </c>
      <c r="T2515" s="12">
        <f>(I2515/86400)+DATE(1970,1,1)</f>
        <v>42792.00681712963</v>
      </c>
    </row>
    <row r="2516" spans="1:20" ht="60" x14ac:dyDescent="0.25">
      <c r="A2516" s="1">
        <v>2514</v>
      </c>
      <c r="B2516" s="8" t="s">
        <v>2514</v>
      </c>
      <c r="C2516" s="8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6">
        <f>ROUND((E2516/D2516)*(100),0)</f>
        <v>2</v>
      </c>
      <c r="P2516" s="9">
        <f>IF(L2516 = 0,0,E2516/L2516)</f>
        <v>52.5</v>
      </c>
      <c r="Q2516" s="1" t="str">
        <f>LEFT(N2516,SEARCH("/",N2516)-1)</f>
        <v>food</v>
      </c>
      <c r="R2516" s="1" t="str">
        <f>RIGHT(N2516,LEN(N2516) - FIND("/",N2516))</f>
        <v>restaurants</v>
      </c>
      <c r="S2516" s="12">
        <f>(J2516/86400)+DATE(1970,1,1)</f>
        <v>41854.389780092592</v>
      </c>
      <c r="T2516" s="12">
        <f>(I2516/86400)+DATE(1970,1,1)</f>
        <v>41871.389780092592</v>
      </c>
    </row>
    <row r="2517" spans="1:20" ht="60" x14ac:dyDescent="0.25">
      <c r="A2517" s="1">
        <v>2515</v>
      </c>
      <c r="B2517" s="8" t="s">
        <v>2515</v>
      </c>
      <c r="C2517" s="8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6">
        <f>ROUND((E2517/D2517)*(100),0)</f>
        <v>19</v>
      </c>
      <c r="P2517" s="9">
        <f>IF(L2517 = 0,0,E2517/L2517)</f>
        <v>77.5</v>
      </c>
      <c r="Q2517" s="1" t="str">
        <f>LEFT(N2517,SEARCH("/",N2517)-1)</f>
        <v>food</v>
      </c>
      <c r="R2517" s="1" t="str">
        <f>RIGHT(N2517,LEN(N2517) - FIND("/",N2517))</f>
        <v>restaurants</v>
      </c>
      <c r="S2517" s="12">
        <f>(J2517/86400)+DATE(1970,1,1)</f>
        <v>42027.839733796296</v>
      </c>
      <c r="T2517" s="12">
        <f>(I2517/86400)+DATE(1970,1,1)</f>
        <v>42057.839733796296</v>
      </c>
    </row>
    <row r="2518" spans="1:20" ht="60" x14ac:dyDescent="0.25">
      <c r="A2518" s="1">
        <v>2516</v>
      </c>
      <c r="B2518" s="8" t="s">
        <v>2516</v>
      </c>
      <c r="C2518" s="8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6">
        <f>ROUND((E2518/D2518)*(100),0)</f>
        <v>0</v>
      </c>
      <c r="P2518" s="9">
        <f>IF(L2518 = 0,0,E2518/L2518)</f>
        <v>0</v>
      </c>
      <c r="Q2518" s="1" t="str">
        <f>LEFT(N2518,SEARCH("/",N2518)-1)</f>
        <v>food</v>
      </c>
      <c r="R2518" s="1" t="str">
        <f>RIGHT(N2518,LEN(N2518) - FIND("/",N2518))</f>
        <v>restaurants</v>
      </c>
      <c r="S2518" s="12">
        <f>(J2518/86400)+DATE(1970,1,1)</f>
        <v>41942.653379629628</v>
      </c>
      <c r="T2518" s="12">
        <f>(I2518/86400)+DATE(1970,1,1)</f>
        <v>41972.6950462963</v>
      </c>
    </row>
    <row r="2519" spans="1:20" ht="60" x14ac:dyDescent="0.25">
      <c r="A2519" s="1">
        <v>2517</v>
      </c>
      <c r="B2519" s="8" t="s">
        <v>2517</v>
      </c>
      <c r="C2519" s="8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6">
        <f>ROUND((E2519/D2519)*(100),0)</f>
        <v>10</v>
      </c>
      <c r="P2519" s="9">
        <f>IF(L2519 = 0,0,E2519/L2519)</f>
        <v>53.545454545454547</v>
      </c>
      <c r="Q2519" s="1" t="str">
        <f>LEFT(N2519,SEARCH("/",N2519)-1)</f>
        <v>food</v>
      </c>
      <c r="R2519" s="1" t="str">
        <f>RIGHT(N2519,LEN(N2519) - FIND("/",N2519))</f>
        <v>restaurants</v>
      </c>
      <c r="S2519" s="12">
        <f>(J2519/86400)+DATE(1970,1,1)</f>
        <v>42052.802430555559</v>
      </c>
      <c r="T2519" s="12">
        <f>(I2519/86400)+DATE(1970,1,1)</f>
        <v>42082.760763888888</v>
      </c>
    </row>
    <row r="2520" spans="1:20" ht="45" x14ac:dyDescent="0.25">
      <c r="A2520" s="1">
        <v>2518</v>
      </c>
      <c r="B2520" s="8" t="s">
        <v>2518</v>
      </c>
      <c r="C2520" s="8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6">
        <f>ROUND((E2520/D2520)*(100),0)</f>
        <v>0</v>
      </c>
      <c r="P2520" s="9">
        <f>IF(L2520 = 0,0,E2520/L2520)</f>
        <v>0</v>
      </c>
      <c r="Q2520" s="1" t="str">
        <f>LEFT(N2520,SEARCH("/",N2520)-1)</f>
        <v>food</v>
      </c>
      <c r="R2520" s="1" t="str">
        <f>RIGHT(N2520,LEN(N2520) - FIND("/",N2520))</f>
        <v>restaurants</v>
      </c>
      <c r="S2520" s="12">
        <f>(J2520/86400)+DATE(1970,1,1)</f>
        <v>41926.680879629632</v>
      </c>
      <c r="T2520" s="12">
        <f>(I2520/86400)+DATE(1970,1,1)</f>
        <v>41956.722546296296</v>
      </c>
    </row>
    <row r="2521" spans="1:20" ht="45" x14ac:dyDescent="0.25">
      <c r="A2521" s="1">
        <v>2519</v>
      </c>
      <c r="B2521" s="8" t="s">
        <v>2519</v>
      </c>
      <c r="C2521" s="8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6">
        <f>ROUND((E2521/D2521)*(100),0)</f>
        <v>0</v>
      </c>
      <c r="P2521" s="9">
        <f>IF(L2521 = 0,0,E2521/L2521)</f>
        <v>16.25</v>
      </c>
      <c r="Q2521" s="1" t="str">
        <f>LEFT(N2521,SEARCH("/",N2521)-1)</f>
        <v>food</v>
      </c>
      <c r="R2521" s="1" t="str">
        <f>RIGHT(N2521,LEN(N2521) - FIND("/",N2521))</f>
        <v>restaurants</v>
      </c>
      <c r="S2521" s="12">
        <f>(J2521/86400)+DATE(1970,1,1)</f>
        <v>41809.155138888891</v>
      </c>
      <c r="T2521" s="12">
        <f>(I2521/86400)+DATE(1970,1,1)</f>
        <v>41839.155138888891</v>
      </c>
    </row>
    <row r="2522" spans="1:20" ht="60" x14ac:dyDescent="0.25">
      <c r="A2522" s="1">
        <v>2520</v>
      </c>
      <c r="B2522" s="8" t="s">
        <v>2520</v>
      </c>
      <c r="C2522" s="8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6">
        <f>ROUND((E2522/D2522)*(100),0)</f>
        <v>0</v>
      </c>
      <c r="P2522" s="9">
        <f>IF(L2522 = 0,0,E2522/L2522)</f>
        <v>0</v>
      </c>
      <c r="Q2522" s="1" t="str">
        <f>LEFT(N2522,SEARCH("/",N2522)-1)</f>
        <v>food</v>
      </c>
      <c r="R2522" s="1" t="str">
        <f>RIGHT(N2522,LEN(N2522) - FIND("/",N2522))</f>
        <v>restaurants</v>
      </c>
      <c r="S2522" s="12">
        <f>(J2522/86400)+DATE(1970,1,1)</f>
        <v>42612.600520833337</v>
      </c>
      <c r="T2522" s="12">
        <f>(I2522/86400)+DATE(1970,1,1)</f>
        <v>42658.806250000001</v>
      </c>
    </row>
    <row r="2523" spans="1:20" ht="60" x14ac:dyDescent="0.25">
      <c r="A2523" s="1">
        <v>2521</v>
      </c>
      <c r="B2523" s="8" t="s">
        <v>2521</v>
      </c>
      <c r="C2523" s="8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16">
        <f>ROUND((E2523/D2523)*(100),0)</f>
        <v>109</v>
      </c>
      <c r="P2523" s="9">
        <f>IF(L2523 = 0,0,E2523/L2523)</f>
        <v>103.68174242424243</v>
      </c>
      <c r="Q2523" s="1" t="str">
        <f>LEFT(N2523,SEARCH("/",N2523)-1)</f>
        <v>music</v>
      </c>
      <c r="R2523" s="1" t="str">
        <f>RIGHT(N2523,LEN(N2523) - FIND("/",N2523))</f>
        <v>classical music</v>
      </c>
      <c r="S2523" s="12">
        <f>(J2523/86400)+DATE(1970,1,1)</f>
        <v>42269.967835648145</v>
      </c>
      <c r="T2523" s="12">
        <f>(I2523/86400)+DATE(1970,1,1)</f>
        <v>42290.967835648145</v>
      </c>
    </row>
    <row r="2524" spans="1:20" ht="60" x14ac:dyDescent="0.25">
      <c r="A2524" s="1">
        <v>2522</v>
      </c>
      <c r="B2524" s="8" t="s">
        <v>2522</v>
      </c>
      <c r="C2524" s="8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16">
        <f>ROUND((E2524/D2524)*(100),0)</f>
        <v>100</v>
      </c>
      <c r="P2524" s="9">
        <f>IF(L2524 = 0,0,E2524/L2524)</f>
        <v>185.18518518518519</v>
      </c>
      <c r="Q2524" s="1" t="str">
        <f>LEFT(N2524,SEARCH("/",N2524)-1)</f>
        <v>music</v>
      </c>
      <c r="R2524" s="1" t="str">
        <f>RIGHT(N2524,LEN(N2524) - FIND("/",N2524))</f>
        <v>classical music</v>
      </c>
      <c r="S2524" s="12">
        <f>(J2524/86400)+DATE(1970,1,1)</f>
        <v>42460.573611111111</v>
      </c>
      <c r="T2524" s="12">
        <f>(I2524/86400)+DATE(1970,1,1)</f>
        <v>42482.619444444441</v>
      </c>
    </row>
    <row r="2525" spans="1:20" ht="45" x14ac:dyDescent="0.25">
      <c r="A2525" s="1">
        <v>2523</v>
      </c>
      <c r="B2525" s="8" t="s">
        <v>2523</v>
      </c>
      <c r="C2525" s="8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16">
        <f>ROUND((E2525/D2525)*(100),0)</f>
        <v>156</v>
      </c>
      <c r="P2525" s="9">
        <f>IF(L2525 = 0,0,E2525/L2525)</f>
        <v>54.153846153846153</v>
      </c>
      <c r="Q2525" s="1" t="str">
        <f>LEFT(N2525,SEARCH("/",N2525)-1)</f>
        <v>music</v>
      </c>
      <c r="R2525" s="1" t="str">
        <f>RIGHT(N2525,LEN(N2525) - FIND("/",N2525))</f>
        <v>classical music</v>
      </c>
      <c r="S2525" s="12">
        <f>(J2525/86400)+DATE(1970,1,1)</f>
        <v>41930.975601851853</v>
      </c>
      <c r="T2525" s="12">
        <f>(I2525/86400)+DATE(1970,1,1)</f>
        <v>41961.017268518517</v>
      </c>
    </row>
    <row r="2526" spans="1:20" ht="45" x14ac:dyDescent="0.25">
      <c r="A2526" s="1">
        <v>2524</v>
      </c>
      <c r="B2526" s="8" t="s">
        <v>2524</v>
      </c>
      <c r="C2526" s="8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16">
        <f>ROUND((E2526/D2526)*(100),0)</f>
        <v>102</v>
      </c>
      <c r="P2526" s="9">
        <f>IF(L2526 = 0,0,E2526/L2526)</f>
        <v>177.2093023255814</v>
      </c>
      <c r="Q2526" s="1" t="str">
        <f>LEFT(N2526,SEARCH("/",N2526)-1)</f>
        <v>music</v>
      </c>
      <c r="R2526" s="1" t="str">
        <f>RIGHT(N2526,LEN(N2526) - FIND("/",N2526))</f>
        <v>classical music</v>
      </c>
      <c r="S2526" s="12">
        <f>(J2526/86400)+DATE(1970,1,1)</f>
        <v>41961.807372685187</v>
      </c>
      <c r="T2526" s="12">
        <f>(I2526/86400)+DATE(1970,1,1)</f>
        <v>41994.1875</v>
      </c>
    </row>
    <row r="2527" spans="1:20" ht="45" x14ac:dyDescent="0.25">
      <c r="A2527" s="1">
        <v>2525</v>
      </c>
      <c r="B2527" s="8" t="s">
        <v>2525</v>
      </c>
      <c r="C2527" s="8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16">
        <f>ROUND((E2527/D2527)*(100),0)</f>
        <v>100</v>
      </c>
      <c r="P2527" s="9">
        <f>IF(L2527 = 0,0,E2527/L2527)</f>
        <v>100.325</v>
      </c>
      <c r="Q2527" s="1" t="str">
        <f>LEFT(N2527,SEARCH("/",N2527)-1)</f>
        <v>music</v>
      </c>
      <c r="R2527" s="1" t="str">
        <f>RIGHT(N2527,LEN(N2527) - FIND("/",N2527))</f>
        <v>classical music</v>
      </c>
      <c r="S2527" s="12">
        <f>(J2527/86400)+DATE(1970,1,1)</f>
        <v>41058.844571759255</v>
      </c>
      <c r="T2527" s="12">
        <f>(I2527/86400)+DATE(1970,1,1)</f>
        <v>41088.844571759255</v>
      </c>
    </row>
    <row r="2528" spans="1:20" ht="45" x14ac:dyDescent="0.25">
      <c r="A2528" s="1">
        <v>2526</v>
      </c>
      <c r="B2528" s="8" t="s">
        <v>2526</v>
      </c>
      <c r="C2528" s="8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16">
        <f>ROUND((E2528/D2528)*(100),0)</f>
        <v>113</v>
      </c>
      <c r="P2528" s="9">
        <f>IF(L2528 = 0,0,E2528/L2528)</f>
        <v>136.90909090909091</v>
      </c>
      <c r="Q2528" s="1" t="str">
        <f>LEFT(N2528,SEARCH("/",N2528)-1)</f>
        <v>music</v>
      </c>
      <c r="R2528" s="1" t="str">
        <f>RIGHT(N2528,LEN(N2528) - FIND("/",N2528))</f>
        <v>classical music</v>
      </c>
      <c r="S2528" s="12">
        <f>(J2528/86400)+DATE(1970,1,1)</f>
        <v>41953.091134259259</v>
      </c>
      <c r="T2528" s="12">
        <f>(I2528/86400)+DATE(1970,1,1)</f>
        <v>41981.207638888889</v>
      </c>
    </row>
    <row r="2529" spans="1:20" ht="45" x14ac:dyDescent="0.25">
      <c r="A2529" s="1">
        <v>2527</v>
      </c>
      <c r="B2529" s="8" t="s">
        <v>2527</v>
      </c>
      <c r="C2529" s="8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16">
        <f>ROUND((E2529/D2529)*(100),0)</f>
        <v>102</v>
      </c>
      <c r="P2529" s="9">
        <f>IF(L2529 = 0,0,E2529/L2529)</f>
        <v>57.535211267605632</v>
      </c>
      <c r="Q2529" s="1" t="str">
        <f>LEFT(N2529,SEARCH("/",N2529)-1)</f>
        <v>music</v>
      </c>
      <c r="R2529" s="1" t="str">
        <f>RIGHT(N2529,LEN(N2529) - FIND("/",N2529))</f>
        <v>classical music</v>
      </c>
      <c r="S2529" s="12">
        <f>(J2529/86400)+DATE(1970,1,1)</f>
        <v>41546.75105324074</v>
      </c>
      <c r="T2529" s="12">
        <f>(I2529/86400)+DATE(1970,1,1)</f>
        <v>41565.165972222225</v>
      </c>
    </row>
    <row r="2530" spans="1:20" ht="60" x14ac:dyDescent="0.25">
      <c r="A2530" s="1">
        <v>2528</v>
      </c>
      <c r="B2530" s="8" t="s">
        <v>2528</v>
      </c>
      <c r="C2530" s="8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16">
        <f>ROUND((E2530/D2530)*(100),0)</f>
        <v>107</v>
      </c>
      <c r="P2530" s="9">
        <f>IF(L2530 = 0,0,E2530/L2530)</f>
        <v>52.962839506172834</v>
      </c>
      <c r="Q2530" s="1" t="str">
        <f>LEFT(N2530,SEARCH("/",N2530)-1)</f>
        <v>music</v>
      </c>
      <c r="R2530" s="1" t="str">
        <f>RIGHT(N2530,LEN(N2530) - FIND("/",N2530))</f>
        <v>classical music</v>
      </c>
      <c r="S2530" s="12">
        <f>(J2530/86400)+DATE(1970,1,1)</f>
        <v>42217.834525462968</v>
      </c>
      <c r="T2530" s="12">
        <f>(I2530/86400)+DATE(1970,1,1)</f>
        <v>42236.458333333328</v>
      </c>
    </row>
    <row r="2531" spans="1:20" ht="30" x14ac:dyDescent="0.25">
      <c r="A2531" s="1">
        <v>2529</v>
      </c>
      <c r="B2531" s="8" t="s">
        <v>2529</v>
      </c>
      <c r="C2531" s="8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16">
        <f>ROUND((E2531/D2531)*(100),0)</f>
        <v>104</v>
      </c>
      <c r="P2531" s="9">
        <f>IF(L2531 = 0,0,E2531/L2531)</f>
        <v>82.328947368421055</v>
      </c>
      <c r="Q2531" s="1" t="str">
        <f>LEFT(N2531,SEARCH("/",N2531)-1)</f>
        <v>music</v>
      </c>
      <c r="R2531" s="1" t="str">
        <f>RIGHT(N2531,LEN(N2531) - FIND("/",N2531))</f>
        <v>classical music</v>
      </c>
      <c r="S2531" s="12">
        <f>(J2531/86400)+DATE(1970,1,1)</f>
        <v>40948.080729166664</v>
      </c>
      <c r="T2531" s="12">
        <f>(I2531/86400)+DATE(1970,1,1)</f>
        <v>40993.0390625</v>
      </c>
    </row>
    <row r="2532" spans="1:20" ht="45" x14ac:dyDescent="0.25">
      <c r="A2532" s="1">
        <v>2530</v>
      </c>
      <c r="B2532" s="8" t="s">
        <v>2530</v>
      </c>
      <c r="C2532" s="8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16">
        <f>ROUND((E2532/D2532)*(100),0)</f>
        <v>100</v>
      </c>
      <c r="P2532" s="9">
        <f>IF(L2532 = 0,0,E2532/L2532)</f>
        <v>135.41666666666666</v>
      </c>
      <c r="Q2532" s="1" t="str">
        <f>LEFT(N2532,SEARCH("/",N2532)-1)</f>
        <v>music</v>
      </c>
      <c r="R2532" s="1" t="str">
        <f>RIGHT(N2532,LEN(N2532) - FIND("/",N2532))</f>
        <v>classical music</v>
      </c>
      <c r="S2532" s="12">
        <f>(J2532/86400)+DATE(1970,1,1)</f>
        <v>42081.864641203705</v>
      </c>
      <c r="T2532" s="12">
        <f>(I2532/86400)+DATE(1970,1,1)</f>
        <v>42114.201388888891</v>
      </c>
    </row>
    <row r="2533" spans="1:20" ht="60" x14ac:dyDescent="0.25">
      <c r="A2533" s="1">
        <v>2531</v>
      </c>
      <c r="B2533" s="8" t="s">
        <v>2531</v>
      </c>
      <c r="C2533" s="8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16">
        <f>ROUND((E2533/D2533)*(100),0)</f>
        <v>100</v>
      </c>
      <c r="P2533" s="9">
        <f>IF(L2533 = 0,0,E2533/L2533)</f>
        <v>74.06557377049181</v>
      </c>
      <c r="Q2533" s="1" t="str">
        <f>LEFT(N2533,SEARCH("/",N2533)-1)</f>
        <v>music</v>
      </c>
      <c r="R2533" s="1" t="str">
        <f>RIGHT(N2533,LEN(N2533) - FIND("/",N2533))</f>
        <v>classical music</v>
      </c>
      <c r="S2533" s="12">
        <f>(J2533/86400)+DATE(1970,1,1)</f>
        <v>42208.680023148147</v>
      </c>
      <c r="T2533" s="12">
        <f>(I2533/86400)+DATE(1970,1,1)</f>
        <v>42231.165972222225</v>
      </c>
    </row>
    <row r="2534" spans="1:20" ht="60" x14ac:dyDescent="0.25">
      <c r="A2534" s="1">
        <v>2532</v>
      </c>
      <c r="B2534" s="8" t="s">
        <v>2532</v>
      </c>
      <c r="C2534" s="8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16">
        <f>ROUND((E2534/D2534)*(100),0)</f>
        <v>126</v>
      </c>
      <c r="P2534" s="9">
        <f>IF(L2534 = 0,0,E2534/L2534)</f>
        <v>84.083333333333329</v>
      </c>
      <c r="Q2534" s="1" t="str">
        <f>LEFT(N2534,SEARCH("/",N2534)-1)</f>
        <v>music</v>
      </c>
      <c r="R2534" s="1" t="str">
        <f>RIGHT(N2534,LEN(N2534) - FIND("/",N2534))</f>
        <v>classical music</v>
      </c>
      <c r="S2534" s="12">
        <f>(J2534/86400)+DATE(1970,1,1)</f>
        <v>41107.849143518521</v>
      </c>
      <c r="T2534" s="12">
        <f>(I2534/86400)+DATE(1970,1,1)</f>
        <v>41137.849143518521</v>
      </c>
    </row>
    <row r="2535" spans="1:20" ht="60" x14ac:dyDescent="0.25">
      <c r="A2535" s="1">
        <v>2533</v>
      </c>
      <c r="B2535" s="8" t="s">
        <v>2533</v>
      </c>
      <c r="C2535" s="8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16">
        <f>ROUND((E2535/D2535)*(100),0)</f>
        <v>111</v>
      </c>
      <c r="P2535" s="9">
        <f>IF(L2535 = 0,0,E2535/L2535)</f>
        <v>61.029411764705884</v>
      </c>
      <c r="Q2535" s="1" t="str">
        <f>LEFT(N2535,SEARCH("/",N2535)-1)</f>
        <v>music</v>
      </c>
      <c r="R2535" s="1" t="str">
        <f>RIGHT(N2535,LEN(N2535) - FIND("/",N2535))</f>
        <v>classical music</v>
      </c>
      <c r="S2535" s="12">
        <f>(J2535/86400)+DATE(1970,1,1)</f>
        <v>41304.751284722224</v>
      </c>
      <c r="T2535" s="12">
        <f>(I2535/86400)+DATE(1970,1,1)</f>
        <v>41334.750787037039</v>
      </c>
    </row>
    <row r="2536" spans="1:20" ht="75" x14ac:dyDescent="0.25">
      <c r="A2536" s="1">
        <v>2534</v>
      </c>
      <c r="B2536" s="8" t="s">
        <v>2534</v>
      </c>
      <c r="C2536" s="8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16">
        <f>ROUND((E2536/D2536)*(100),0)</f>
        <v>105</v>
      </c>
      <c r="P2536" s="9">
        <f>IF(L2536 = 0,0,E2536/L2536)</f>
        <v>150</v>
      </c>
      <c r="Q2536" s="1" t="str">
        <f>LEFT(N2536,SEARCH("/",N2536)-1)</f>
        <v>music</v>
      </c>
      <c r="R2536" s="1" t="str">
        <f>RIGHT(N2536,LEN(N2536) - FIND("/",N2536))</f>
        <v>classical music</v>
      </c>
      <c r="S2536" s="12">
        <f>(J2536/86400)+DATE(1970,1,1)</f>
        <v>40127.700370370367</v>
      </c>
      <c r="T2536" s="12">
        <f>(I2536/86400)+DATE(1970,1,1)</f>
        <v>40179.25</v>
      </c>
    </row>
    <row r="2537" spans="1:20" x14ac:dyDescent="0.25">
      <c r="A2537" s="1">
        <v>2535</v>
      </c>
      <c r="B2537" s="8" t="s">
        <v>2535</v>
      </c>
      <c r="C2537" s="8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16">
        <f>ROUND((E2537/D2537)*(100),0)</f>
        <v>104</v>
      </c>
      <c r="P2537" s="9">
        <f>IF(L2537 = 0,0,E2537/L2537)</f>
        <v>266.08974358974359</v>
      </c>
      <c r="Q2537" s="1" t="str">
        <f>LEFT(N2537,SEARCH("/",N2537)-1)</f>
        <v>music</v>
      </c>
      <c r="R2537" s="1" t="str">
        <f>RIGHT(N2537,LEN(N2537) - FIND("/",N2537))</f>
        <v>classical music</v>
      </c>
      <c r="S2537" s="12">
        <f>(J2537/86400)+DATE(1970,1,1)</f>
        <v>41943.791030092594</v>
      </c>
      <c r="T2537" s="12">
        <f>(I2537/86400)+DATE(1970,1,1)</f>
        <v>41974.832696759258</v>
      </c>
    </row>
    <row r="2538" spans="1:20" ht="60" x14ac:dyDescent="0.25">
      <c r="A2538" s="1">
        <v>2536</v>
      </c>
      <c r="B2538" s="8" t="s">
        <v>2536</v>
      </c>
      <c r="C2538" s="8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16">
        <f>ROUND((E2538/D2538)*(100),0)</f>
        <v>116</v>
      </c>
      <c r="P2538" s="9">
        <f>IF(L2538 = 0,0,E2538/L2538)</f>
        <v>7.25</v>
      </c>
      <c r="Q2538" s="1" t="str">
        <f>LEFT(N2538,SEARCH("/",N2538)-1)</f>
        <v>music</v>
      </c>
      <c r="R2538" s="1" t="str">
        <f>RIGHT(N2538,LEN(N2538) - FIND("/",N2538))</f>
        <v>classical music</v>
      </c>
      <c r="S2538" s="12">
        <f>(J2538/86400)+DATE(1970,1,1)</f>
        <v>41464.106087962966</v>
      </c>
      <c r="T2538" s="12">
        <f>(I2538/86400)+DATE(1970,1,1)</f>
        <v>41485.106087962966</v>
      </c>
    </row>
    <row r="2539" spans="1:20" ht="45" x14ac:dyDescent="0.25">
      <c r="A2539" s="1">
        <v>2537</v>
      </c>
      <c r="B2539" s="8" t="s">
        <v>2537</v>
      </c>
      <c r="C2539" s="8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16">
        <f>ROUND((E2539/D2539)*(100),0)</f>
        <v>110</v>
      </c>
      <c r="P2539" s="9">
        <f>IF(L2539 = 0,0,E2539/L2539)</f>
        <v>100</v>
      </c>
      <c r="Q2539" s="1" t="str">
        <f>LEFT(N2539,SEARCH("/",N2539)-1)</f>
        <v>music</v>
      </c>
      <c r="R2539" s="1" t="str">
        <f>RIGHT(N2539,LEN(N2539) - FIND("/",N2539))</f>
        <v>classical music</v>
      </c>
      <c r="S2539" s="12">
        <f>(J2539/86400)+DATE(1970,1,1)</f>
        <v>40696.648784722223</v>
      </c>
      <c r="T2539" s="12">
        <f>(I2539/86400)+DATE(1970,1,1)</f>
        <v>40756.648784722223</v>
      </c>
    </row>
    <row r="2540" spans="1:20" ht="45" x14ac:dyDescent="0.25">
      <c r="A2540" s="1">
        <v>2538</v>
      </c>
      <c r="B2540" s="8" t="s">
        <v>2538</v>
      </c>
      <c r="C2540" s="8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16">
        <f>ROUND((E2540/D2540)*(100),0)</f>
        <v>113</v>
      </c>
      <c r="P2540" s="9">
        <f>IF(L2540 = 0,0,E2540/L2540)</f>
        <v>109.96308108108107</v>
      </c>
      <c r="Q2540" s="1" t="str">
        <f>LEFT(N2540,SEARCH("/",N2540)-1)</f>
        <v>music</v>
      </c>
      <c r="R2540" s="1" t="str">
        <f>RIGHT(N2540,LEN(N2540) - FIND("/",N2540))</f>
        <v>classical music</v>
      </c>
      <c r="S2540" s="12">
        <f>(J2540/86400)+DATE(1970,1,1)</f>
        <v>41298.509965277779</v>
      </c>
      <c r="T2540" s="12">
        <f>(I2540/86400)+DATE(1970,1,1)</f>
        <v>41329.207638888889</v>
      </c>
    </row>
    <row r="2541" spans="1:20" ht="60" x14ac:dyDescent="0.25">
      <c r="A2541" s="1">
        <v>2539</v>
      </c>
      <c r="B2541" s="8" t="s">
        <v>2539</v>
      </c>
      <c r="C2541" s="8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16">
        <f>ROUND((E2541/D2541)*(100),0)</f>
        <v>100</v>
      </c>
      <c r="P2541" s="9">
        <f>IF(L2541 = 0,0,E2541/L2541)</f>
        <v>169.91525423728814</v>
      </c>
      <c r="Q2541" s="1" t="str">
        <f>LEFT(N2541,SEARCH("/",N2541)-1)</f>
        <v>music</v>
      </c>
      <c r="R2541" s="1" t="str">
        <f>RIGHT(N2541,LEN(N2541) - FIND("/",N2541))</f>
        <v>classical music</v>
      </c>
      <c r="S2541" s="12">
        <f>(J2541/86400)+DATE(1970,1,1)</f>
        <v>41977.902222222227</v>
      </c>
      <c r="T2541" s="12">
        <f>(I2541/86400)+DATE(1970,1,1)</f>
        <v>42037.902222222227</v>
      </c>
    </row>
    <row r="2542" spans="1:20" ht="60" x14ac:dyDescent="0.25">
      <c r="A2542" s="1">
        <v>2540</v>
      </c>
      <c r="B2542" s="8" t="s">
        <v>2540</v>
      </c>
      <c r="C2542" s="8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16">
        <f>ROUND((E2542/D2542)*(100),0)</f>
        <v>103</v>
      </c>
      <c r="P2542" s="9">
        <f>IF(L2542 = 0,0,E2542/L2542)</f>
        <v>95.740740740740748</v>
      </c>
      <c r="Q2542" s="1" t="str">
        <f>LEFT(N2542,SEARCH("/",N2542)-1)</f>
        <v>music</v>
      </c>
      <c r="R2542" s="1" t="str">
        <f>RIGHT(N2542,LEN(N2542) - FIND("/",N2542))</f>
        <v>classical music</v>
      </c>
      <c r="S2542" s="12">
        <f>(J2542/86400)+DATE(1970,1,1)</f>
        <v>40785.675011574072</v>
      </c>
      <c r="T2542" s="12">
        <f>(I2542/86400)+DATE(1970,1,1)</f>
        <v>40845.675011574072</v>
      </c>
    </row>
    <row r="2543" spans="1:20" ht="60" x14ac:dyDescent="0.25">
      <c r="A2543" s="1">
        <v>2541</v>
      </c>
      <c r="B2543" s="8" t="s">
        <v>2541</v>
      </c>
      <c r="C2543" s="8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16">
        <f>ROUND((E2543/D2543)*(100),0)</f>
        <v>107</v>
      </c>
      <c r="P2543" s="9">
        <f>IF(L2543 = 0,0,E2543/L2543)</f>
        <v>59.460317460317462</v>
      </c>
      <c r="Q2543" s="1" t="str">
        <f>LEFT(N2543,SEARCH("/",N2543)-1)</f>
        <v>music</v>
      </c>
      <c r="R2543" s="1" t="str">
        <f>RIGHT(N2543,LEN(N2543) - FIND("/",N2543))</f>
        <v>classical music</v>
      </c>
      <c r="S2543" s="12">
        <f>(J2543/86400)+DATE(1970,1,1)</f>
        <v>41483.449282407411</v>
      </c>
      <c r="T2543" s="12">
        <f>(I2543/86400)+DATE(1970,1,1)</f>
        <v>41543.449282407411</v>
      </c>
    </row>
    <row r="2544" spans="1:20" ht="45" x14ac:dyDescent="0.25">
      <c r="A2544" s="1">
        <v>2542</v>
      </c>
      <c r="B2544" s="8" t="s">
        <v>2542</v>
      </c>
      <c r="C2544" s="8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16">
        <f>ROUND((E2544/D2544)*(100),0)</f>
        <v>104</v>
      </c>
      <c r="P2544" s="9">
        <f>IF(L2544 = 0,0,E2544/L2544)</f>
        <v>55.769230769230766</v>
      </c>
      <c r="Q2544" s="1" t="str">
        <f>LEFT(N2544,SEARCH("/",N2544)-1)</f>
        <v>music</v>
      </c>
      <c r="R2544" s="1" t="str">
        <f>RIGHT(N2544,LEN(N2544) - FIND("/",N2544))</f>
        <v>classical music</v>
      </c>
      <c r="S2544" s="12">
        <f>(J2544/86400)+DATE(1970,1,1)</f>
        <v>41509.426585648151</v>
      </c>
      <c r="T2544" s="12">
        <f>(I2544/86400)+DATE(1970,1,1)</f>
        <v>41548.165972222225</v>
      </c>
    </row>
    <row r="2545" spans="1:20" ht="60" x14ac:dyDescent="0.25">
      <c r="A2545" s="1">
        <v>2543</v>
      </c>
      <c r="B2545" s="8" t="s">
        <v>2543</v>
      </c>
      <c r="C2545" s="8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16">
        <f>ROUND((E2545/D2545)*(100),0)</f>
        <v>156</v>
      </c>
      <c r="P2545" s="9">
        <f>IF(L2545 = 0,0,E2545/L2545)</f>
        <v>30.076923076923077</v>
      </c>
      <c r="Q2545" s="1" t="str">
        <f>LEFT(N2545,SEARCH("/",N2545)-1)</f>
        <v>music</v>
      </c>
      <c r="R2545" s="1" t="str">
        <f>RIGHT(N2545,LEN(N2545) - FIND("/",N2545))</f>
        <v>classical music</v>
      </c>
      <c r="S2545" s="12">
        <f>(J2545/86400)+DATE(1970,1,1)</f>
        <v>40514.107615740737</v>
      </c>
      <c r="T2545" s="12">
        <f>(I2545/86400)+DATE(1970,1,1)</f>
        <v>40545.125</v>
      </c>
    </row>
    <row r="2546" spans="1:20" ht="45" x14ac:dyDescent="0.25">
      <c r="A2546" s="1">
        <v>2544</v>
      </c>
      <c r="B2546" s="8" t="s">
        <v>2544</v>
      </c>
      <c r="C2546" s="8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16">
        <f>ROUND((E2546/D2546)*(100),0)</f>
        <v>101</v>
      </c>
      <c r="P2546" s="9">
        <f>IF(L2546 = 0,0,E2546/L2546)</f>
        <v>88.438596491228068</v>
      </c>
      <c r="Q2546" s="1" t="str">
        <f>LEFT(N2546,SEARCH("/",N2546)-1)</f>
        <v>music</v>
      </c>
      <c r="R2546" s="1" t="str">
        <f>RIGHT(N2546,LEN(N2546) - FIND("/",N2546))</f>
        <v>classical music</v>
      </c>
      <c r="S2546" s="12">
        <f>(J2546/86400)+DATE(1970,1,1)</f>
        <v>41068.520474537036</v>
      </c>
      <c r="T2546" s="12">
        <f>(I2546/86400)+DATE(1970,1,1)</f>
        <v>41098.520474537036</v>
      </c>
    </row>
    <row r="2547" spans="1:20" ht="45" x14ac:dyDescent="0.25">
      <c r="A2547" s="1">
        <v>2545</v>
      </c>
      <c r="B2547" s="8" t="s">
        <v>2545</v>
      </c>
      <c r="C2547" s="8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16">
        <f>ROUND((E2547/D2547)*(100),0)</f>
        <v>195</v>
      </c>
      <c r="P2547" s="9">
        <f>IF(L2547 = 0,0,E2547/L2547)</f>
        <v>64.032786885245898</v>
      </c>
      <c r="Q2547" s="1" t="str">
        <f>LEFT(N2547,SEARCH("/",N2547)-1)</f>
        <v>music</v>
      </c>
      <c r="R2547" s="1" t="str">
        <f>RIGHT(N2547,LEN(N2547) - FIND("/",N2547))</f>
        <v>classical music</v>
      </c>
      <c r="S2547" s="12">
        <f>(J2547/86400)+DATE(1970,1,1)</f>
        <v>42027.138171296298</v>
      </c>
      <c r="T2547" s="12">
        <f>(I2547/86400)+DATE(1970,1,1)</f>
        <v>42062.020833333328</v>
      </c>
    </row>
    <row r="2548" spans="1:20" ht="45" x14ac:dyDescent="0.25">
      <c r="A2548" s="1">
        <v>2546</v>
      </c>
      <c r="B2548" s="8" t="s">
        <v>2546</v>
      </c>
      <c r="C2548" s="8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16">
        <f>ROUND((E2548/D2548)*(100),0)</f>
        <v>112</v>
      </c>
      <c r="P2548" s="9">
        <f>IF(L2548 = 0,0,E2548/L2548)</f>
        <v>60.153846153846153</v>
      </c>
      <c r="Q2548" s="1" t="str">
        <f>LEFT(N2548,SEARCH("/",N2548)-1)</f>
        <v>music</v>
      </c>
      <c r="R2548" s="1" t="str">
        <f>RIGHT(N2548,LEN(N2548) - FIND("/",N2548))</f>
        <v>classical music</v>
      </c>
      <c r="S2548" s="12">
        <f>(J2548/86400)+DATE(1970,1,1)</f>
        <v>41524.858553240745</v>
      </c>
      <c r="T2548" s="12">
        <f>(I2548/86400)+DATE(1970,1,1)</f>
        <v>41552.208333333336</v>
      </c>
    </row>
    <row r="2549" spans="1:20" ht="60" x14ac:dyDescent="0.25">
      <c r="A2549" s="1">
        <v>2547</v>
      </c>
      <c r="B2549" s="8" t="s">
        <v>2547</v>
      </c>
      <c r="C2549" s="8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16">
        <f>ROUND((E2549/D2549)*(100),0)</f>
        <v>120</v>
      </c>
      <c r="P2549" s="9">
        <f>IF(L2549 = 0,0,E2549/L2549)</f>
        <v>49.194029850746269</v>
      </c>
      <c r="Q2549" s="1" t="str">
        <f>LEFT(N2549,SEARCH("/",N2549)-1)</f>
        <v>music</v>
      </c>
      <c r="R2549" s="1" t="str">
        <f>RIGHT(N2549,LEN(N2549) - FIND("/",N2549))</f>
        <v>classical music</v>
      </c>
      <c r="S2549" s="12">
        <f>(J2549/86400)+DATE(1970,1,1)</f>
        <v>40973.773182870369</v>
      </c>
      <c r="T2549" s="12">
        <f>(I2549/86400)+DATE(1970,1,1)</f>
        <v>41003.731516203705</v>
      </c>
    </row>
    <row r="2550" spans="1:20" ht="60" x14ac:dyDescent="0.25">
      <c r="A2550" s="1">
        <v>2548</v>
      </c>
      <c r="B2550" s="8" t="s">
        <v>2548</v>
      </c>
      <c r="C2550" s="8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16">
        <f>ROUND((E2550/D2550)*(100),0)</f>
        <v>102</v>
      </c>
      <c r="P2550" s="9">
        <f>IF(L2550 = 0,0,E2550/L2550)</f>
        <v>165.16216216216216</v>
      </c>
      <c r="Q2550" s="1" t="str">
        <f>LEFT(N2550,SEARCH("/",N2550)-1)</f>
        <v>music</v>
      </c>
      <c r="R2550" s="1" t="str">
        <f>RIGHT(N2550,LEN(N2550) - FIND("/",N2550))</f>
        <v>classical music</v>
      </c>
      <c r="S2550" s="12">
        <f>(J2550/86400)+DATE(1970,1,1)</f>
        <v>42618.625428240739</v>
      </c>
      <c r="T2550" s="12">
        <f>(I2550/86400)+DATE(1970,1,1)</f>
        <v>42643.185416666667</v>
      </c>
    </row>
    <row r="2551" spans="1:20" ht="45" x14ac:dyDescent="0.25">
      <c r="A2551" s="1">
        <v>2549</v>
      </c>
      <c r="B2551" s="8" t="s">
        <v>2549</v>
      </c>
      <c r="C2551" s="8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16">
        <f>ROUND((E2551/D2551)*(100),0)</f>
        <v>103</v>
      </c>
      <c r="P2551" s="9">
        <f>IF(L2551 = 0,0,E2551/L2551)</f>
        <v>43.621621621621621</v>
      </c>
      <c r="Q2551" s="1" t="str">
        <f>LEFT(N2551,SEARCH("/",N2551)-1)</f>
        <v>music</v>
      </c>
      <c r="R2551" s="1" t="str">
        <f>RIGHT(N2551,LEN(N2551) - FIND("/",N2551))</f>
        <v>classical music</v>
      </c>
      <c r="S2551" s="12">
        <f>(J2551/86400)+DATE(1970,1,1)</f>
        <v>41390.757754629631</v>
      </c>
      <c r="T2551" s="12">
        <f>(I2551/86400)+DATE(1970,1,1)</f>
        <v>41425.708333333336</v>
      </c>
    </row>
    <row r="2552" spans="1:20" ht="60" x14ac:dyDescent="0.25">
      <c r="A2552" s="1">
        <v>2550</v>
      </c>
      <c r="B2552" s="8" t="s">
        <v>2550</v>
      </c>
      <c r="C2552" s="8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16">
        <f>ROUND((E2552/D2552)*(100),0)</f>
        <v>101</v>
      </c>
      <c r="P2552" s="9">
        <f>IF(L2552 = 0,0,E2552/L2552)</f>
        <v>43.7</v>
      </c>
      <c r="Q2552" s="1" t="str">
        <f>LEFT(N2552,SEARCH("/",N2552)-1)</f>
        <v>music</v>
      </c>
      <c r="R2552" s="1" t="str">
        <f>RIGHT(N2552,LEN(N2552) - FIND("/",N2552))</f>
        <v>classical music</v>
      </c>
      <c r="S2552" s="12">
        <f>(J2552/86400)+DATE(1970,1,1)</f>
        <v>42228.634328703702</v>
      </c>
      <c r="T2552" s="12">
        <f>(I2552/86400)+DATE(1970,1,1)</f>
        <v>42285.165972222225</v>
      </c>
    </row>
    <row r="2553" spans="1:20" ht="45" x14ac:dyDescent="0.25">
      <c r="A2553" s="1">
        <v>2551</v>
      </c>
      <c r="B2553" s="8" t="s">
        <v>2551</v>
      </c>
      <c r="C2553" s="8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16">
        <f>ROUND((E2553/D2553)*(100),0)</f>
        <v>103</v>
      </c>
      <c r="P2553" s="9">
        <f>IF(L2553 = 0,0,E2553/L2553)</f>
        <v>67.419642857142861</v>
      </c>
      <c r="Q2553" s="1" t="str">
        <f>LEFT(N2553,SEARCH("/",N2553)-1)</f>
        <v>music</v>
      </c>
      <c r="R2553" s="1" t="str">
        <f>RIGHT(N2553,LEN(N2553) - FIND("/",N2553))</f>
        <v>classical music</v>
      </c>
      <c r="S2553" s="12">
        <f>(J2553/86400)+DATE(1970,1,1)</f>
        <v>40961.252141203702</v>
      </c>
      <c r="T2553" s="12">
        <f>(I2553/86400)+DATE(1970,1,1)</f>
        <v>40989.866666666669</v>
      </c>
    </row>
    <row r="2554" spans="1:20" ht="60" x14ac:dyDescent="0.25">
      <c r="A2554" s="1">
        <v>2552</v>
      </c>
      <c r="B2554" s="8" t="s">
        <v>2552</v>
      </c>
      <c r="C2554" s="8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16">
        <f>ROUND((E2554/D2554)*(100),0)</f>
        <v>107</v>
      </c>
      <c r="P2554" s="9">
        <f>IF(L2554 = 0,0,E2554/L2554)</f>
        <v>177.5</v>
      </c>
      <c r="Q2554" s="1" t="str">
        <f>LEFT(N2554,SEARCH("/",N2554)-1)</f>
        <v>music</v>
      </c>
      <c r="R2554" s="1" t="str">
        <f>RIGHT(N2554,LEN(N2554) - FIND("/",N2554))</f>
        <v>classical music</v>
      </c>
      <c r="S2554" s="12">
        <f>(J2554/86400)+DATE(1970,1,1)</f>
        <v>42769.809965277775</v>
      </c>
      <c r="T2554" s="12">
        <f>(I2554/86400)+DATE(1970,1,1)</f>
        <v>42799.809965277775</v>
      </c>
    </row>
    <row r="2555" spans="1:20" ht="45" x14ac:dyDescent="0.25">
      <c r="A2555" s="1">
        <v>2553</v>
      </c>
      <c r="B2555" s="8" t="s">
        <v>2553</v>
      </c>
      <c r="C2555" s="8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16">
        <f>ROUND((E2555/D2555)*(100),0)</f>
        <v>156</v>
      </c>
      <c r="P2555" s="9">
        <f>IF(L2555 = 0,0,E2555/L2555)</f>
        <v>38.883333333333333</v>
      </c>
      <c r="Q2555" s="1" t="str">
        <f>LEFT(N2555,SEARCH("/",N2555)-1)</f>
        <v>music</v>
      </c>
      <c r="R2555" s="1" t="str">
        <f>RIGHT(N2555,LEN(N2555) - FIND("/",N2555))</f>
        <v>classical music</v>
      </c>
      <c r="S2555" s="12">
        <f>(J2555/86400)+DATE(1970,1,1)</f>
        <v>41113.199155092589</v>
      </c>
      <c r="T2555" s="12">
        <f>(I2555/86400)+DATE(1970,1,1)</f>
        <v>41173.199155092589</v>
      </c>
    </row>
    <row r="2556" spans="1:20" ht="60" x14ac:dyDescent="0.25">
      <c r="A2556" s="1">
        <v>2554</v>
      </c>
      <c r="B2556" s="8" t="s">
        <v>2554</v>
      </c>
      <c r="C2556" s="8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16">
        <f>ROUND((E2556/D2556)*(100),0)</f>
        <v>123</v>
      </c>
      <c r="P2556" s="9">
        <f>IF(L2556 = 0,0,E2556/L2556)</f>
        <v>54.985074626865675</v>
      </c>
      <c r="Q2556" s="1" t="str">
        <f>LEFT(N2556,SEARCH("/",N2556)-1)</f>
        <v>music</v>
      </c>
      <c r="R2556" s="1" t="str">
        <f>RIGHT(N2556,LEN(N2556) - FIND("/",N2556))</f>
        <v>classical music</v>
      </c>
      <c r="S2556" s="12">
        <f>(J2556/86400)+DATE(1970,1,1)</f>
        <v>42125.078275462962</v>
      </c>
      <c r="T2556" s="12">
        <f>(I2556/86400)+DATE(1970,1,1)</f>
        <v>42156.165972222225</v>
      </c>
    </row>
    <row r="2557" spans="1:20" ht="60" x14ac:dyDescent="0.25">
      <c r="A2557" s="1">
        <v>2555</v>
      </c>
      <c r="B2557" s="8" t="s">
        <v>2555</v>
      </c>
      <c r="C2557" s="8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16">
        <f>ROUND((E2557/D2557)*(100),0)</f>
        <v>107</v>
      </c>
      <c r="P2557" s="9">
        <f>IF(L2557 = 0,0,E2557/L2557)</f>
        <v>61.342857142857142</v>
      </c>
      <c r="Q2557" s="1" t="str">
        <f>LEFT(N2557,SEARCH("/",N2557)-1)</f>
        <v>music</v>
      </c>
      <c r="R2557" s="1" t="str">
        <f>RIGHT(N2557,LEN(N2557) - FIND("/",N2557))</f>
        <v>classical music</v>
      </c>
      <c r="S2557" s="12">
        <f>(J2557/86400)+DATE(1970,1,1)</f>
        <v>41026.655011574076</v>
      </c>
      <c r="T2557" s="12">
        <f>(I2557/86400)+DATE(1970,1,1)</f>
        <v>41057.655011574076</v>
      </c>
    </row>
    <row r="2558" spans="1:20" ht="60" x14ac:dyDescent="0.25">
      <c r="A2558" s="1">
        <v>2556</v>
      </c>
      <c r="B2558" s="8" t="s">
        <v>2556</v>
      </c>
      <c r="C2558" s="8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16">
        <f>ROUND((E2558/D2558)*(100),0)</f>
        <v>106</v>
      </c>
      <c r="P2558" s="9">
        <f>IF(L2558 = 0,0,E2558/L2558)</f>
        <v>23.117647058823529</v>
      </c>
      <c r="Q2558" s="1" t="str">
        <f>LEFT(N2558,SEARCH("/",N2558)-1)</f>
        <v>music</v>
      </c>
      <c r="R2558" s="1" t="str">
        <f>RIGHT(N2558,LEN(N2558) - FIND("/",N2558))</f>
        <v>classical music</v>
      </c>
      <c r="S2558" s="12">
        <f>(J2558/86400)+DATE(1970,1,1)</f>
        <v>41222.991400462961</v>
      </c>
      <c r="T2558" s="12">
        <f>(I2558/86400)+DATE(1970,1,1)</f>
        <v>41267.991400462961</v>
      </c>
    </row>
    <row r="2559" spans="1:20" ht="30" x14ac:dyDescent="0.25">
      <c r="A2559" s="1">
        <v>2557</v>
      </c>
      <c r="B2559" s="8" t="s">
        <v>2557</v>
      </c>
      <c r="C2559" s="8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16">
        <f>ROUND((E2559/D2559)*(100),0)</f>
        <v>118</v>
      </c>
      <c r="P2559" s="9">
        <f>IF(L2559 = 0,0,E2559/L2559)</f>
        <v>29.611111111111111</v>
      </c>
      <c r="Q2559" s="1" t="str">
        <f>LEFT(N2559,SEARCH("/",N2559)-1)</f>
        <v>music</v>
      </c>
      <c r="R2559" s="1" t="str">
        <f>RIGHT(N2559,LEN(N2559) - FIND("/",N2559))</f>
        <v>classical music</v>
      </c>
      <c r="S2559" s="12">
        <f>(J2559/86400)+DATE(1970,1,1)</f>
        <v>41744.745208333334</v>
      </c>
      <c r="T2559" s="12">
        <f>(I2559/86400)+DATE(1970,1,1)</f>
        <v>41774.745208333334</v>
      </c>
    </row>
    <row r="2560" spans="1:20" ht="45" x14ac:dyDescent="0.25">
      <c r="A2560" s="1">
        <v>2558</v>
      </c>
      <c r="B2560" s="8" t="s">
        <v>2558</v>
      </c>
      <c r="C2560" s="8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16">
        <f>ROUND((E2560/D2560)*(100),0)</f>
        <v>109</v>
      </c>
      <c r="P2560" s="9">
        <f>IF(L2560 = 0,0,E2560/L2560)</f>
        <v>75.611111111111114</v>
      </c>
      <c r="Q2560" s="1" t="str">
        <f>LEFT(N2560,SEARCH("/",N2560)-1)</f>
        <v>music</v>
      </c>
      <c r="R2560" s="1" t="str">
        <f>RIGHT(N2560,LEN(N2560) - FIND("/",N2560))</f>
        <v>classical music</v>
      </c>
      <c r="S2560" s="12">
        <f>(J2560/86400)+DATE(1970,1,1)</f>
        <v>42093.860023148147</v>
      </c>
      <c r="T2560" s="12">
        <f>(I2560/86400)+DATE(1970,1,1)</f>
        <v>42125.582638888889</v>
      </c>
    </row>
    <row r="2561" spans="1:20" ht="60" x14ac:dyDescent="0.25">
      <c r="A2561" s="1">
        <v>2559</v>
      </c>
      <c r="B2561" s="8" t="s">
        <v>2559</v>
      </c>
      <c r="C2561" s="8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16">
        <f>ROUND((E2561/D2561)*(100),0)</f>
        <v>111</v>
      </c>
      <c r="P2561" s="9">
        <f>IF(L2561 = 0,0,E2561/L2561)</f>
        <v>35.6</v>
      </c>
      <c r="Q2561" s="1" t="str">
        <f>LEFT(N2561,SEARCH("/",N2561)-1)</f>
        <v>music</v>
      </c>
      <c r="R2561" s="1" t="str">
        <f>RIGHT(N2561,LEN(N2561) - FIND("/",N2561))</f>
        <v>classical music</v>
      </c>
      <c r="S2561" s="12">
        <f>(J2561/86400)+DATE(1970,1,1)</f>
        <v>40829.873657407406</v>
      </c>
      <c r="T2561" s="12">
        <f>(I2561/86400)+DATE(1970,1,1)</f>
        <v>40862.817361111112</v>
      </c>
    </row>
    <row r="2562" spans="1:20" ht="60" x14ac:dyDescent="0.25">
      <c r="A2562" s="1">
        <v>2560</v>
      </c>
      <c r="B2562" s="8" t="s">
        <v>2560</v>
      </c>
      <c r="C2562" s="8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16">
        <f>ROUND((E2562/D2562)*(100),0)</f>
        <v>100</v>
      </c>
      <c r="P2562" s="9">
        <f>IF(L2562 = 0,0,E2562/L2562)</f>
        <v>143</v>
      </c>
      <c r="Q2562" s="1" t="str">
        <f>LEFT(N2562,SEARCH("/",N2562)-1)</f>
        <v>music</v>
      </c>
      <c r="R2562" s="1" t="str">
        <f>RIGHT(N2562,LEN(N2562) - FIND("/",N2562))</f>
        <v>classical music</v>
      </c>
      <c r="S2562" s="12">
        <f>(J2562/86400)+DATE(1970,1,1)</f>
        <v>42039.951087962967</v>
      </c>
      <c r="T2562" s="12">
        <f>(I2562/86400)+DATE(1970,1,1)</f>
        <v>42069.951087962967</v>
      </c>
    </row>
    <row r="2563" spans="1:20" ht="60" x14ac:dyDescent="0.25">
      <c r="A2563" s="1">
        <v>2561</v>
      </c>
      <c r="B2563" s="8" t="s">
        <v>2561</v>
      </c>
      <c r="C2563" s="8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6">
        <f>ROUND((E2563/D2563)*(100),0)</f>
        <v>0</v>
      </c>
      <c r="P2563" s="9">
        <f>IF(L2563 = 0,0,E2563/L2563)</f>
        <v>0</v>
      </c>
      <c r="Q2563" s="1" t="str">
        <f>LEFT(N2563,SEARCH("/",N2563)-1)</f>
        <v>food</v>
      </c>
      <c r="R2563" s="1" t="str">
        <f>RIGHT(N2563,LEN(N2563) - FIND("/",N2563))</f>
        <v>food trucks</v>
      </c>
      <c r="S2563" s="12">
        <f>(J2563/86400)+DATE(1970,1,1)</f>
        <v>42260.528807870374</v>
      </c>
      <c r="T2563" s="12">
        <f>(I2563/86400)+DATE(1970,1,1)</f>
        <v>42290.528807870374</v>
      </c>
    </row>
    <row r="2564" spans="1:20" ht="60" x14ac:dyDescent="0.25">
      <c r="A2564" s="1">
        <v>2562</v>
      </c>
      <c r="B2564" s="8" t="s">
        <v>2562</v>
      </c>
      <c r="C2564" s="8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6">
        <f>ROUND((E2564/D2564)*(100),0)</f>
        <v>1</v>
      </c>
      <c r="P2564" s="9">
        <f>IF(L2564 = 0,0,E2564/L2564)</f>
        <v>25</v>
      </c>
      <c r="Q2564" s="1" t="str">
        <f>LEFT(N2564,SEARCH("/",N2564)-1)</f>
        <v>food</v>
      </c>
      <c r="R2564" s="1" t="str">
        <f>RIGHT(N2564,LEN(N2564) - FIND("/",N2564))</f>
        <v>food trucks</v>
      </c>
      <c r="S2564" s="12">
        <f>(J2564/86400)+DATE(1970,1,1)</f>
        <v>42594.524756944447</v>
      </c>
      <c r="T2564" s="12">
        <f>(I2564/86400)+DATE(1970,1,1)</f>
        <v>42654.524756944447</v>
      </c>
    </row>
    <row r="2565" spans="1:20" ht="30" x14ac:dyDescent="0.25">
      <c r="A2565" s="1">
        <v>2563</v>
      </c>
      <c r="B2565" s="8" t="s">
        <v>2563</v>
      </c>
      <c r="C2565" s="8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6">
        <f>ROUND((E2565/D2565)*(100),0)</f>
        <v>0</v>
      </c>
      <c r="P2565" s="9">
        <f>IF(L2565 = 0,0,E2565/L2565)</f>
        <v>0</v>
      </c>
      <c r="Q2565" s="1" t="str">
        <f>LEFT(N2565,SEARCH("/",N2565)-1)</f>
        <v>food</v>
      </c>
      <c r="R2565" s="1" t="str">
        <f>RIGHT(N2565,LEN(N2565) - FIND("/",N2565))</f>
        <v>food trucks</v>
      </c>
      <c r="S2565" s="12">
        <f>(J2565/86400)+DATE(1970,1,1)</f>
        <v>42155.139479166668</v>
      </c>
      <c r="T2565" s="12">
        <f>(I2565/86400)+DATE(1970,1,1)</f>
        <v>42215.139479166668</v>
      </c>
    </row>
    <row r="2566" spans="1:20" ht="45" x14ac:dyDescent="0.25">
      <c r="A2566" s="1">
        <v>2564</v>
      </c>
      <c r="B2566" s="8" t="s">
        <v>2564</v>
      </c>
      <c r="C2566" s="8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6">
        <f>ROUND((E2566/D2566)*(100),0)</f>
        <v>0</v>
      </c>
      <c r="P2566" s="9">
        <f>IF(L2566 = 0,0,E2566/L2566)</f>
        <v>0</v>
      </c>
      <c r="Q2566" s="1" t="str">
        <f>LEFT(N2566,SEARCH("/",N2566)-1)</f>
        <v>food</v>
      </c>
      <c r="R2566" s="1" t="str">
        <f>RIGHT(N2566,LEN(N2566) - FIND("/",N2566))</f>
        <v>food trucks</v>
      </c>
      <c r="S2566" s="12">
        <f>(J2566/86400)+DATE(1970,1,1)</f>
        <v>41822.040497685186</v>
      </c>
      <c r="T2566" s="12">
        <f>(I2566/86400)+DATE(1970,1,1)</f>
        <v>41852.040497685186</v>
      </c>
    </row>
    <row r="2567" spans="1:20" ht="45" x14ac:dyDescent="0.25">
      <c r="A2567" s="1">
        <v>2565</v>
      </c>
      <c r="B2567" s="8" t="s">
        <v>2565</v>
      </c>
      <c r="C2567" s="8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6">
        <f>ROUND((E2567/D2567)*(100),0)</f>
        <v>1</v>
      </c>
      <c r="P2567" s="9">
        <f>IF(L2567 = 0,0,E2567/L2567)</f>
        <v>100</v>
      </c>
      <c r="Q2567" s="1" t="str">
        <f>LEFT(N2567,SEARCH("/",N2567)-1)</f>
        <v>food</v>
      </c>
      <c r="R2567" s="1" t="str">
        <f>RIGHT(N2567,LEN(N2567) - FIND("/",N2567))</f>
        <v>food trucks</v>
      </c>
      <c r="S2567" s="12">
        <f>(J2567/86400)+DATE(1970,1,1)</f>
        <v>42440.650335648148</v>
      </c>
      <c r="T2567" s="12">
        <f>(I2567/86400)+DATE(1970,1,1)</f>
        <v>42499.868055555555</v>
      </c>
    </row>
    <row r="2568" spans="1:20" ht="45" x14ac:dyDescent="0.25">
      <c r="A2568" s="1">
        <v>2566</v>
      </c>
      <c r="B2568" s="8" t="s">
        <v>2566</v>
      </c>
      <c r="C2568" s="8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6">
        <f>ROUND((E2568/D2568)*(100),0)</f>
        <v>0</v>
      </c>
      <c r="P2568" s="9">
        <f>IF(L2568 = 0,0,E2568/L2568)</f>
        <v>0</v>
      </c>
      <c r="Q2568" s="1" t="str">
        <f>LEFT(N2568,SEARCH("/",N2568)-1)</f>
        <v>food</v>
      </c>
      <c r="R2568" s="1" t="str">
        <f>RIGHT(N2568,LEN(N2568) - FIND("/",N2568))</f>
        <v>food trucks</v>
      </c>
      <c r="S2568" s="12">
        <f>(J2568/86400)+DATE(1970,1,1)</f>
        <v>41842.980879629627</v>
      </c>
      <c r="T2568" s="12">
        <f>(I2568/86400)+DATE(1970,1,1)</f>
        <v>41872.980879629627</v>
      </c>
    </row>
    <row r="2569" spans="1:20" ht="45" x14ac:dyDescent="0.25">
      <c r="A2569" s="1">
        <v>2567</v>
      </c>
      <c r="B2569" s="8" t="s">
        <v>2567</v>
      </c>
      <c r="C2569" s="8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6">
        <f>ROUND((E2569/D2569)*(100),0)</f>
        <v>0</v>
      </c>
      <c r="P2569" s="9">
        <f>IF(L2569 = 0,0,E2569/L2569)</f>
        <v>60</v>
      </c>
      <c r="Q2569" s="1" t="str">
        <f>LEFT(N2569,SEARCH("/",N2569)-1)</f>
        <v>food</v>
      </c>
      <c r="R2569" s="1" t="str">
        <f>RIGHT(N2569,LEN(N2569) - FIND("/",N2569))</f>
        <v>food trucks</v>
      </c>
      <c r="S2569" s="12">
        <f>(J2569/86400)+DATE(1970,1,1)</f>
        <v>42087.878912037035</v>
      </c>
      <c r="T2569" s="12">
        <f>(I2569/86400)+DATE(1970,1,1)</f>
        <v>42117.878912037035</v>
      </c>
    </row>
    <row r="2570" spans="1:20" ht="60" x14ac:dyDescent="0.25">
      <c r="A2570" s="1">
        <v>2568</v>
      </c>
      <c r="B2570" s="8" t="s">
        <v>2568</v>
      </c>
      <c r="C2570" s="8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6">
        <f>ROUND((E2570/D2570)*(100),0)</f>
        <v>1</v>
      </c>
      <c r="P2570" s="9">
        <f>IF(L2570 = 0,0,E2570/L2570)</f>
        <v>50</v>
      </c>
      <c r="Q2570" s="1" t="str">
        <f>LEFT(N2570,SEARCH("/",N2570)-1)</f>
        <v>food</v>
      </c>
      <c r="R2570" s="1" t="str">
        <f>RIGHT(N2570,LEN(N2570) - FIND("/",N2570))</f>
        <v>food trucks</v>
      </c>
      <c r="S2570" s="12">
        <f>(J2570/86400)+DATE(1970,1,1)</f>
        <v>42584.666597222225</v>
      </c>
      <c r="T2570" s="12">
        <f>(I2570/86400)+DATE(1970,1,1)</f>
        <v>42614.666597222225</v>
      </c>
    </row>
    <row r="2571" spans="1:20" ht="45" x14ac:dyDescent="0.25">
      <c r="A2571" s="1">
        <v>2569</v>
      </c>
      <c r="B2571" s="8" t="s">
        <v>2569</v>
      </c>
      <c r="C2571" s="8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6">
        <f>ROUND((E2571/D2571)*(100),0)</f>
        <v>2</v>
      </c>
      <c r="P2571" s="9">
        <f>IF(L2571 = 0,0,E2571/L2571)</f>
        <v>72.5</v>
      </c>
      <c r="Q2571" s="1" t="str">
        <f>LEFT(N2571,SEARCH("/",N2571)-1)</f>
        <v>food</v>
      </c>
      <c r="R2571" s="1" t="str">
        <f>RIGHT(N2571,LEN(N2571) - FIND("/",N2571))</f>
        <v>food trucks</v>
      </c>
      <c r="S2571" s="12">
        <f>(J2571/86400)+DATE(1970,1,1)</f>
        <v>42234.105462962965</v>
      </c>
      <c r="T2571" s="12">
        <f>(I2571/86400)+DATE(1970,1,1)</f>
        <v>42264.105462962965</v>
      </c>
    </row>
    <row r="2572" spans="1:20" ht="45" x14ac:dyDescent="0.25">
      <c r="A2572" s="1">
        <v>2570</v>
      </c>
      <c r="B2572" s="8" t="s">
        <v>2570</v>
      </c>
      <c r="C2572" s="8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6">
        <f>ROUND((E2572/D2572)*(100),0)</f>
        <v>1</v>
      </c>
      <c r="P2572" s="9">
        <f>IF(L2572 = 0,0,E2572/L2572)</f>
        <v>29.5</v>
      </c>
      <c r="Q2572" s="1" t="str">
        <f>LEFT(N2572,SEARCH("/",N2572)-1)</f>
        <v>food</v>
      </c>
      <c r="R2572" s="1" t="str">
        <f>RIGHT(N2572,LEN(N2572) - FIND("/",N2572))</f>
        <v>food trucks</v>
      </c>
      <c r="S2572" s="12">
        <f>(J2572/86400)+DATE(1970,1,1)</f>
        <v>42744.903182870374</v>
      </c>
      <c r="T2572" s="12">
        <f>(I2572/86400)+DATE(1970,1,1)</f>
        <v>42774.903182870374</v>
      </c>
    </row>
    <row r="2573" spans="1:20" ht="45" x14ac:dyDescent="0.25">
      <c r="A2573" s="1">
        <v>2571</v>
      </c>
      <c r="B2573" s="8" t="s">
        <v>2571</v>
      </c>
      <c r="C2573" s="8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6">
        <f>ROUND((E2573/D2573)*(100),0)</f>
        <v>0</v>
      </c>
      <c r="P2573" s="9">
        <f>IF(L2573 = 0,0,E2573/L2573)</f>
        <v>62.5</v>
      </c>
      <c r="Q2573" s="1" t="str">
        <f>LEFT(N2573,SEARCH("/",N2573)-1)</f>
        <v>food</v>
      </c>
      <c r="R2573" s="1" t="str">
        <f>RIGHT(N2573,LEN(N2573) - FIND("/",N2573))</f>
        <v>food trucks</v>
      </c>
      <c r="S2573" s="12">
        <f>(J2573/86400)+DATE(1970,1,1)</f>
        <v>42449.341678240744</v>
      </c>
      <c r="T2573" s="12">
        <f>(I2573/86400)+DATE(1970,1,1)</f>
        <v>42509.341678240744</v>
      </c>
    </row>
    <row r="2574" spans="1:20" ht="45" x14ac:dyDescent="0.25">
      <c r="A2574" s="1">
        <v>2572</v>
      </c>
      <c r="B2574" s="8" t="s">
        <v>2572</v>
      </c>
      <c r="C2574" s="8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6">
        <f>ROUND((E2574/D2574)*(100),0)</f>
        <v>0</v>
      </c>
      <c r="P2574" s="9">
        <f>IF(L2574 = 0,0,E2574/L2574)</f>
        <v>0</v>
      </c>
      <c r="Q2574" s="1" t="str">
        <f>LEFT(N2574,SEARCH("/",N2574)-1)</f>
        <v>food</v>
      </c>
      <c r="R2574" s="1" t="str">
        <f>RIGHT(N2574,LEN(N2574) - FIND("/",N2574))</f>
        <v>food trucks</v>
      </c>
      <c r="S2574" s="12">
        <f>(J2574/86400)+DATE(1970,1,1)</f>
        <v>42077.119409722218</v>
      </c>
      <c r="T2574" s="12">
        <f>(I2574/86400)+DATE(1970,1,1)</f>
        <v>42107.119409722218</v>
      </c>
    </row>
    <row r="2575" spans="1:20" ht="60" x14ac:dyDescent="0.25">
      <c r="A2575" s="1">
        <v>2573</v>
      </c>
      <c r="B2575" s="8" t="s">
        <v>2573</v>
      </c>
      <c r="C2575" s="8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6">
        <f>ROUND((E2575/D2575)*(100),0)</f>
        <v>0</v>
      </c>
      <c r="P2575" s="9">
        <f>IF(L2575 = 0,0,E2575/L2575)</f>
        <v>0</v>
      </c>
      <c r="Q2575" s="1" t="str">
        <f>LEFT(N2575,SEARCH("/",N2575)-1)</f>
        <v>food</v>
      </c>
      <c r="R2575" s="1" t="str">
        <f>RIGHT(N2575,LEN(N2575) - FIND("/",N2575))</f>
        <v>food trucks</v>
      </c>
      <c r="S2575" s="12">
        <f>(J2575/86400)+DATE(1970,1,1)</f>
        <v>41829.592002314814</v>
      </c>
      <c r="T2575" s="12">
        <f>(I2575/86400)+DATE(1970,1,1)</f>
        <v>41874.592002314814</v>
      </c>
    </row>
    <row r="2576" spans="1:20" ht="60" x14ac:dyDescent="0.25">
      <c r="A2576" s="1">
        <v>2574</v>
      </c>
      <c r="B2576" s="8" t="s">
        <v>2574</v>
      </c>
      <c r="C2576" s="8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6">
        <f>ROUND((E2576/D2576)*(100),0)</f>
        <v>0</v>
      </c>
      <c r="P2576" s="9">
        <f>IF(L2576 = 0,0,E2576/L2576)</f>
        <v>0</v>
      </c>
      <c r="Q2576" s="1" t="str">
        <f>LEFT(N2576,SEARCH("/",N2576)-1)</f>
        <v>food</v>
      </c>
      <c r="R2576" s="1" t="str">
        <f>RIGHT(N2576,LEN(N2576) - FIND("/",N2576))</f>
        <v>food trucks</v>
      </c>
      <c r="S2576" s="12">
        <f>(J2576/86400)+DATE(1970,1,1)</f>
        <v>42487.825752314813</v>
      </c>
      <c r="T2576" s="12">
        <f>(I2576/86400)+DATE(1970,1,1)</f>
        <v>42508.825752314813</v>
      </c>
    </row>
    <row r="2577" spans="1:20" ht="60" x14ac:dyDescent="0.25">
      <c r="A2577" s="1">
        <v>2575</v>
      </c>
      <c r="B2577" s="8" t="s">
        <v>2575</v>
      </c>
      <c r="C2577" s="8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6">
        <f>ROUND((E2577/D2577)*(100),0)</f>
        <v>0</v>
      </c>
      <c r="P2577" s="9">
        <f>IF(L2577 = 0,0,E2577/L2577)</f>
        <v>0</v>
      </c>
      <c r="Q2577" s="1" t="str">
        <f>LEFT(N2577,SEARCH("/",N2577)-1)</f>
        <v>food</v>
      </c>
      <c r="R2577" s="1" t="str">
        <f>RIGHT(N2577,LEN(N2577) - FIND("/",N2577))</f>
        <v>food trucks</v>
      </c>
      <c r="S2577" s="12">
        <f>(J2577/86400)+DATE(1970,1,1)</f>
        <v>41986.108726851853</v>
      </c>
      <c r="T2577" s="12">
        <f>(I2577/86400)+DATE(1970,1,1)</f>
        <v>42016.108726851853</v>
      </c>
    </row>
    <row r="2578" spans="1:20" ht="30" x14ac:dyDescent="0.25">
      <c r="A2578" s="1">
        <v>2576</v>
      </c>
      <c r="B2578" s="8" t="s">
        <v>2576</v>
      </c>
      <c r="C2578" s="8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6">
        <f>ROUND((E2578/D2578)*(100),0)</f>
        <v>0</v>
      </c>
      <c r="P2578" s="9">
        <f>IF(L2578 = 0,0,E2578/L2578)</f>
        <v>0</v>
      </c>
      <c r="Q2578" s="1" t="str">
        <f>LEFT(N2578,SEARCH("/",N2578)-1)</f>
        <v>food</v>
      </c>
      <c r="R2578" s="1" t="str">
        <f>RIGHT(N2578,LEN(N2578) - FIND("/",N2578))</f>
        <v>food trucks</v>
      </c>
      <c r="S2578" s="12">
        <f>(J2578/86400)+DATE(1970,1,1)</f>
        <v>42060.00980324074</v>
      </c>
      <c r="T2578" s="12">
        <f>(I2578/86400)+DATE(1970,1,1)</f>
        <v>42104.968136574069</v>
      </c>
    </row>
    <row r="2579" spans="1:20" ht="60" x14ac:dyDescent="0.25">
      <c r="A2579" s="1">
        <v>2577</v>
      </c>
      <c r="B2579" s="8" t="s">
        <v>2577</v>
      </c>
      <c r="C2579" s="8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6">
        <f>ROUND((E2579/D2579)*(100),0)</f>
        <v>0</v>
      </c>
      <c r="P2579" s="9">
        <f>IF(L2579 = 0,0,E2579/L2579)</f>
        <v>0</v>
      </c>
      <c r="Q2579" s="1" t="str">
        <f>LEFT(N2579,SEARCH("/",N2579)-1)</f>
        <v>food</v>
      </c>
      <c r="R2579" s="1" t="str">
        <f>RIGHT(N2579,LEN(N2579) - FIND("/",N2579))</f>
        <v>food trucks</v>
      </c>
      <c r="S2579" s="12">
        <f>(J2579/86400)+DATE(1970,1,1)</f>
        <v>41830.820567129631</v>
      </c>
      <c r="T2579" s="12">
        <f>(I2579/86400)+DATE(1970,1,1)</f>
        <v>41855.820567129631</v>
      </c>
    </row>
    <row r="2580" spans="1:20" ht="60" x14ac:dyDescent="0.25">
      <c r="A2580" s="1">
        <v>2578</v>
      </c>
      <c r="B2580" s="8" t="s">
        <v>2578</v>
      </c>
      <c r="C2580" s="8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6">
        <f>ROUND((E2580/D2580)*(100),0)</f>
        <v>0</v>
      </c>
      <c r="P2580" s="9">
        <f>IF(L2580 = 0,0,E2580/L2580)</f>
        <v>0</v>
      </c>
      <c r="Q2580" s="1" t="str">
        <f>LEFT(N2580,SEARCH("/",N2580)-1)</f>
        <v>food</v>
      </c>
      <c r="R2580" s="1" t="str">
        <f>RIGHT(N2580,LEN(N2580) - FIND("/",N2580))</f>
        <v>food trucks</v>
      </c>
      <c r="S2580" s="12">
        <f>(J2580/86400)+DATE(1970,1,1)</f>
        <v>42238.022905092592</v>
      </c>
      <c r="T2580" s="12">
        <f>(I2580/86400)+DATE(1970,1,1)</f>
        <v>42286.708333333328</v>
      </c>
    </row>
    <row r="2581" spans="1:20" ht="45" x14ac:dyDescent="0.25">
      <c r="A2581" s="1">
        <v>2579</v>
      </c>
      <c r="B2581" s="8" t="s">
        <v>2579</v>
      </c>
      <c r="C2581" s="8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6">
        <f>ROUND((E2581/D2581)*(100),0)</f>
        <v>0</v>
      </c>
      <c r="P2581" s="9">
        <f>IF(L2581 = 0,0,E2581/L2581)</f>
        <v>23.083333333333332</v>
      </c>
      <c r="Q2581" s="1" t="str">
        <f>LEFT(N2581,SEARCH("/",N2581)-1)</f>
        <v>food</v>
      </c>
      <c r="R2581" s="1" t="str">
        <f>RIGHT(N2581,LEN(N2581) - FIND("/",N2581))</f>
        <v>food trucks</v>
      </c>
      <c r="S2581" s="12">
        <f>(J2581/86400)+DATE(1970,1,1)</f>
        <v>41837.829895833333</v>
      </c>
      <c r="T2581" s="12">
        <f>(I2581/86400)+DATE(1970,1,1)</f>
        <v>41897.829895833333</v>
      </c>
    </row>
    <row r="2582" spans="1:20" ht="45" x14ac:dyDescent="0.25">
      <c r="A2582" s="1">
        <v>2580</v>
      </c>
      <c r="B2582" s="8" t="s">
        <v>2580</v>
      </c>
      <c r="C2582" s="8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6">
        <f>ROUND((E2582/D2582)*(100),0)</f>
        <v>1</v>
      </c>
      <c r="P2582" s="9">
        <f>IF(L2582 = 0,0,E2582/L2582)</f>
        <v>25.5</v>
      </c>
      <c r="Q2582" s="1" t="str">
        <f>LEFT(N2582,SEARCH("/",N2582)-1)</f>
        <v>food</v>
      </c>
      <c r="R2582" s="1" t="str">
        <f>RIGHT(N2582,LEN(N2582) - FIND("/",N2582))</f>
        <v>food trucks</v>
      </c>
      <c r="S2582" s="12">
        <f>(J2582/86400)+DATE(1970,1,1)</f>
        <v>42110.326423611114</v>
      </c>
      <c r="T2582" s="12">
        <f>(I2582/86400)+DATE(1970,1,1)</f>
        <v>42140.125</v>
      </c>
    </row>
    <row r="2583" spans="1:20" ht="45" x14ac:dyDescent="0.25">
      <c r="A2583" s="1">
        <v>2581</v>
      </c>
      <c r="B2583" s="8" t="s">
        <v>2581</v>
      </c>
      <c r="C2583" s="8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6">
        <f>ROUND((E2583/D2583)*(100),0)</f>
        <v>11</v>
      </c>
      <c r="P2583" s="9">
        <f>IF(L2583 = 0,0,E2583/L2583)</f>
        <v>48.18181818181818</v>
      </c>
      <c r="Q2583" s="1" t="str">
        <f>LEFT(N2583,SEARCH("/",N2583)-1)</f>
        <v>food</v>
      </c>
      <c r="R2583" s="1" t="str">
        <f>RIGHT(N2583,LEN(N2583) - FIND("/",N2583))</f>
        <v>food trucks</v>
      </c>
      <c r="S2583" s="12">
        <f>(J2583/86400)+DATE(1970,1,1)</f>
        <v>42294.628449074073</v>
      </c>
      <c r="T2583" s="12">
        <f>(I2583/86400)+DATE(1970,1,1)</f>
        <v>42324.670115740737</v>
      </c>
    </row>
    <row r="2584" spans="1:20" ht="30" x14ac:dyDescent="0.25">
      <c r="A2584" s="1">
        <v>2582</v>
      </c>
      <c r="B2584" s="8" t="s">
        <v>2582</v>
      </c>
      <c r="C2584" s="8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6">
        <f>ROUND((E2584/D2584)*(100),0)</f>
        <v>0</v>
      </c>
      <c r="P2584" s="9">
        <f>IF(L2584 = 0,0,E2584/L2584)</f>
        <v>1</v>
      </c>
      <c r="Q2584" s="1" t="str">
        <f>LEFT(N2584,SEARCH("/",N2584)-1)</f>
        <v>food</v>
      </c>
      <c r="R2584" s="1" t="str">
        <f>RIGHT(N2584,LEN(N2584) - FIND("/",N2584))</f>
        <v>food trucks</v>
      </c>
      <c r="S2584" s="12">
        <f>(J2584/86400)+DATE(1970,1,1)</f>
        <v>42642.988819444443</v>
      </c>
      <c r="T2584" s="12">
        <f>(I2584/86400)+DATE(1970,1,1)</f>
        <v>42672.988819444443</v>
      </c>
    </row>
    <row r="2585" spans="1:20" ht="45" x14ac:dyDescent="0.25">
      <c r="A2585" s="1">
        <v>2583</v>
      </c>
      <c r="B2585" s="8" t="s">
        <v>2583</v>
      </c>
      <c r="C2585" s="8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6">
        <f>ROUND((E2585/D2585)*(100),0)</f>
        <v>1</v>
      </c>
      <c r="P2585" s="9">
        <f>IF(L2585 = 0,0,E2585/L2585)</f>
        <v>1</v>
      </c>
      <c r="Q2585" s="1" t="str">
        <f>LEFT(N2585,SEARCH("/",N2585)-1)</f>
        <v>food</v>
      </c>
      <c r="R2585" s="1" t="str">
        <f>RIGHT(N2585,LEN(N2585) - FIND("/",N2585))</f>
        <v>food trucks</v>
      </c>
      <c r="S2585" s="12">
        <f>(J2585/86400)+DATE(1970,1,1)</f>
        <v>42019.76944444445</v>
      </c>
      <c r="T2585" s="12">
        <f>(I2585/86400)+DATE(1970,1,1)</f>
        <v>42079.727777777778</v>
      </c>
    </row>
    <row r="2586" spans="1:20" ht="45" x14ac:dyDescent="0.25">
      <c r="A2586" s="1">
        <v>2584</v>
      </c>
      <c r="B2586" s="8" t="s">
        <v>2584</v>
      </c>
      <c r="C2586" s="8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6">
        <f>ROUND((E2586/D2586)*(100),0)</f>
        <v>0</v>
      </c>
      <c r="P2586" s="9">
        <f>IF(L2586 = 0,0,E2586/L2586)</f>
        <v>0</v>
      </c>
      <c r="Q2586" s="1" t="str">
        <f>LEFT(N2586,SEARCH("/",N2586)-1)</f>
        <v>food</v>
      </c>
      <c r="R2586" s="1" t="str">
        <f>RIGHT(N2586,LEN(N2586) - FIND("/",N2586))</f>
        <v>food trucks</v>
      </c>
      <c r="S2586" s="12">
        <f>(J2586/86400)+DATE(1970,1,1)</f>
        <v>42140.173252314809</v>
      </c>
      <c r="T2586" s="12">
        <f>(I2586/86400)+DATE(1970,1,1)</f>
        <v>42170.173252314809</v>
      </c>
    </row>
    <row r="2587" spans="1:20" ht="45" x14ac:dyDescent="0.25">
      <c r="A2587" s="1">
        <v>2585</v>
      </c>
      <c r="B2587" s="8" t="s">
        <v>2585</v>
      </c>
      <c r="C2587" s="8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6">
        <f>ROUND((E2587/D2587)*(100),0)</f>
        <v>0</v>
      </c>
      <c r="P2587" s="9">
        <f>IF(L2587 = 0,0,E2587/L2587)</f>
        <v>50</v>
      </c>
      <c r="Q2587" s="1" t="str">
        <f>LEFT(N2587,SEARCH("/",N2587)-1)</f>
        <v>food</v>
      </c>
      <c r="R2587" s="1" t="str">
        <f>RIGHT(N2587,LEN(N2587) - FIND("/",N2587))</f>
        <v>food trucks</v>
      </c>
      <c r="S2587" s="12">
        <f>(J2587/86400)+DATE(1970,1,1)</f>
        <v>41795.963333333333</v>
      </c>
      <c r="T2587" s="12">
        <f>(I2587/86400)+DATE(1970,1,1)</f>
        <v>41825.963333333333</v>
      </c>
    </row>
    <row r="2588" spans="1:20" ht="30" x14ac:dyDescent="0.25">
      <c r="A2588" s="1">
        <v>2586</v>
      </c>
      <c r="B2588" s="8" t="s">
        <v>2586</v>
      </c>
      <c r="C2588" s="8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6">
        <f>ROUND((E2588/D2588)*(100),0)</f>
        <v>0</v>
      </c>
      <c r="P2588" s="9">
        <f>IF(L2588 = 0,0,E2588/L2588)</f>
        <v>5</v>
      </c>
      <c r="Q2588" s="1" t="str">
        <f>LEFT(N2588,SEARCH("/",N2588)-1)</f>
        <v>food</v>
      </c>
      <c r="R2588" s="1" t="str">
        <f>RIGHT(N2588,LEN(N2588) - FIND("/",N2588))</f>
        <v>food trucks</v>
      </c>
      <c r="S2588" s="12">
        <f>(J2588/86400)+DATE(1970,1,1)</f>
        <v>42333.330277777779</v>
      </c>
      <c r="T2588" s="12">
        <f>(I2588/86400)+DATE(1970,1,1)</f>
        <v>42363.330277777779</v>
      </c>
    </row>
    <row r="2589" spans="1:20" ht="45" x14ac:dyDescent="0.25">
      <c r="A2589" s="1">
        <v>2587</v>
      </c>
      <c r="B2589" s="8" t="s">
        <v>2587</v>
      </c>
      <c r="C2589" s="8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6">
        <f>ROUND((E2589/D2589)*(100),0)</f>
        <v>2</v>
      </c>
      <c r="P2589" s="9">
        <f>IF(L2589 = 0,0,E2589/L2589)</f>
        <v>202.83333333333334</v>
      </c>
      <c r="Q2589" s="1" t="str">
        <f>LEFT(N2589,SEARCH("/",N2589)-1)</f>
        <v>food</v>
      </c>
      <c r="R2589" s="1" t="str">
        <f>RIGHT(N2589,LEN(N2589) - FIND("/",N2589))</f>
        <v>food trucks</v>
      </c>
      <c r="S2589" s="12">
        <f>(J2589/86400)+DATE(1970,1,1)</f>
        <v>42338.675381944442</v>
      </c>
      <c r="T2589" s="12">
        <f>(I2589/86400)+DATE(1970,1,1)</f>
        <v>42368.675381944442</v>
      </c>
    </row>
    <row r="2590" spans="1:20" ht="60" x14ac:dyDescent="0.25">
      <c r="A2590" s="1">
        <v>2588</v>
      </c>
      <c r="B2590" s="8" t="s">
        <v>2588</v>
      </c>
      <c r="C2590" s="8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6">
        <f>ROUND((E2590/D2590)*(100),0)</f>
        <v>4</v>
      </c>
      <c r="P2590" s="9">
        <f>IF(L2590 = 0,0,E2590/L2590)</f>
        <v>29.125</v>
      </c>
      <c r="Q2590" s="1" t="str">
        <f>LEFT(N2590,SEARCH("/",N2590)-1)</f>
        <v>food</v>
      </c>
      <c r="R2590" s="1" t="str">
        <f>RIGHT(N2590,LEN(N2590) - FIND("/",N2590))</f>
        <v>food trucks</v>
      </c>
      <c r="S2590" s="12">
        <f>(J2590/86400)+DATE(1970,1,1)</f>
        <v>42042.676226851851</v>
      </c>
      <c r="T2590" s="12">
        <f>(I2590/86400)+DATE(1970,1,1)</f>
        <v>42094.551388888889</v>
      </c>
    </row>
    <row r="2591" spans="1:20" ht="60" x14ac:dyDescent="0.25">
      <c r="A2591" s="1">
        <v>2589</v>
      </c>
      <c r="B2591" s="8" t="s">
        <v>2589</v>
      </c>
      <c r="C2591" s="8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6">
        <f>ROUND((E2591/D2591)*(100),0)</f>
        <v>0</v>
      </c>
      <c r="P2591" s="9">
        <f>IF(L2591 = 0,0,E2591/L2591)</f>
        <v>5</v>
      </c>
      <c r="Q2591" s="1" t="str">
        <f>LEFT(N2591,SEARCH("/",N2591)-1)</f>
        <v>food</v>
      </c>
      <c r="R2591" s="1" t="str">
        <f>RIGHT(N2591,LEN(N2591) - FIND("/",N2591))</f>
        <v>food trucks</v>
      </c>
      <c r="S2591" s="12">
        <f>(J2591/86400)+DATE(1970,1,1)</f>
        <v>42422.536192129628</v>
      </c>
      <c r="T2591" s="12">
        <f>(I2591/86400)+DATE(1970,1,1)</f>
        <v>42452.494525462964</v>
      </c>
    </row>
    <row r="2592" spans="1:20" ht="60" x14ac:dyDescent="0.25">
      <c r="A2592" s="1">
        <v>2590</v>
      </c>
      <c r="B2592" s="8" t="s">
        <v>2590</v>
      </c>
      <c r="C2592" s="8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6">
        <f>ROUND((E2592/D2592)*(100),0)</f>
        <v>0</v>
      </c>
      <c r="P2592" s="9">
        <f>IF(L2592 = 0,0,E2592/L2592)</f>
        <v>0</v>
      </c>
      <c r="Q2592" s="1" t="str">
        <f>LEFT(N2592,SEARCH("/",N2592)-1)</f>
        <v>food</v>
      </c>
      <c r="R2592" s="1" t="str">
        <f>RIGHT(N2592,LEN(N2592) - FIND("/",N2592))</f>
        <v>food trucks</v>
      </c>
      <c r="S2592" s="12">
        <f>(J2592/86400)+DATE(1970,1,1)</f>
        <v>42388.589085648149</v>
      </c>
      <c r="T2592" s="12">
        <f>(I2592/86400)+DATE(1970,1,1)</f>
        <v>42395.589085648149</v>
      </c>
    </row>
    <row r="2593" spans="1:20" ht="60" x14ac:dyDescent="0.25">
      <c r="A2593" s="1">
        <v>2591</v>
      </c>
      <c r="B2593" s="8" t="s">
        <v>2591</v>
      </c>
      <c r="C2593" s="8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6">
        <f>ROUND((E2593/D2593)*(100),0)</f>
        <v>2</v>
      </c>
      <c r="P2593" s="9">
        <f>IF(L2593 = 0,0,E2593/L2593)</f>
        <v>13</v>
      </c>
      <c r="Q2593" s="1" t="str">
        <f>LEFT(N2593,SEARCH("/",N2593)-1)</f>
        <v>food</v>
      </c>
      <c r="R2593" s="1" t="str">
        <f>RIGHT(N2593,LEN(N2593) - FIND("/",N2593))</f>
        <v>food trucks</v>
      </c>
      <c r="S2593" s="12">
        <f>(J2593/86400)+DATE(1970,1,1)</f>
        <v>42382.906527777777</v>
      </c>
      <c r="T2593" s="12">
        <f>(I2593/86400)+DATE(1970,1,1)</f>
        <v>42442.864861111113</v>
      </c>
    </row>
    <row r="2594" spans="1:20" ht="60" x14ac:dyDescent="0.25">
      <c r="A2594" s="1">
        <v>2592</v>
      </c>
      <c r="B2594" s="8" t="s">
        <v>2592</v>
      </c>
      <c r="C2594" s="8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6">
        <f>ROUND((E2594/D2594)*(100),0)</f>
        <v>0</v>
      </c>
      <c r="P2594" s="9">
        <f>IF(L2594 = 0,0,E2594/L2594)</f>
        <v>50</v>
      </c>
      <c r="Q2594" s="1" t="str">
        <f>LEFT(N2594,SEARCH("/",N2594)-1)</f>
        <v>food</v>
      </c>
      <c r="R2594" s="1" t="str">
        <f>RIGHT(N2594,LEN(N2594) - FIND("/",N2594))</f>
        <v>food trucks</v>
      </c>
      <c r="S2594" s="12">
        <f>(J2594/86400)+DATE(1970,1,1)</f>
        <v>41887.801168981481</v>
      </c>
      <c r="T2594" s="12">
        <f>(I2594/86400)+DATE(1970,1,1)</f>
        <v>41917.801168981481</v>
      </c>
    </row>
    <row r="2595" spans="1:20" ht="45" x14ac:dyDescent="0.25">
      <c r="A2595" s="1">
        <v>2593</v>
      </c>
      <c r="B2595" s="8" t="s">
        <v>2593</v>
      </c>
      <c r="C2595" s="8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6">
        <f>ROUND((E2595/D2595)*(100),0)</f>
        <v>0</v>
      </c>
      <c r="P2595" s="9">
        <f>IF(L2595 = 0,0,E2595/L2595)</f>
        <v>0</v>
      </c>
      <c r="Q2595" s="1" t="str">
        <f>LEFT(N2595,SEARCH("/",N2595)-1)</f>
        <v>food</v>
      </c>
      <c r="R2595" s="1" t="str">
        <f>RIGHT(N2595,LEN(N2595) - FIND("/",N2595))</f>
        <v>food trucks</v>
      </c>
      <c r="S2595" s="12">
        <f>(J2595/86400)+DATE(1970,1,1)</f>
        <v>42089.845208333332</v>
      </c>
      <c r="T2595" s="12">
        <f>(I2595/86400)+DATE(1970,1,1)</f>
        <v>42119.845208333332</v>
      </c>
    </row>
    <row r="2596" spans="1:20" ht="45" x14ac:dyDescent="0.25">
      <c r="A2596" s="1">
        <v>2594</v>
      </c>
      <c r="B2596" s="8" t="s">
        <v>2594</v>
      </c>
      <c r="C2596" s="8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6">
        <f>ROUND((E2596/D2596)*(100),0)</f>
        <v>0</v>
      </c>
      <c r="P2596" s="9">
        <f>IF(L2596 = 0,0,E2596/L2596)</f>
        <v>1</v>
      </c>
      <c r="Q2596" s="1" t="str">
        <f>LEFT(N2596,SEARCH("/",N2596)-1)</f>
        <v>food</v>
      </c>
      <c r="R2596" s="1" t="str">
        <f>RIGHT(N2596,LEN(N2596) - FIND("/",N2596))</f>
        <v>food trucks</v>
      </c>
      <c r="S2596" s="12">
        <f>(J2596/86400)+DATE(1970,1,1)</f>
        <v>41828.967916666668</v>
      </c>
      <c r="T2596" s="12">
        <f>(I2596/86400)+DATE(1970,1,1)</f>
        <v>41858.967916666668</v>
      </c>
    </row>
    <row r="2597" spans="1:20" ht="30" x14ac:dyDescent="0.25">
      <c r="A2597" s="1">
        <v>2595</v>
      </c>
      <c r="B2597" s="8" t="s">
        <v>2595</v>
      </c>
      <c r="C2597" s="8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6">
        <f>ROUND((E2597/D2597)*(100),0)</f>
        <v>12</v>
      </c>
      <c r="P2597" s="9">
        <f>IF(L2597 = 0,0,E2597/L2597)</f>
        <v>96.05263157894737</v>
      </c>
      <c r="Q2597" s="1" t="str">
        <f>LEFT(N2597,SEARCH("/",N2597)-1)</f>
        <v>food</v>
      </c>
      <c r="R2597" s="1" t="str">
        <f>RIGHT(N2597,LEN(N2597) - FIND("/",N2597))</f>
        <v>food trucks</v>
      </c>
      <c r="S2597" s="12">
        <f>(J2597/86400)+DATE(1970,1,1)</f>
        <v>42760.244212962964</v>
      </c>
      <c r="T2597" s="12">
        <f>(I2597/86400)+DATE(1970,1,1)</f>
        <v>42790.244212962964</v>
      </c>
    </row>
    <row r="2598" spans="1:20" ht="60" x14ac:dyDescent="0.25">
      <c r="A2598" s="1">
        <v>2596</v>
      </c>
      <c r="B2598" s="8" t="s">
        <v>2596</v>
      </c>
      <c r="C2598" s="8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6">
        <f>ROUND((E2598/D2598)*(100),0)</f>
        <v>24</v>
      </c>
      <c r="P2598" s="9">
        <f>IF(L2598 = 0,0,E2598/L2598)</f>
        <v>305.77777777777777</v>
      </c>
      <c r="Q2598" s="1" t="str">
        <f>LEFT(N2598,SEARCH("/",N2598)-1)</f>
        <v>food</v>
      </c>
      <c r="R2598" s="1" t="str">
        <f>RIGHT(N2598,LEN(N2598) - FIND("/",N2598))</f>
        <v>food trucks</v>
      </c>
      <c r="S2598" s="12">
        <f>(J2598/86400)+DATE(1970,1,1)</f>
        <v>41828.664456018516</v>
      </c>
      <c r="T2598" s="12">
        <f>(I2598/86400)+DATE(1970,1,1)</f>
        <v>41858.664456018516</v>
      </c>
    </row>
    <row r="2599" spans="1:20" ht="45" x14ac:dyDescent="0.25">
      <c r="A2599" s="1">
        <v>2597</v>
      </c>
      <c r="B2599" s="8" t="s">
        <v>2597</v>
      </c>
      <c r="C2599" s="8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6">
        <f>ROUND((E2599/D2599)*(100),0)</f>
        <v>6</v>
      </c>
      <c r="P2599" s="9">
        <f>IF(L2599 = 0,0,E2599/L2599)</f>
        <v>12.142857142857142</v>
      </c>
      <c r="Q2599" s="1" t="str">
        <f>LEFT(N2599,SEARCH("/",N2599)-1)</f>
        <v>food</v>
      </c>
      <c r="R2599" s="1" t="str">
        <f>RIGHT(N2599,LEN(N2599) - FIND("/",N2599))</f>
        <v>food trucks</v>
      </c>
      <c r="S2599" s="12">
        <f>(J2599/86400)+DATE(1970,1,1)</f>
        <v>42510.341631944444</v>
      </c>
      <c r="T2599" s="12">
        <f>(I2599/86400)+DATE(1970,1,1)</f>
        <v>42540.341631944444</v>
      </c>
    </row>
    <row r="2600" spans="1:20" ht="45" x14ac:dyDescent="0.25">
      <c r="A2600" s="1">
        <v>2598</v>
      </c>
      <c r="B2600" s="8" t="s">
        <v>2598</v>
      </c>
      <c r="C2600" s="8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6">
        <f>ROUND((E2600/D2600)*(100),0)</f>
        <v>39</v>
      </c>
      <c r="P2600" s="9">
        <f>IF(L2600 = 0,0,E2600/L2600)</f>
        <v>83.571428571428569</v>
      </c>
      <c r="Q2600" s="1" t="str">
        <f>LEFT(N2600,SEARCH("/",N2600)-1)</f>
        <v>food</v>
      </c>
      <c r="R2600" s="1" t="str">
        <f>RIGHT(N2600,LEN(N2600) - FIND("/",N2600))</f>
        <v>food trucks</v>
      </c>
      <c r="S2600" s="12">
        <f>(J2600/86400)+DATE(1970,1,1)</f>
        <v>42240.840289351851</v>
      </c>
      <c r="T2600" s="12">
        <f>(I2600/86400)+DATE(1970,1,1)</f>
        <v>42270.840289351851</v>
      </c>
    </row>
    <row r="2601" spans="1:20" ht="45" x14ac:dyDescent="0.25">
      <c r="A2601" s="1">
        <v>2599</v>
      </c>
      <c r="B2601" s="8" t="s">
        <v>2599</v>
      </c>
      <c r="C2601" s="8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6">
        <f>ROUND((E2601/D2601)*(100),0)</f>
        <v>1</v>
      </c>
      <c r="P2601" s="9">
        <f>IF(L2601 = 0,0,E2601/L2601)</f>
        <v>18</v>
      </c>
      <c r="Q2601" s="1" t="str">
        <f>LEFT(N2601,SEARCH("/",N2601)-1)</f>
        <v>food</v>
      </c>
      <c r="R2601" s="1" t="str">
        <f>RIGHT(N2601,LEN(N2601) - FIND("/",N2601))</f>
        <v>food trucks</v>
      </c>
      <c r="S2601" s="12">
        <f>(J2601/86400)+DATE(1970,1,1)</f>
        <v>41809.754016203704</v>
      </c>
      <c r="T2601" s="12">
        <f>(I2601/86400)+DATE(1970,1,1)</f>
        <v>41854.754016203704</v>
      </c>
    </row>
    <row r="2602" spans="1:20" ht="45" x14ac:dyDescent="0.25">
      <c r="A2602" s="1">
        <v>2600</v>
      </c>
      <c r="B2602" s="8" t="s">
        <v>2600</v>
      </c>
      <c r="C2602" s="8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6">
        <f>ROUND((E2602/D2602)*(100),0)</f>
        <v>7</v>
      </c>
      <c r="P2602" s="9">
        <f>IF(L2602 = 0,0,E2602/L2602)</f>
        <v>115.53333333333333</v>
      </c>
      <c r="Q2602" s="1" t="str">
        <f>LEFT(N2602,SEARCH("/",N2602)-1)</f>
        <v>food</v>
      </c>
      <c r="R2602" s="1" t="str">
        <f>RIGHT(N2602,LEN(N2602) - FIND("/",N2602))</f>
        <v>food trucks</v>
      </c>
      <c r="S2602" s="12">
        <f>(J2602/86400)+DATE(1970,1,1)</f>
        <v>42394.900462962964</v>
      </c>
      <c r="T2602" s="12">
        <f>(I2602/86400)+DATE(1970,1,1)</f>
        <v>42454.858796296292</v>
      </c>
    </row>
    <row r="2603" spans="1:20" ht="60" x14ac:dyDescent="0.25">
      <c r="A2603" s="1">
        <v>2601</v>
      </c>
      <c r="B2603" s="8" t="s">
        <v>2601</v>
      </c>
      <c r="C2603" s="8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16">
        <f>ROUND((E2603/D2603)*(100),0)</f>
        <v>661</v>
      </c>
      <c r="P2603" s="9">
        <f>IF(L2603 = 0,0,E2603/L2603)</f>
        <v>21.900662251655628</v>
      </c>
      <c r="Q2603" s="1" t="str">
        <f>LEFT(N2603,SEARCH("/",N2603)-1)</f>
        <v>technology</v>
      </c>
      <c r="R2603" s="1" t="str">
        <f>RIGHT(N2603,LEN(N2603) - FIND("/",N2603))</f>
        <v>space exploration</v>
      </c>
      <c r="S2603" s="12">
        <f>(J2603/86400)+DATE(1970,1,1)</f>
        <v>41150.902187500003</v>
      </c>
      <c r="T2603" s="12">
        <f>(I2603/86400)+DATE(1970,1,1)</f>
        <v>41165.165972222225</v>
      </c>
    </row>
    <row r="2604" spans="1:20" ht="45" x14ac:dyDescent="0.25">
      <c r="A2604" s="1">
        <v>2602</v>
      </c>
      <c r="B2604" s="8" t="s">
        <v>2602</v>
      </c>
      <c r="C2604" s="8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16">
        <f>ROUND((E2604/D2604)*(100),0)</f>
        <v>326</v>
      </c>
      <c r="P2604" s="9">
        <f>IF(L2604 = 0,0,E2604/L2604)</f>
        <v>80.022494887525568</v>
      </c>
      <c r="Q2604" s="1" t="str">
        <f>LEFT(N2604,SEARCH("/",N2604)-1)</f>
        <v>technology</v>
      </c>
      <c r="R2604" s="1" t="str">
        <f>RIGHT(N2604,LEN(N2604) - FIND("/",N2604))</f>
        <v>space exploration</v>
      </c>
      <c r="S2604" s="12">
        <f>(J2604/86400)+DATE(1970,1,1)</f>
        <v>41915.747314814813</v>
      </c>
      <c r="T2604" s="12">
        <f>(I2604/86400)+DATE(1970,1,1)</f>
        <v>41955.888888888891</v>
      </c>
    </row>
    <row r="2605" spans="1:20" ht="30" x14ac:dyDescent="0.25">
      <c r="A2605" s="1">
        <v>2603</v>
      </c>
      <c r="B2605" s="8" t="s">
        <v>2603</v>
      </c>
      <c r="C2605" s="8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16">
        <f>ROUND((E2605/D2605)*(100),0)</f>
        <v>101</v>
      </c>
      <c r="P2605" s="9">
        <f>IF(L2605 = 0,0,E2605/L2605)</f>
        <v>35.520000000000003</v>
      </c>
      <c r="Q2605" s="1" t="str">
        <f>LEFT(N2605,SEARCH("/",N2605)-1)</f>
        <v>technology</v>
      </c>
      <c r="R2605" s="1" t="str">
        <f>RIGHT(N2605,LEN(N2605) - FIND("/",N2605))</f>
        <v>space exploration</v>
      </c>
      <c r="S2605" s="12">
        <f>(J2605/86400)+DATE(1970,1,1)</f>
        <v>41617.912662037037</v>
      </c>
      <c r="T2605" s="12">
        <f>(I2605/86400)+DATE(1970,1,1)</f>
        <v>41631.912662037037</v>
      </c>
    </row>
    <row r="2606" spans="1:20" ht="45" x14ac:dyDescent="0.25">
      <c r="A2606" s="1">
        <v>2604</v>
      </c>
      <c r="B2606" s="8" t="s">
        <v>2604</v>
      </c>
      <c r="C2606" s="8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16">
        <f>ROUND((E2606/D2606)*(100),0)</f>
        <v>104</v>
      </c>
      <c r="P2606" s="9">
        <f>IF(L2606 = 0,0,E2606/L2606)</f>
        <v>64.933333333333323</v>
      </c>
      <c r="Q2606" s="1" t="str">
        <f>LEFT(N2606,SEARCH("/",N2606)-1)</f>
        <v>technology</v>
      </c>
      <c r="R2606" s="1" t="str">
        <f>RIGHT(N2606,LEN(N2606) - FIND("/",N2606))</f>
        <v>space exploration</v>
      </c>
      <c r="S2606" s="12">
        <f>(J2606/86400)+DATE(1970,1,1)</f>
        <v>40998.051192129627</v>
      </c>
      <c r="T2606" s="12">
        <f>(I2606/86400)+DATE(1970,1,1)</f>
        <v>41028.051192129627</v>
      </c>
    </row>
    <row r="2607" spans="1:20" ht="60" x14ac:dyDescent="0.25">
      <c r="A2607" s="1">
        <v>2605</v>
      </c>
      <c r="B2607" s="8" t="s">
        <v>2605</v>
      </c>
      <c r="C2607" s="8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16">
        <f>ROUND((E2607/D2607)*(100),0)</f>
        <v>107</v>
      </c>
      <c r="P2607" s="9">
        <f>IF(L2607 = 0,0,E2607/L2607)</f>
        <v>60.965703745743475</v>
      </c>
      <c r="Q2607" s="1" t="str">
        <f>LEFT(N2607,SEARCH("/",N2607)-1)</f>
        <v>technology</v>
      </c>
      <c r="R2607" s="1" t="str">
        <f>RIGHT(N2607,LEN(N2607) - FIND("/",N2607))</f>
        <v>space exploration</v>
      </c>
      <c r="S2607" s="12">
        <f>(J2607/86400)+DATE(1970,1,1)</f>
        <v>42508.541550925926</v>
      </c>
      <c r="T2607" s="12">
        <f>(I2607/86400)+DATE(1970,1,1)</f>
        <v>42538.541550925926</v>
      </c>
    </row>
    <row r="2608" spans="1:20" ht="75" x14ac:dyDescent="0.25">
      <c r="A2608" s="1">
        <v>2606</v>
      </c>
      <c r="B2608" s="8" t="s">
        <v>2606</v>
      </c>
      <c r="C2608" s="8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16">
        <f>ROUND((E2608/D2608)*(100),0)</f>
        <v>110</v>
      </c>
      <c r="P2608" s="9">
        <f>IF(L2608 = 0,0,E2608/L2608)</f>
        <v>31.444155844155844</v>
      </c>
      <c r="Q2608" s="1" t="str">
        <f>LEFT(N2608,SEARCH("/",N2608)-1)</f>
        <v>technology</v>
      </c>
      <c r="R2608" s="1" t="str">
        <f>RIGHT(N2608,LEN(N2608) - FIND("/",N2608))</f>
        <v>space exploration</v>
      </c>
      <c r="S2608" s="12">
        <f>(J2608/86400)+DATE(1970,1,1)</f>
        <v>41726.712754629625</v>
      </c>
      <c r="T2608" s="12">
        <f>(I2608/86400)+DATE(1970,1,1)</f>
        <v>41758.712754629625</v>
      </c>
    </row>
    <row r="2609" spans="1:20" ht="60" x14ac:dyDescent="0.25">
      <c r="A2609" s="1">
        <v>2607</v>
      </c>
      <c r="B2609" s="8" t="s">
        <v>2607</v>
      </c>
      <c r="C2609" s="8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16">
        <f>ROUND((E2609/D2609)*(100),0)</f>
        <v>408</v>
      </c>
      <c r="P2609" s="9">
        <f>IF(L2609 = 0,0,E2609/L2609)</f>
        <v>81.949748743718587</v>
      </c>
      <c r="Q2609" s="1" t="str">
        <f>LEFT(N2609,SEARCH("/",N2609)-1)</f>
        <v>technology</v>
      </c>
      <c r="R2609" s="1" t="str">
        <f>RIGHT(N2609,LEN(N2609) - FIND("/",N2609))</f>
        <v>space exploration</v>
      </c>
      <c r="S2609" s="12">
        <f>(J2609/86400)+DATE(1970,1,1)</f>
        <v>42184.874675925923</v>
      </c>
      <c r="T2609" s="12">
        <f>(I2609/86400)+DATE(1970,1,1)</f>
        <v>42228.083333333328</v>
      </c>
    </row>
    <row r="2610" spans="1:20" ht="45" x14ac:dyDescent="0.25">
      <c r="A2610" s="1">
        <v>2608</v>
      </c>
      <c r="B2610" s="8" t="s">
        <v>2608</v>
      </c>
      <c r="C2610" s="8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16">
        <f>ROUND((E2610/D2610)*(100),0)</f>
        <v>224</v>
      </c>
      <c r="P2610" s="9">
        <f>IF(L2610 = 0,0,E2610/L2610)</f>
        <v>58.92763157894737</v>
      </c>
      <c r="Q2610" s="1" t="str">
        <f>LEFT(N2610,SEARCH("/",N2610)-1)</f>
        <v>technology</v>
      </c>
      <c r="R2610" s="1" t="str">
        <f>RIGHT(N2610,LEN(N2610) - FIND("/",N2610))</f>
        <v>space exploration</v>
      </c>
      <c r="S2610" s="12">
        <f>(J2610/86400)+DATE(1970,1,1)</f>
        <v>42767.801712962959</v>
      </c>
      <c r="T2610" s="12">
        <f>(I2610/86400)+DATE(1970,1,1)</f>
        <v>42809</v>
      </c>
    </row>
    <row r="2611" spans="1:20" ht="60" x14ac:dyDescent="0.25">
      <c r="A2611" s="1">
        <v>2609</v>
      </c>
      <c r="B2611" s="8" t="s">
        <v>2609</v>
      </c>
      <c r="C2611" s="8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16">
        <f>ROUND((E2611/D2611)*(100),0)</f>
        <v>304</v>
      </c>
      <c r="P2611" s="9">
        <f>IF(L2611 = 0,0,E2611/L2611)</f>
        <v>157.29347633136095</v>
      </c>
      <c r="Q2611" s="1" t="str">
        <f>LEFT(N2611,SEARCH("/",N2611)-1)</f>
        <v>technology</v>
      </c>
      <c r="R2611" s="1" t="str">
        <f>RIGHT(N2611,LEN(N2611) - FIND("/",N2611))</f>
        <v>space exploration</v>
      </c>
      <c r="S2611" s="12">
        <f>(J2611/86400)+DATE(1970,1,1)</f>
        <v>41075.237858796296</v>
      </c>
      <c r="T2611" s="12">
        <f>(I2611/86400)+DATE(1970,1,1)</f>
        <v>41105.237858796296</v>
      </c>
    </row>
    <row r="2612" spans="1:20" ht="45" x14ac:dyDescent="0.25">
      <c r="A2612" s="1">
        <v>2610</v>
      </c>
      <c r="B2612" s="8" t="s">
        <v>2610</v>
      </c>
      <c r="C2612" s="8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16">
        <f>ROUND((E2612/D2612)*(100),0)</f>
        <v>141</v>
      </c>
      <c r="P2612" s="9">
        <f>IF(L2612 = 0,0,E2612/L2612)</f>
        <v>55.758509532062391</v>
      </c>
      <c r="Q2612" s="1" t="str">
        <f>LEFT(N2612,SEARCH("/",N2612)-1)</f>
        <v>technology</v>
      </c>
      <c r="R2612" s="1" t="str">
        <f>RIGHT(N2612,LEN(N2612) - FIND("/",N2612))</f>
        <v>space exploration</v>
      </c>
      <c r="S2612" s="12">
        <f>(J2612/86400)+DATE(1970,1,1)</f>
        <v>42564.881076388891</v>
      </c>
      <c r="T2612" s="12">
        <f>(I2612/86400)+DATE(1970,1,1)</f>
        <v>42604.290972222225</v>
      </c>
    </row>
    <row r="2613" spans="1:20" ht="60" x14ac:dyDescent="0.25">
      <c r="A2613" s="1">
        <v>2611</v>
      </c>
      <c r="B2613" s="8" t="s">
        <v>2611</v>
      </c>
      <c r="C2613" s="8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16">
        <f>ROUND((E2613/D2613)*(100),0)</f>
        <v>2791</v>
      </c>
      <c r="P2613" s="9">
        <f>IF(L2613 = 0,0,E2613/L2613)</f>
        <v>83.802893802893806</v>
      </c>
      <c r="Q2613" s="1" t="str">
        <f>LEFT(N2613,SEARCH("/",N2613)-1)</f>
        <v>technology</v>
      </c>
      <c r="R2613" s="1" t="str">
        <f>RIGHT(N2613,LEN(N2613) - FIND("/",N2613))</f>
        <v>space exploration</v>
      </c>
      <c r="S2613" s="12">
        <f>(J2613/86400)+DATE(1970,1,1)</f>
        <v>42704.335810185185</v>
      </c>
      <c r="T2613" s="12">
        <f>(I2613/86400)+DATE(1970,1,1)</f>
        <v>42737.957638888889</v>
      </c>
    </row>
    <row r="2614" spans="1:20" ht="45" x14ac:dyDescent="0.25">
      <c r="A2614" s="1">
        <v>2612</v>
      </c>
      <c r="B2614" s="8" t="s">
        <v>2612</v>
      </c>
      <c r="C2614" s="8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16">
        <f>ROUND((E2614/D2614)*(100),0)</f>
        <v>172</v>
      </c>
      <c r="P2614" s="9">
        <f>IF(L2614 = 0,0,E2614/L2614)</f>
        <v>58.422210884353746</v>
      </c>
      <c r="Q2614" s="1" t="str">
        <f>LEFT(N2614,SEARCH("/",N2614)-1)</f>
        <v>technology</v>
      </c>
      <c r="R2614" s="1" t="str">
        <f>RIGHT(N2614,LEN(N2614) - FIND("/",N2614))</f>
        <v>space exploration</v>
      </c>
      <c r="S2614" s="12">
        <f>(J2614/86400)+DATE(1970,1,1)</f>
        <v>41982.143171296295</v>
      </c>
      <c r="T2614" s="12">
        <f>(I2614/86400)+DATE(1970,1,1)</f>
        <v>42013.143171296295</v>
      </c>
    </row>
    <row r="2615" spans="1:20" ht="60" x14ac:dyDescent="0.25">
      <c r="A2615" s="1">
        <v>2613</v>
      </c>
      <c r="B2615" s="8" t="s">
        <v>2613</v>
      </c>
      <c r="C2615" s="8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16">
        <f>ROUND((E2615/D2615)*(100),0)</f>
        <v>101</v>
      </c>
      <c r="P2615" s="9">
        <f>IF(L2615 = 0,0,E2615/L2615)</f>
        <v>270.57142857142856</v>
      </c>
      <c r="Q2615" s="1" t="str">
        <f>LEFT(N2615,SEARCH("/",N2615)-1)</f>
        <v>technology</v>
      </c>
      <c r="R2615" s="1" t="str">
        <f>RIGHT(N2615,LEN(N2615) - FIND("/",N2615))</f>
        <v>space exploration</v>
      </c>
      <c r="S2615" s="12">
        <f>(J2615/86400)+DATE(1970,1,1)</f>
        <v>41143.81821759259</v>
      </c>
      <c r="T2615" s="12">
        <f>(I2615/86400)+DATE(1970,1,1)</f>
        <v>41173.81821759259</v>
      </c>
    </row>
    <row r="2616" spans="1:20" ht="60" x14ac:dyDescent="0.25">
      <c r="A2616" s="1">
        <v>2614</v>
      </c>
      <c r="B2616" s="8" t="s">
        <v>2614</v>
      </c>
      <c r="C2616" s="8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16">
        <f>ROUND((E2616/D2616)*(100),0)</f>
        <v>102</v>
      </c>
      <c r="P2616" s="9">
        <f>IF(L2616 = 0,0,E2616/L2616)</f>
        <v>107.1</v>
      </c>
      <c r="Q2616" s="1" t="str">
        <f>LEFT(N2616,SEARCH("/",N2616)-1)</f>
        <v>technology</v>
      </c>
      <c r="R2616" s="1" t="str">
        <f>RIGHT(N2616,LEN(N2616) - FIND("/",N2616))</f>
        <v>space exploration</v>
      </c>
      <c r="S2616" s="12">
        <f>(J2616/86400)+DATE(1970,1,1)</f>
        <v>41730.708472222221</v>
      </c>
      <c r="T2616" s="12">
        <f>(I2616/86400)+DATE(1970,1,1)</f>
        <v>41759.208333333336</v>
      </c>
    </row>
    <row r="2617" spans="1:20" ht="60" x14ac:dyDescent="0.25">
      <c r="A2617" s="1">
        <v>2615</v>
      </c>
      <c r="B2617" s="8" t="s">
        <v>2615</v>
      </c>
      <c r="C2617" s="8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16">
        <f>ROUND((E2617/D2617)*(100),0)</f>
        <v>170</v>
      </c>
      <c r="P2617" s="9">
        <f>IF(L2617 = 0,0,E2617/L2617)</f>
        <v>47.180555555555557</v>
      </c>
      <c r="Q2617" s="1" t="str">
        <f>LEFT(N2617,SEARCH("/",N2617)-1)</f>
        <v>technology</v>
      </c>
      <c r="R2617" s="1" t="str">
        <f>RIGHT(N2617,LEN(N2617) - FIND("/",N2617))</f>
        <v>space exploration</v>
      </c>
      <c r="S2617" s="12">
        <f>(J2617/86400)+DATE(1970,1,1)</f>
        <v>42453.49726851852</v>
      </c>
      <c r="T2617" s="12">
        <f>(I2617/86400)+DATE(1970,1,1)</f>
        <v>42490.5</v>
      </c>
    </row>
    <row r="2618" spans="1:20" ht="45" x14ac:dyDescent="0.25">
      <c r="A2618" s="1">
        <v>2616</v>
      </c>
      <c r="B2618" s="8" t="s">
        <v>2616</v>
      </c>
      <c r="C2618" s="8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16">
        <f>ROUND((E2618/D2618)*(100),0)</f>
        <v>115</v>
      </c>
      <c r="P2618" s="9">
        <f>IF(L2618 = 0,0,E2618/L2618)</f>
        <v>120.30882352941177</v>
      </c>
      <c r="Q2618" s="1" t="str">
        <f>LEFT(N2618,SEARCH("/",N2618)-1)</f>
        <v>technology</v>
      </c>
      <c r="R2618" s="1" t="str">
        <f>RIGHT(N2618,LEN(N2618) - FIND("/",N2618))</f>
        <v>space exploration</v>
      </c>
      <c r="S2618" s="12">
        <f>(J2618/86400)+DATE(1970,1,1)</f>
        <v>42211.99454861111</v>
      </c>
      <c r="T2618" s="12">
        <f>(I2618/86400)+DATE(1970,1,1)</f>
        <v>42241.99454861111</v>
      </c>
    </row>
    <row r="2619" spans="1:20" ht="60" x14ac:dyDescent="0.25">
      <c r="A2619" s="1">
        <v>2617</v>
      </c>
      <c r="B2619" s="8" t="s">
        <v>2617</v>
      </c>
      <c r="C2619" s="8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16">
        <f>ROUND((E2619/D2619)*(100),0)</f>
        <v>878</v>
      </c>
      <c r="P2619" s="9">
        <f>IF(L2619 = 0,0,E2619/L2619)</f>
        <v>27.59748427672956</v>
      </c>
      <c r="Q2619" s="1" t="str">
        <f>LEFT(N2619,SEARCH("/",N2619)-1)</f>
        <v>technology</v>
      </c>
      <c r="R2619" s="1" t="str">
        <f>RIGHT(N2619,LEN(N2619) - FIND("/",N2619))</f>
        <v>space exploration</v>
      </c>
      <c r="S2619" s="12">
        <f>(J2619/86400)+DATE(1970,1,1)</f>
        <v>41902.874432870369</v>
      </c>
      <c r="T2619" s="12">
        <f>(I2619/86400)+DATE(1970,1,1)</f>
        <v>41932.874432870369</v>
      </c>
    </row>
    <row r="2620" spans="1:20" ht="30" x14ac:dyDescent="0.25">
      <c r="A2620" s="1">
        <v>2618</v>
      </c>
      <c r="B2620" s="8" t="s">
        <v>2618</v>
      </c>
      <c r="C2620" s="8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16">
        <f>ROUND((E2620/D2620)*(100),0)</f>
        <v>105</v>
      </c>
      <c r="P2620" s="9">
        <f>IF(L2620 = 0,0,E2620/L2620)</f>
        <v>205.2987012987013</v>
      </c>
      <c r="Q2620" s="1" t="str">
        <f>LEFT(N2620,SEARCH("/",N2620)-1)</f>
        <v>technology</v>
      </c>
      <c r="R2620" s="1" t="str">
        <f>RIGHT(N2620,LEN(N2620) - FIND("/",N2620))</f>
        <v>space exploration</v>
      </c>
      <c r="S2620" s="12">
        <f>(J2620/86400)+DATE(1970,1,1)</f>
        <v>42279.792372685188</v>
      </c>
      <c r="T2620" s="12">
        <f>(I2620/86400)+DATE(1970,1,1)</f>
        <v>42339.834039351852</v>
      </c>
    </row>
    <row r="2621" spans="1:20" ht="60" x14ac:dyDescent="0.25">
      <c r="A2621" s="1">
        <v>2619</v>
      </c>
      <c r="B2621" s="8" t="s">
        <v>2619</v>
      </c>
      <c r="C2621" s="8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16">
        <f>ROUND((E2621/D2621)*(100),0)</f>
        <v>188</v>
      </c>
      <c r="P2621" s="9">
        <f>IF(L2621 = 0,0,E2621/L2621)</f>
        <v>35.547169811320757</v>
      </c>
      <c r="Q2621" s="1" t="str">
        <f>LEFT(N2621,SEARCH("/",N2621)-1)</f>
        <v>technology</v>
      </c>
      <c r="R2621" s="1" t="str">
        <f>RIGHT(N2621,LEN(N2621) - FIND("/",N2621))</f>
        <v>space exploration</v>
      </c>
      <c r="S2621" s="12">
        <f>(J2621/86400)+DATE(1970,1,1)</f>
        <v>42273.884305555555</v>
      </c>
      <c r="T2621" s="12">
        <f>(I2621/86400)+DATE(1970,1,1)</f>
        <v>42300.458333333328</v>
      </c>
    </row>
    <row r="2622" spans="1:20" ht="60" x14ac:dyDescent="0.25">
      <c r="A2622" s="1">
        <v>2620</v>
      </c>
      <c r="B2622" s="8" t="s">
        <v>2620</v>
      </c>
      <c r="C2622" s="8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16">
        <f>ROUND((E2622/D2622)*(100),0)</f>
        <v>144</v>
      </c>
      <c r="P2622" s="9">
        <f>IF(L2622 = 0,0,E2622/L2622)</f>
        <v>74.639488409272587</v>
      </c>
      <c r="Q2622" s="1" t="str">
        <f>LEFT(N2622,SEARCH("/",N2622)-1)</f>
        <v>technology</v>
      </c>
      <c r="R2622" s="1" t="str">
        <f>RIGHT(N2622,LEN(N2622) - FIND("/",N2622))</f>
        <v>space exploration</v>
      </c>
      <c r="S2622" s="12">
        <f>(J2622/86400)+DATE(1970,1,1)</f>
        <v>42251.16715277778</v>
      </c>
      <c r="T2622" s="12">
        <f>(I2622/86400)+DATE(1970,1,1)</f>
        <v>42288.041666666672</v>
      </c>
    </row>
    <row r="2623" spans="1:20" ht="60" x14ac:dyDescent="0.25">
      <c r="A2623" s="1">
        <v>2621</v>
      </c>
      <c r="B2623" s="8" t="s">
        <v>2621</v>
      </c>
      <c r="C2623" s="8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16">
        <f>ROUND((E2623/D2623)*(100),0)</f>
        <v>146</v>
      </c>
      <c r="P2623" s="9">
        <f>IF(L2623 = 0,0,E2623/L2623)</f>
        <v>47.058064516129029</v>
      </c>
      <c r="Q2623" s="1" t="str">
        <f>LEFT(N2623,SEARCH("/",N2623)-1)</f>
        <v>technology</v>
      </c>
      <c r="R2623" s="1" t="str">
        <f>RIGHT(N2623,LEN(N2623) - FIND("/",N2623))</f>
        <v>space exploration</v>
      </c>
      <c r="S2623" s="12">
        <f>(J2623/86400)+DATE(1970,1,1)</f>
        <v>42115.747546296298</v>
      </c>
      <c r="T2623" s="12">
        <f>(I2623/86400)+DATE(1970,1,1)</f>
        <v>42145.747546296298</v>
      </c>
    </row>
    <row r="2624" spans="1:20" ht="60" x14ac:dyDescent="0.25">
      <c r="A2624" s="1">
        <v>2622</v>
      </c>
      <c r="B2624" s="8" t="s">
        <v>2622</v>
      </c>
      <c r="C2624" s="8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16">
        <f>ROUND((E2624/D2624)*(100),0)</f>
        <v>131</v>
      </c>
      <c r="P2624" s="9">
        <f>IF(L2624 = 0,0,E2624/L2624)</f>
        <v>26.591351351351353</v>
      </c>
      <c r="Q2624" s="1" t="str">
        <f>LEFT(N2624,SEARCH("/",N2624)-1)</f>
        <v>technology</v>
      </c>
      <c r="R2624" s="1" t="str">
        <f>RIGHT(N2624,LEN(N2624) - FIND("/",N2624))</f>
        <v>space exploration</v>
      </c>
      <c r="S2624" s="12">
        <f>(J2624/86400)+DATE(1970,1,1)</f>
        <v>42689.74324074074</v>
      </c>
      <c r="T2624" s="12">
        <f>(I2624/86400)+DATE(1970,1,1)</f>
        <v>42734.74324074074</v>
      </c>
    </row>
    <row r="2625" spans="1:20" ht="60" x14ac:dyDescent="0.25">
      <c r="A2625" s="1">
        <v>2623</v>
      </c>
      <c r="B2625" s="8" t="s">
        <v>2623</v>
      </c>
      <c r="C2625" s="8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16">
        <f>ROUND((E2625/D2625)*(100),0)</f>
        <v>114</v>
      </c>
      <c r="P2625" s="9">
        <f>IF(L2625 = 0,0,E2625/L2625)</f>
        <v>36.774193548387096</v>
      </c>
      <c r="Q2625" s="1" t="str">
        <f>LEFT(N2625,SEARCH("/",N2625)-1)</f>
        <v>technology</v>
      </c>
      <c r="R2625" s="1" t="str">
        <f>RIGHT(N2625,LEN(N2625) - FIND("/",N2625))</f>
        <v>space exploration</v>
      </c>
      <c r="S2625" s="12">
        <f>(J2625/86400)+DATE(1970,1,1)</f>
        <v>42692.256550925929</v>
      </c>
      <c r="T2625" s="12">
        <f>(I2625/86400)+DATE(1970,1,1)</f>
        <v>42706.256550925929</v>
      </c>
    </row>
    <row r="2626" spans="1:20" ht="60" x14ac:dyDescent="0.25">
      <c r="A2626" s="1">
        <v>2624</v>
      </c>
      <c r="B2626" s="8" t="s">
        <v>2624</v>
      </c>
      <c r="C2626" s="8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16">
        <f>ROUND((E2626/D2626)*(100),0)</f>
        <v>1379</v>
      </c>
      <c r="P2626" s="9">
        <f>IF(L2626 = 0,0,E2626/L2626)</f>
        <v>31.820544982698959</v>
      </c>
      <c r="Q2626" s="1" t="str">
        <f>LEFT(N2626,SEARCH("/",N2626)-1)</f>
        <v>technology</v>
      </c>
      <c r="R2626" s="1" t="str">
        <f>RIGHT(N2626,LEN(N2626) - FIND("/",N2626))</f>
        <v>space exploration</v>
      </c>
      <c r="S2626" s="12">
        <f>(J2626/86400)+DATE(1970,1,1)</f>
        <v>41144.421550925923</v>
      </c>
      <c r="T2626" s="12">
        <f>(I2626/86400)+DATE(1970,1,1)</f>
        <v>41165.421550925923</v>
      </c>
    </row>
    <row r="2627" spans="1:20" ht="60" x14ac:dyDescent="0.25">
      <c r="A2627" s="1">
        <v>2625</v>
      </c>
      <c r="B2627" s="8" t="s">
        <v>2625</v>
      </c>
      <c r="C2627" s="8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16">
        <f>ROUND((E2627/D2627)*(100),0)</f>
        <v>956</v>
      </c>
      <c r="P2627" s="9">
        <f>IF(L2627 = 0,0,E2627/L2627)</f>
        <v>27.576923076923077</v>
      </c>
      <c r="Q2627" s="1" t="str">
        <f>LEFT(N2627,SEARCH("/",N2627)-1)</f>
        <v>technology</v>
      </c>
      <c r="R2627" s="1" t="str">
        <f>RIGHT(N2627,LEN(N2627) - FIND("/",N2627))</f>
        <v>space exploration</v>
      </c>
      <c r="S2627" s="12">
        <f>(J2627/86400)+DATE(1970,1,1)</f>
        <v>42658.810277777782</v>
      </c>
      <c r="T2627" s="12">
        <f>(I2627/86400)+DATE(1970,1,1)</f>
        <v>42683.851944444439</v>
      </c>
    </row>
    <row r="2628" spans="1:20" ht="45" x14ac:dyDescent="0.25">
      <c r="A2628" s="1">
        <v>2626</v>
      </c>
      <c r="B2628" s="8" t="s">
        <v>2626</v>
      </c>
      <c r="C2628" s="8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16">
        <f>ROUND((E2628/D2628)*(100),0)</f>
        <v>112</v>
      </c>
      <c r="P2628" s="9">
        <f>IF(L2628 = 0,0,E2628/L2628)</f>
        <v>56</v>
      </c>
      <c r="Q2628" s="1" t="str">
        <f>LEFT(N2628,SEARCH("/",N2628)-1)</f>
        <v>technology</v>
      </c>
      <c r="R2628" s="1" t="str">
        <f>RIGHT(N2628,LEN(N2628) - FIND("/",N2628))</f>
        <v>space exploration</v>
      </c>
      <c r="S2628" s="12">
        <f>(J2628/86400)+DATE(1970,1,1)</f>
        <v>42128.628113425926</v>
      </c>
      <c r="T2628" s="12">
        <f>(I2628/86400)+DATE(1970,1,1)</f>
        <v>42158.628113425926</v>
      </c>
    </row>
    <row r="2629" spans="1:20" ht="60" x14ac:dyDescent="0.25">
      <c r="A2629" s="1">
        <v>2627</v>
      </c>
      <c r="B2629" s="8" t="s">
        <v>2627</v>
      </c>
      <c r="C2629" s="8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16">
        <f>ROUND((E2629/D2629)*(100),0)</f>
        <v>647</v>
      </c>
      <c r="P2629" s="9">
        <f>IF(L2629 = 0,0,E2629/L2629)</f>
        <v>21.555555555555557</v>
      </c>
      <c r="Q2629" s="1" t="str">
        <f>LEFT(N2629,SEARCH("/",N2629)-1)</f>
        <v>technology</v>
      </c>
      <c r="R2629" s="1" t="str">
        <f>RIGHT(N2629,LEN(N2629) - FIND("/",N2629))</f>
        <v>space exploration</v>
      </c>
      <c r="S2629" s="12">
        <f>(J2629/86400)+DATE(1970,1,1)</f>
        <v>42304.829409722224</v>
      </c>
      <c r="T2629" s="12">
        <f>(I2629/86400)+DATE(1970,1,1)</f>
        <v>42334.871076388888</v>
      </c>
    </row>
    <row r="2630" spans="1:20" ht="45" x14ac:dyDescent="0.25">
      <c r="A2630" s="1">
        <v>2628</v>
      </c>
      <c r="B2630" s="8" t="s">
        <v>2628</v>
      </c>
      <c r="C2630" s="8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16">
        <f>ROUND((E2630/D2630)*(100),0)</f>
        <v>110</v>
      </c>
      <c r="P2630" s="9">
        <f>IF(L2630 = 0,0,E2630/L2630)</f>
        <v>44.095238095238095</v>
      </c>
      <c r="Q2630" s="1" t="str">
        <f>LEFT(N2630,SEARCH("/",N2630)-1)</f>
        <v>technology</v>
      </c>
      <c r="R2630" s="1" t="str">
        <f>RIGHT(N2630,LEN(N2630) - FIND("/",N2630))</f>
        <v>space exploration</v>
      </c>
      <c r="S2630" s="12">
        <f>(J2630/86400)+DATE(1970,1,1)</f>
        <v>41953.966053240743</v>
      </c>
      <c r="T2630" s="12">
        <f>(I2630/86400)+DATE(1970,1,1)</f>
        <v>41973.966053240743</v>
      </c>
    </row>
    <row r="2631" spans="1:20" ht="45" x14ac:dyDescent="0.25">
      <c r="A2631" s="1">
        <v>2629</v>
      </c>
      <c r="B2631" s="8" t="s">
        <v>2629</v>
      </c>
      <c r="C2631" s="8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16">
        <f>ROUND((E2631/D2631)*(100),0)</f>
        <v>128</v>
      </c>
      <c r="P2631" s="9">
        <f>IF(L2631 = 0,0,E2631/L2631)</f>
        <v>63.87</v>
      </c>
      <c r="Q2631" s="1" t="str">
        <f>LEFT(N2631,SEARCH("/",N2631)-1)</f>
        <v>technology</v>
      </c>
      <c r="R2631" s="1" t="str">
        <f>RIGHT(N2631,LEN(N2631) - FIND("/",N2631))</f>
        <v>space exploration</v>
      </c>
      <c r="S2631" s="12">
        <f>(J2631/86400)+DATE(1970,1,1)</f>
        <v>42108.538449074069</v>
      </c>
      <c r="T2631" s="12">
        <f>(I2631/86400)+DATE(1970,1,1)</f>
        <v>42138.538449074069</v>
      </c>
    </row>
    <row r="2632" spans="1:20" ht="60" x14ac:dyDescent="0.25">
      <c r="A2632" s="1">
        <v>2630</v>
      </c>
      <c r="B2632" s="8" t="s">
        <v>2630</v>
      </c>
      <c r="C2632" s="8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16">
        <f>ROUND((E2632/D2632)*(100),0)</f>
        <v>158</v>
      </c>
      <c r="P2632" s="9">
        <f>IF(L2632 = 0,0,E2632/L2632)</f>
        <v>38.987654320987652</v>
      </c>
      <c r="Q2632" s="1" t="str">
        <f>LEFT(N2632,SEARCH("/",N2632)-1)</f>
        <v>technology</v>
      </c>
      <c r="R2632" s="1" t="str">
        <f>RIGHT(N2632,LEN(N2632) - FIND("/",N2632))</f>
        <v>space exploration</v>
      </c>
      <c r="S2632" s="12">
        <f>(J2632/86400)+DATE(1970,1,1)</f>
        <v>42524.105462962965</v>
      </c>
      <c r="T2632" s="12">
        <f>(I2632/86400)+DATE(1970,1,1)</f>
        <v>42551.416666666672</v>
      </c>
    </row>
    <row r="2633" spans="1:20" ht="45" x14ac:dyDescent="0.25">
      <c r="A2633" s="1">
        <v>2631</v>
      </c>
      <c r="B2633" s="8" t="s">
        <v>2631</v>
      </c>
      <c r="C2633" s="8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16">
        <f>ROUND((E2633/D2633)*(100),0)</f>
        <v>115</v>
      </c>
      <c r="P2633" s="9">
        <f>IF(L2633 = 0,0,E2633/L2633)</f>
        <v>80.185489510489504</v>
      </c>
      <c r="Q2633" s="1" t="str">
        <f>LEFT(N2633,SEARCH("/",N2633)-1)</f>
        <v>technology</v>
      </c>
      <c r="R2633" s="1" t="str">
        <f>RIGHT(N2633,LEN(N2633) - FIND("/",N2633))</f>
        <v>space exploration</v>
      </c>
      <c r="S2633" s="12">
        <f>(J2633/86400)+DATE(1970,1,1)</f>
        <v>42218.169293981482</v>
      </c>
      <c r="T2633" s="12">
        <f>(I2633/86400)+DATE(1970,1,1)</f>
        <v>42246.169293981482</v>
      </c>
    </row>
    <row r="2634" spans="1:20" ht="45" x14ac:dyDescent="0.25">
      <c r="A2634" s="1">
        <v>2632</v>
      </c>
      <c r="B2634" s="8" t="s">
        <v>2632</v>
      </c>
      <c r="C2634" s="8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16">
        <f>ROUND((E2634/D2634)*(100),0)</f>
        <v>137</v>
      </c>
      <c r="P2634" s="9">
        <f>IF(L2634 = 0,0,E2634/L2634)</f>
        <v>34.904761904761905</v>
      </c>
      <c r="Q2634" s="1" t="str">
        <f>LEFT(N2634,SEARCH("/",N2634)-1)</f>
        <v>technology</v>
      </c>
      <c r="R2634" s="1" t="str">
        <f>RIGHT(N2634,LEN(N2634) - FIND("/",N2634))</f>
        <v>space exploration</v>
      </c>
      <c r="S2634" s="12">
        <f>(J2634/86400)+DATE(1970,1,1)</f>
        <v>42494.061793981484</v>
      </c>
      <c r="T2634" s="12">
        <f>(I2634/86400)+DATE(1970,1,1)</f>
        <v>42519.061793981484</v>
      </c>
    </row>
    <row r="2635" spans="1:20" ht="60" x14ac:dyDescent="0.25">
      <c r="A2635" s="1">
        <v>2633</v>
      </c>
      <c r="B2635" s="8" t="s">
        <v>2633</v>
      </c>
      <c r="C2635" s="8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16">
        <f>ROUND((E2635/D2635)*(100),0)</f>
        <v>355</v>
      </c>
      <c r="P2635" s="9">
        <f>IF(L2635 = 0,0,E2635/L2635)</f>
        <v>89.100502512562812</v>
      </c>
      <c r="Q2635" s="1" t="str">
        <f>LEFT(N2635,SEARCH("/",N2635)-1)</f>
        <v>technology</v>
      </c>
      <c r="R2635" s="1" t="str">
        <f>RIGHT(N2635,LEN(N2635) - FIND("/",N2635))</f>
        <v>space exploration</v>
      </c>
      <c r="S2635" s="12">
        <f>(J2635/86400)+DATE(1970,1,1)</f>
        <v>41667.823287037041</v>
      </c>
      <c r="T2635" s="12">
        <f>(I2635/86400)+DATE(1970,1,1)</f>
        <v>41697.958333333336</v>
      </c>
    </row>
    <row r="2636" spans="1:20" ht="45" x14ac:dyDescent="0.25">
      <c r="A2636" s="1">
        <v>2634</v>
      </c>
      <c r="B2636" s="8" t="s">
        <v>2634</v>
      </c>
      <c r="C2636" s="8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16">
        <f>ROUND((E2636/D2636)*(100),0)</f>
        <v>106</v>
      </c>
      <c r="P2636" s="9">
        <f>IF(L2636 = 0,0,E2636/L2636)</f>
        <v>39.44</v>
      </c>
      <c r="Q2636" s="1" t="str">
        <f>LEFT(N2636,SEARCH("/",N2636)-1)</f>
        <v>technology</v>
      </c>
      <c r="R2636" s="1" t="str">
        <f>RIGHT(N2636,LEN(N2636) - FIND("/",N2636))</f>
        <v>space exploration</v>
      </c>
      <c r="S2636" s="12">
        <f>(J2636/86400)+DATE(1970,1,1)</f>
        <v>42612.656493055554</v>
      </c>
      <c r="T2636" s="12">
        <f>(I2636/86400)+DATE(1970,1,1)</f>
        <v>42642.656493055554</v>
      </c>
    </row>
    <row r="2637" spans="1:20" ht="60" x14ac:dyDescent="0.25">
      <c r="A2637" s="1">
        <v>2635</v>
      </c>
      <c r="B2637" s="8" t="s">
        <v>2635</v>
      </c>
      <c r="C2637" s="8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16">
        <f>ROUND((E2637/D2637)*(100),0)</f>
        <v>100</v>
      </c>
      <c r="P2637" s="9">
        <f>IF(L2637 = 0,0,E2637/L2637)</f>
        <v>136.9047619047619</v>
      </c>
      <c r="Q2637" s="1" t="str">
        <f>LEFT(N2637,SEARCH("/",N2637)-1)</f>
        <v>technology</v>
      </c>
      <c r="R2637" s="1" t="str">
        <f>RIGHT(N2637,LEN(N2637) - FIND("/",N2637))</f>
        <v>space exploration</v>
      </c>
      <c r="S2637" s="12">
        <f>(J2637/86400)+DATE(1970,1,1)</f>
        <v>42037.950937500005</v>
      </c>
      <c r="T2637" s="12">
        <f>(I2637/86400)+DATE(1970,1,1)</f>
        <v>42072.909270833334</v>
      </c>
    </row>
    <row r="2638" spans="1:20" ht="60" x14ac:dyDescent="0.25">
      <c r="A2638" s="1">
        <v>2636</v>
      </c>
      <c r="B2638" s="8" t="s">
        <v>2636</v>
      </c>
      <c r="C2638" s="8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16">
        <f>ROUND((E2638/D2638)*(100),0)</f>
        <v>187</v>
      </c>
      <c r="P2638" s="9">
        <f>IF(L2638 = 0,0,E2638/L2638)</f>
        <v>37.46</v>
      </c>
      <c r="Q2638" s="1" t="str">
        <f>LEFT(N2638,SEARCH("/",N2638)-1)</f>
        <v>technology</v>
      </c>
      <c r="R2638" s="1" t="str">
        <f>RIGHT(N2638,LEN(N2638) - FIND("/",N2638))</f>
        <v>space exploration</v>
      </c>
      <c r="S2638" s="12">
        <f>(J2638/86400)+DATE(1970,1,1)</f>
        <v>42636.614745370374</v>
      </c>
      <c r="T2638" s="12">
        <f>(I2638/86400)+DATE(1970,1,1)</f>
        <v>42659.041666666672</v>
      </c>
    </row>
    <row r="2639" spans="1:20" ht="45" x14ac:dyDescent="0.25">
      <c r="A2639" s="1">
        <v>2637</v>
      </c>
      <c r="B2639" s="8" t="s">
        <v>2637</v>
      </c>
      <c r="C2639" s="8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16">
        <f>ROUND((E2639/D2639)*(100),0)</f>
        <v>166</v>
      </c>
      <c r="P2639" s="9">
        <f>IF(L2639 = 0,0,E2639/L2639)</f>
        <v>31.96153846153846</v>
      </c>
      <c r="Q2639" s="1" t="str">
        <f>LEFT(N2639,SEARCH("/",N2639)-1)</f>
        <v>technology</v>
      </c>
      <c r="R2639" s="1" t="str">
        <f>RIGHT(N2639,LEN(N2639) - FIND("/",N2639))</f>
        <v>space exploration</v>
      </c>
      <c r="S2639" s="12">
        <f>(J2639/86400)+DATE(1970,1,1)</f>
        <v>42639.549479166672</v>
      </c>
      <c r="T2639" s="12">
        <f>(I2639/86400)+DATE(1970,1,1)</f>
        <v>42655.549479166672</v>
      </c>
    </row>
    <row r="2640" spans="1:20" ht="45" x14ac:dyDescent="0.25">
      <c r="A2640" s="1">
        <v>2638</v>
      </c>
      <c r="B2640" s="8" t="s">
        <v>2638</v>
      </c>
      <c r="C2640" s="8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16">
        <f>ROUND((E2640/D2640)*(100),0)</f>
        <v>102</v>
      </c>
      <c r="P2640" s="9">
        <f>IF(L2640 = 0,0,E2640/L2640)</f>
        <v>25.214285714285715</v>
      </c>
      <c r="Q2640" s="1" t="str">
        <f>LEFT(N2640,SEARCH("/",N2640)-1)</f>
        <v>technology</v>
      </c>
      <c r="R2640" s="1" t="str">
        <f>RIGHT(N2640,LEN(N2640) - FIND("/",N2640))</f>
        <v>space exploration</v>
      </c>
      <c r="S2640" s="12">
        <f>(J2640/86400)+DATE(1970,1,1)</f>
        <v>41989.913136574076</v>
      </c>
      <c r="T2640" s="12">
        <f>(I2640/86400)+DATE(1970,1,1)</f>
        <v>42019.913136574076</v>
      </c>
    </row>
    <row r="2641" spans="1:20" ht="60" x14ac:dyDescent="0.25">
      <c r="A2641" s="1">
        <v>2639</v>
      </c>
      <c r="B2641" s="8" t="s">
        <v>2639</v>
      </c>
      <c r="C2641" s="8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16">
        <f>ROUND((E2641/D2641)*(100),0)</f>
        <v>164</v>
      </c>
      <c r="P2641" s="9">
        <f>IF(L2641 = 0,0,E2641/L2641)</f>
        <v>10.040816326530612</v>
      </c>
      <c r="Q2641" s="1" t="str">
        <f>LEFT(N2641,SEARCH("/",N2641)-1)</f>
        <v>technology</v>
      </c>
      <c r="R2641" s="1" t="str">
        <f>RIGHT(N2641,LEN(N2641) - FIND("/",N2641))</f>
        <v>space exploration</v>
      </c>
      <c r="S2641" s="12">
        <f>(J2641/86400)+DATE(1970,1,1)</f>
        <v>42024.86513888889</v>
      </c>
      <c r="T2641" s="12">
        <f>(I2641/86400)+DATE(1970,1,1)</f>
        <v>42054.86513888889</v>
      </c>
    </row>
    <row r="2642" spans="1:20" ht="75" x14ac:dyDescent="0.25">
      <c r="A2642" s="1">
        <v>2640</v>
      </c>
      <c r="B2642" s="8" t="s">
        <v>2640</v>
      </c>
      <c r="C2642" s="8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16">
        <f>ROUND((E2642/D2642)*(100),0)</f>
        <v>106</v>
      </c>
      <c r="P2642" s="9">
        <f>IF(L2642 = 0,0,E2642/L2642)</f>
        <v>45.94202898550725</v>
      </c>
      <c r="Q2642" s="1" t="str">
        <f>LEFT(N2642,SEARCH("/",N2642)-1)</f>
        <v>technology</v>
      </c>
      <c r="R2642" s="1" t="str">
        <f>RIGHT(N2642,LEN(N2642) - FIND("/",N2642))</f>
        <v>space exploration</v>
      </c>
      <c r="S2642" s="12">
        <f>(J2642/86400)+DATE(1970,1,1)</f>
        <v>42103.160578703704</v>
      </c>
      <c r="T2642" s="12">
        <f>(I2642/86400)+DATE(1970,1,1)</f>
        <v>42163.160578703704</v>
      </c>
    </row>
    <row r="2643" spans="1:20" ht="30" x14ac:dyDescent="0.25">
      <c r="A2643" s="1">
        <v>2641</v>
      </c>
      <c r="B2643" s="8" t="s">
        <v>2641</v>
      </c>
      <c r="C2643" s="8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6">
        <f>ROUND((E2643/D2643)*(100),0)</f>
        <v>1</v>
      </c>
      <c r="P2643" s="9">
        <f>IF(L2643 = 0,0,E2643/L2643)</f>
        <v>15</v>
      </c>
      <c r="Q2643" s="1" t="str">
        <f>LEFT(N2643,SEARCH("/",N2643)-1)</f>
        <v>technology</v>
      </c>
      <c r="R2643" s="1" t="str">
        <f>RIGHT(N2643,LEN(N2643) - FIND("/",N2643))</f>
        <v>space exploration</v>
      </c>
      <c r="S2643" s="12">
        <f>(J2643/86400)+DATE(1970,1,1)</f>
        <v>41880.827118055553</v>
      </c>
      <c r="T2643" s="12">
        <f>(I2643/86400)+DATE(1970,1,1)</f>
        <v>41897.839583333334</v>
      </c>
    </row>
    <row r="2644" spans="1:20" ht="60" x14ac:dyDescent="0.25">
      <c r="A2644" s="1">
        <v>2642</v>
      </c>
      <c r="B2644" s="8" t="s">
        <v>2642</v>
      </c>
      <c r="C2644" s="8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6">
        <f>ROUND((E2644/D2644)*(100),0)</f>
        <v>0</v>
      </c>
      <c r="P2644" s="9">
        <f>IF(L2644 = 0,0,E2644/L2644)</f>
        <v>0</v>
      </c>
      <c r="Q2644" s="1" t="str">
        <f>LEFT(N2644,SEARCH("/",N2644)-1)</f>
        <v>technology</v>
      </c>
      <c r="R2644" s="1" t="str">
        <f>RIGHT(N2644,LEN(N2644) - FIND("/",N2644))</f>
        <v>space exploration</v>
      </c>
      <c r="S2644" s="12">
        <f>(J2644/86400)+DATE(1970,1,1)</f>
        <v>42536.246620370366</v>
      </c>
      <c r="T2644" s="12">
        <f>(I2644/86400)+DATE(1970,1,1)</f>
        <v>42566.289583333331</v>
      </c>
    </row>
    <row r="2645" spans="1:20" ht="60" x14ac:dyDescent="0.25">
      <c r="A2645" s="1">
        <v>2643</v>
      </c>
      <c r="B2645" s="8" t="s">
        <v>2643</v>
      </c>
      <c r="C2645" s="8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6">
        <f>ROUND((E2645/D2645)*(100),0)</f>
        <v>34</v>
      </c>
      <c r="P2645" s="9">
        <f>IF(L2645 = 0,0,E2645/L2645)</f>
        <v>223.58248500999335</v>
      </c>
      <c r="Q2645" s="1" t="str">
        <f>LEFT(N2645,SEARCH("/",N2645)-1)</f>
        <v>technology</v>
      </c>
      <c r="R2645" s="1" t="str">
        <f>RIGHT(N2645,LEN(N2645) - FIND("/",N2645))</f>
        <v>space exploration</v>
      </c>
      <c r="S2645" s="12">
        <f>(J2645/86400)+DATE(1970,1,1)</f>
        <v>42689.582349537042</v>
      </c>
      <c r="T2645" s="12">
        <f>(I2645/86400)+DATE(1970,1,1)</f>
        <v>42725.332638888889</v>
      </c>
    </row>
    <row r="2646" spans="1:20" ht="45" x14ac:dyDescent="0.25">
      <c r="A2646" s="1">
        <v>2644</v>
      </c>
      <c r="B2646" s="8" t="s">
        <v>2644</v>
      </c>
      <c r="C2646" s="8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6">
        <f>ROUND((E2646/D2646)*(100),0)</f>
        <v>2</v>
      </c>
      <c r="P2646" s="9">
        <f>IF(L2646 = 0,0,E2646/L2646)</f>
        <v>39.480769230769234</v>
      </c>
      <c r="Q2646" s="1" t="str">
        <f>LEFT(N2646,SEARCH("/",N2646)-1)</f>
        <v>technology</v>
      </c>
      <c r="R2646" s="1" t="str">
        <f>RIGHT(N2646,LEN(N2646) - FIND("/",N2646))</f>
        <v>space exploration</v>
      </c>
      <c r="S2646" s="12">
        <f>(J2646/86400)+DATE(1970,1,1)</f>
        <v>42774.792071759264</v>
      </c>
      <c r="T2646" s="12">
        <f>(I2646/86400)+DATE(1970,1,1)</f>
        <v>42804.792071759264</v>
      </c>
    </row>
    <row r="2647" spans="1:20" ht="60" x14ac:dyDescent="0.25">
      <c r="A2647" s="1">
        <v>2645</v>
      </c>
      <c r="B2647" s="8" t="s">
        <v>2645</v>
      </c>
      <c r="C2647" s="8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6">
        <f>ROUND((E2647/D2647)*(100),0)</f>
        <v>11</v>
      </c>
      <c r="P2647" s="9">
        <f>IF(L2647 = 0,0,E2647/L2647)</f>
        <v>91.304347826086953</v>
      </c>
      <c r="Q2647" s="1" t="str">
        <f>LEFT(N2647,SEARCH("/",N2647)-1)</f>
        <v>technology</v>
      </c>
      <c r="R2647" s="1" t="str">
        <f>RIGHT(N2647,LEN(N2647) - FIND("/",N2647))</f>
        <v>space exploration</v>
      </c>
      <c r="S2647" s="12">
        <f>(J2647/86400)+DATE(1970,1,1)</f>
        <v>41921.842627314814</v>
      </c>
      <c r="T2647" s="12">
        <f>(I2647/86400)+DATE(1970,1,1)</f>
        <v>41951.884293981479</v>
      </c>
    </row>
    <row r="2648" spans="1:20" ht="45" x14ac:dyDescent="0.25">
      <c r="A2648" s="1">
        <v>2646</v>
      </c>
      <c r="B2648" s="8" t="s">
        <v>2646</v>
      </c>
      <c r="C2648" s="8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6">
        <f>ROUND((E2648/D2648)*(100),0)</f>
        <v>8</v>
      </c>
      <c r="P2648" s="9">
        <f>IF(L2648 = 0,0,E2648/L2648)</f>
        <v>78.666205607476627</v>
      </c>
      <c r="Q2648" s="1" t="str">
        <f>LEFT(N2648,SEARCH("/",N2648)-1)</f>
        <v>technology</v>
      </c>
      <c r="R2648" s="1" t="str">
        <f>RIGHT(N2648,LEN(N2648) - FIND("/",N2648))</f>
        <v>space exploration</v>
      </c>
      <c r="S2648" s="12">
        <f>(J2648/86400)+DATE(1970,1,1)</f>
        <v>42226.313298611116</v>
      </c>
      <c r="T2648" s="12">
        <f>(I2648/86400)+DATE(1970,1,1)</f>
        <v>42256.313298611116</v>
      </c>
    </row>
    <row r="2649" spans="1:20" ht="60" x14ac:dyDescent="0.25">
      <c r="A2649" s="1">
        <v>2647</v>
      </c>
      <c r="B2649" s="8" t="s">
        <v>2647</v>
      </c>
      <c r="C2649" s="8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6">
        <f>ROUND((E2649/D2649)*(100),0)</f>
        <v>1</v>
      </c>
      <c r="P2649" s="9">
        <f>IF(L2649 = 0,0,E2649/L2649)</f>
        <v>12</v>
      </c>
      <c r="Q2649" s="1" t="str">
        <f>LEFT(N2649,SEARCH("/",N2649)-1)</f>
        <v>technology</v>
      </c>
      <c r="R2649" s="1" t="str">
        <f>RIGHT(N2649,LEN(N2649) - FIND("/",N2649))</f>
        <v>space exploration</v>
      </c>
      <c r="S2649" s="12">
        <f>(J2649/86400)+DATE(1970,1,1)</f>
        <v>42200.261793981481</v>
      </c>
      <c r="T2649" s="12">
        <f>(I2649/86400)+DATE(1970,1,1)</f>
        <v>42230.261793981481</v>
      </c>
    </row>
    <row r="2650" spans="1:20" ht="60" x14ac:dyDescent="0.25">
      <c r="A2650" s="1">
        <v>2648</v>
      </c>
      <c r="B2650" s="8" t="s">
        <v>2648</v>
      </c>
      <c r="C2650" s="8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6">
        <f>ROUND((E2650/D2650)*(100),0)</f>
        <v>1</v>
      </c>
      <c r="P2650" s="9">
        <f>IF(L2650 = 0,0,E2650/L2650)</f>
        <v>17.666666666666668</v>
      </c>
      <c r="Q2650" s="1" t="str">
        <f>LEFT(N2650,SEARCH("/",N2650)-1)</f>
        <v>technology</v>
      </c>
      <c r="R2650" s="1" t="str">
        <f>RIGHT(N2650,LEN(N2650) - FIND("/",N2650))</f>
        <v>space exploration</v>
      </c>
      <c r="S2650" s="12">
        <f>(J2650/86400)+DATE(1970,1,1)</f>
        <v>42408.714814814812</v>
      </c>
      <c r="T2650" s="12">
        <f>(I2650/86400)+DATE(1970,1,1)</f>
        <v>42438.714814814812</v>
      </c>
    </row>
    <row r="2651" spans="1:20" ht="30" x14ac:dyDescent="0.25">
      <c r="A2651" s="1">
        <v>2649</v>
      </c>
      <c r="B2651" s="8" t="s">
        <v>2649</v>
      </c>
      <c r="C2651" s="8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6">
        <f>ROUND((E2651/D2651)*(100),0)</f>
        <v>0</v>
      </c>
      <c r="P2651" s="9">
        <f>IF(L2651 = 0,0,E2651/L2651)</f>
        <v>41.333333333333336</v>
      </c>
      <c r="Q2651" s="1" t="str">
        <f>LEFT(N2651,SEARCH("/",N2651)-1)</f>
        <v>technology</v>
      </c>
      <c r="R2651" s="1" t="str">
        <f>RIGHT(N2651,LEN(N2651) - FIND("/",N2651))</f>
        <v>space exploration</v>
      </c>
      <c r="S2651" s="12">
        <f>(J2651/86400)+DATE(1970,1,1)</f>
        <v>42341.99700231482</v>
      </c>
      <c r="T2651" s="12">
        <f>(I2651/86400)+DATE(1970,1,1)</f>
        <v>42401.99700231482</v>
      </c>
    </row>
    <row r="2652" spans="1:20" ht="60" x14ac:dyDescent="0.25">
      <c r="A2652" s="1">
        <v>2650</v>
      </c>
      <c r="B2652" s="8" t="s">
        <v>2650</v>
      </c>
      <c r="C2652" s="8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6">
        <f>ROUND((E2652/D2652)*(100),0)</f>
        <v>1</v>
      </c>
      <c r="P2652" s="9">
        <f>IF(L2652 = 0,0,E2652/L2652)</f>
        <v>71.599999999999994</v>
      </c>
      <c r="Q2652" s="1" t="str">
        <f>LEFT(N2652,SEARCH("/",N2652)-1)</f>
        <v>technology</v>
      </c>
      <c r="R2652" s="1" t="str">
        <f>RIGHT(N2652,LEN(N2652) - FIND("/",N2652))</f>
        <v>space exploration</v>
      </c>
      <c r="S2652" s="12">
        <f>(J2652/86400)+DATE(1970,1,1)</f>
        <v>42695.624340277776</v>
      </c>
      <c r="T2652" s="12">
        <f>(I2652/86400)+DATE(1970,1,1)</f>
        <v>42725.624340277776</v>
      </c>
    </row>
    <row r="2653" spans="1:20" ht="60" x14ac:dyDescent="0.25">
      <c r="A2653" s="1">
        <v>2651</v>
      </c>
      <c r="B2653" s="8" t="s">
        <v>2651</v>
      </c>
      <c r="C2653" s="8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6">
        <f>ROUND((E2653/D2653)*(100),0)</f>
        <v>2</v>
      </c>
      <c r="P2653" s="9">
        <f>IF(L2653 = 0,0,E2653/L2653)</f>
        <v>307.8235294117647</v>
      </c>
      <c r="Q2653" s="1" t="str">
        <f>LEFT(N2653,SEARCH("/",N2653)-1)</f>
        <v>technology</v>
      </c>
      <c r="R2653" s="1" t="str">
        <f>RIGHT(N2653,LEN(N2653) - FIND("/",N2653))</f>
        <v>space exploration</v>
      </c>
      <c r="S2653" s="12">
        <f>(J2653/86400)+DATE(1970,1,1)</f>
        <v>42327.805659722224</v>
      </c>
      <c r="T2653" s="12">
        <f>(I2653/86400)+DATE(1970,1,1)</f>
        <v>42355.805659722224</v>
      </c>
    </row>
    <row r="2654" spans="1:20" ht="60" x14ac:dyDescent="0.25">
      <c r="A2654" s="1">
        <v>2652</v>
      </c>
      <c r="B2654" s="8" t="s">
        <v>2652</v>
      </c>
      <c r="C2654" s="8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6">
        <f>ROUND((E2654/D2654)*(100),0)</f>
        <v>1</v>
      </c>
      <c r="P2654" s="9">
        <f>IF(L2654 = 0,0,E2654/L2654)</f>
        <v>80.454545454545453</v>
      </c>
      <c r="Q2654" s="1" t="str">
        <f>LEFT(N2654,SEARCH("/",N2654)-1)</f>
        <v>technology</v>
      </c>
      <c r="R2654" s="1" t="str">
        <f>RIGHT(N2654,LEN(N2654) - FIND("/",N2654))</f>
        <v>space exploration</v>
      </c>
      <c r="S2654" s="12">
        <f>(J2654/86400)+DATE(1970,1,1)</f>
        <v>41953.158854166672</v>
      </c>
      <c r="T2654" s="12">
        <f>(I2654/86400)+DATE(1970,1,1)</f>
        <v>41983.158854166672</v>
      </c>
    </row>
    <row r="2655" spans="1:20" ht="45" x14ac:dyDescent="0.25">
      <c r="A2655" s="1">
        <v>2653</v>
      </c>
      <c r="B2655" s="8" t="s">
        <v>2653</v>
      </c>
      <c r="C2655" s="8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6">
        <f>ROUND((E2655/D2655)*(100),0)</f>
        <v>12</v>
      </c>
      <c r="P2655" s="9">
        <f>IF(L2655 = 0,0,E2655/L2655)</f>
        <v>83.942857142857136</v>
      </c>
      <c r="Q2655" s="1" t="str">
        <f>LEFT(N2655,SEARCH("/",N2655)-1)</f>
        <v>technology</v>
      </c>
      <c r="R2655" s="1" t="str">
        <f>RIGHT(N2655,LEN(N2655) - FIND("/",N2655))</f>
        <v>space exploration</v>
      </c>
      <c r="S2655" s="12">
        <f>(J2655/86400)+DATE(1970,1,1)</f>
        <v>41771.651932870373</v>
      </c>
      <c r="T2655" s="12">
        <f>(I2655/86400)+DATE(1970,1,1)</f>
        <v>41803.166666666664</v>
      </c>
    </row>
    <row r="2656" spans="1:20" ht="60" x14ac:dyDescent="0.25">
      <c r="A2656" s="1">
        <v>2654</v>
      </c>
      <c r="B2656" s="8" t="s">
        <v>2654</v>
      </c>
      <c r="C2656" s="8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6">
        <f>ROUND((E2656/D2656)*(100),0)</f>
        <v>0</v>
      </c>
      <c r="P2656" s="9">
        <f>IF(L2656 = 0,0,E2656/L2656)</f>
        <v>8.5</v>
      </c>
      <c r="Q2656" s="1" t="str">
        <f>LEFT(N2656,SEARCH("/",N2656)-1)</f>
        <v>technology</v>
      </c>
      <c r="R2656" s="1" t="str">
        <f>RIGHT(N2656,LEN(N2656) - FIND("/",N2656))</f>
        <v>space exploration</v>
      </c>
      <c r="S2656" s="12">
        <f>(J2656/86400)+DATE(1970,1,1)</f>
        <v>42055.600995370369</v>
      </c>
      <c r="T2656" s="12">
        <f>(I2656/86400)+DATE(1970,1,1)</f>
        <v>42115.559328703705</v>
      </c>
    </row>
    <row r="2657" spans="1:20" x14ac:dyDescent="0.25">
      <c r="A2657" s="1">
        <v>2655</v>
      </c>
      <c r="B2657" s="8" t="s">
        <v>2655</v>
      </c>
      <c r="C2657" s="8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6">
        <f>ROUND((E2657/D2657)*(100),0)</f>
        <v>21</v>
      </c>
      <c r="P2657" s="9">
        <f>IF(L2657 = 0,0,E2657/L2657)</f>
        <v>73.372093023255815</v>
      </c>
      <c r="Q2657" s="1" t="str">
        <f>LEFT(N2657,SEARCH("/",N2657)-1)</f>
        <v>technology</v>
      </c>
      <c r="R2657" s="1" t="str">
        <f>RIGHT(N2657,LEN(N2657) - FIND("/",N2657))</f>
        <v>space exploration</v>
      </c>
      <c r="S2657" s="12">
        <f>(J2657/86400)+DATE(1970,1,1)</f>
        <v>42381.866284722222</v>
      </c>
      <c r="T2657" s="12">
        <f>(I2657/86400)+DATE(1970,1,1)</f>
        <v>42409.833333333328</v>
      </c>
    </row>
    <row r="2658" spans="1:20" ht="30" x14ac:dyDescent="0.25">
      <c r="A2658" s="1">
        <v>2656</v>
      </c>
      <c r="B2658" s="8" t="s">
        <v>2656</v>
      </c>
      <c r="C2658" s="8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6">
        <f>ROUND((E2658/D2658)*(100),0)</f>
        <v>11</v>
      </c>
      <c r="P2658" s="9">
        <f>IF(L2658 = 0,0,E2658/L2658)</f>
        <v>112.86184210526316</v>
      </c>
      <c r="Q2658" s="1" t="str">
        <f>LEFT(N2658,SEARCH("/",N2658)-1)</f>
        <v>technology</v>
      </c>
      <c r="R2658" s="1" t="str">
        <f>RIGHT(N2658,LEN(N2658) - FIND("/",N2658))</f>
        <v>space exploration</v>
      </c>
      <c r="S2658" s="12">
        <f>(J2658/86400)+DATE(1970,1,1)</f>
        <v>42767.688518518524</v>
      </c>
      <c r="T2658" s="12">
        <f>(I2658/86400)+DATE(1970,1,1)</f>
        <v>42806.791666666672</v>
      </c>
    </row>
    <row r="2659" spans="1:20" ht="60" x14ac:dyDescent="0.25">
      <c r="A2659" s="1">
        <v>2657</v>
      </c>
      <c r="B2659" s="8" t="s">
        <v>2657</v>
      </c>
      <c r="C2659" s="8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6">
        <f>ROUND((E2659/D2659)*(100),0)</f>
        <v>19</v>
      </c>
      <c r="P2659" s="9">
        <f>IF(L2659 = 0,0,E2659/L2659)</f>
        <v>95.277627118644077</v>
      </c>
      <c r="Q2659" s="1" t="str">
        <f>LEFT(N2659,SEARCH("/",N2659)-1)</f>
        <v>technology</v>
      </c>
      <c r="R2659" s="1" t="str">
        <f>RIGHT(N2659,LEN(N2659) - FIND("/",N2659))</f>
        <v>space exploration</v>
      </c>
      <c r="S2659" s="12">
        <f>(J2659/86400)+DATE(1970,1,1)</f>
        <v>42551.928854166668</v>
      </c>
      <c r="T2659" s="12">
        <f>(I2659/86400)+DATE(1970,1,1)</f>
        <v>42585.0625</v>
      </c>
    </row>
    <row r="2660" spans="1:20" ht="45" x14ac:dyDescent="0.25">
      <c r="A2660" s="1">
        <v>2658</v>
      </c>
      <c r="B2660" s="8" t="s">
        <v>2658</v>
      </c>
      <c r="C2660" s="8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6">
        <f>ROUND((E2660/D2660)*(100),0)</f>
        <v>0</v>
      </c>
      <c r="P2660" s="9">
        <f>IF(L2660 = 0,0,E2660/L2660)</f>
        <v>22.75</v>
      </c>
      <c r="Q2660" s="1" t="str">
        <f>LEFT(N2660,SEARCH("/",N2660)-1)</f>
        <v>technology</v>
      </c>
      <c r="R2660" s="1" t="str">
        <f>RIGHT(N2660,LEN(N2660) - FIND("/",N2660))</f>
        <v>space exploration</v>
      </c>
      <c r="S2660" s="12">
        <f>(J2660/86400)+DATE(1970,1,1)</f>
        <v>42551.884189814809</v>
      </c>
      <c r="T2660" s="12">
        <f>(I2660/86400)+DATE(1970,1,1)</f>
        <v>42581.884189814809</v>
      </c>
    </row>
    <row r="2661" spans="1:20" x14ac:dyDescent="0.25">
      <c r="A2661" s="1">
        <v>2659</v>
      </c>
      <c r="B2661" s="8" t="s">
        <v>2659</v>
      </c>
      <c r="C2661" s="8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6">
        <f>ROUND((E2661/D2661)*(100),0)</f>
        <v>3</v>
      </c>
      <c r="P2661" s="9">
        <f>IF(L2661 = 0,0,E2661/L2661)</f>
        <v>133.30000000000001</v>
      </c>
      <c r="Q2661" s="1" t="str">
        <f>LEFT(N2661,SEARCH("/",N2661)-1)</f>
        <v>technology</v>
      </c>
      <c r="R2661" s="1" t="str">
        <f>RIGHT(N2661,LEN(N2661) - FIND("/",N2661))</f>
        <v>space exploration</v>
      </c>
      <c r="S2661" s="12">
        <f>(J2661/86400)+DATE(1970,1,1)</f>
        <v>42082.069560185184</v>
      </c>
      <c r="T2661" s="12">
        <f>(I2661/86400)+DATE(1970,1,1)</f>
        <v>42112.069560185184</v>
      </c>
    </row>
    <row r="2662" spans="1:20" ht="60" x14ac:dyDescent="0.25">
      <c r="A2662" s="1">
        <v>2660</v>
      </c>
      <c r="B2662" s="8" t="s">
        <v>2660</v>
      </c>
      <c r="C2662" s="8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6">
        <f>ROUND((E2662/D2662)*(100),0)</f>
        <v>0</v>
      </c>
      <c r="P2662" s="9">
        <f>IF(L2662 = 0,0,E2662/L2662)</f>
        <v>3.8</v>
      </c>
      <c r="Q2662" s="1" t="str">
        <f>LEFT(N2662,SEARCH("/",N2662)-1)</f>
        <v>technology</v>
      </c>
      <c r="R2662" s="1" t="str">
        <f>RIGHT(N2662,LEN(N2662) - FIND("/",N2662))</f>
        <v>space exploration</v>
      </c>
      <c r="S2662" s="12">
        <f>(J2662/86400)+DATE(1970,1,1)</f>
        <v>42272.713171296295</v>
      </c>
      <c r="T2662" s="12">
        <f>(I2662/86400)+DATE(1970,1,1)</f>
        <v>42332.754837962959</v>
      </c>
    </row>
    <row r="2663" spans="1:20" ht="45" x14ac:dyDescent="0.25">
      <c r="A2663" s="1">
        <v>2661</v>
      </c>
      <c r="B2663" s="8" t="s">
        <v>2661</v>
      </c>
      <c r="C2663" s="8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16">
        <f>ROUND((E2663/D2663)*(100),0)</f>
        <v>103</v>
      </c>
      <c r="P2663" s="9">
        <f>IF(L2663 = 0,0,E2663/L2663)</f>
        <v>85.75</v>
      </c>
      <c r="Q2663" s="1" t="str">
        <f>LEFT(N2663,SEARCH("/",N2663)-1)</f>
        <v>technology</v>
      </c>
      <c r="R2663" s="1" t="str">
        <f>RIGHT(N2663,LEN(N2663) - FIND("/",N2663))</f>
        <v>makerspaces</v>
      </c>
      <c r="S2663" s="12">
        <f>(J2663/86400)+DATE(1970,1,1)</f>
        <v>41542.958449074074</v>
      </c>
      <c r="T2663" s="12">
        <f>(I2663/86400)+DATE(1970,1,1)</f>
        <v>41572.958449074074</v>
      </c>
    </row>
    <row r="2664" spans="1:20" ht="45" x14ac:dyDescent="0.25">
      <c r="A2664" s="1">
        <v>2662</v>
      </c>
      <c r="B2664" s="8" t="s">
        <v>2662</v>
      </c>
      <c r="C2664" s="8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16">
        <f>ROUND((E2664/D2664)*(100),0)</f>
        <v>107</v>
      </c>
      <c r="P2664" s="9">
        <f>IF(L2664 = 0,0,E2664/L2664)</f>
        <v>267</v>
      </c>
      <c r="Q2664" s="1" t="str">
        <f>LEFT(N2664,SEARCH("/",N2664)-1)</f>
        <v>technology</v>
      </c>
      <c r="R2664" s="1" t="str">
        <f>RIGHT(N2664,LEN(N2664) - FIND("/",N2664))</f>
        <v>makerspaces</v>
      </c>
      <c r="S2664" s="12">
        <f>(J2664/86400)+DATE(1970,1,1)</f>
        <v>42207.746678240743</v>
      </c>
      <c r="T2664" s="12">
        <f>(I2664/86400)+DATE(1970,1,1)</f>
        <v>42237.746678240743</v>
      </c>
    </row>
    <row r="2665" spans="1:20" ht="60" x14ac:dyDescent="0.25">
      <c r="A2665" s="1">
        <v>2663</v>
      </c>
      <c r="B2665" s="8" t="s">
        <v>2663</v>
      </c>
      <c r="C2665" s="8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16">
        <f>ROUND((E2665/D2665)*(100),0)</f>
        <v>105</v>
      </c>
      <c r="P2665" s="9">
        <f>IF(L2665 = 0,0,E2665/L2665)</f>
        <v>373.55803571428572</v>
      </c>
      <c r="Q2665" s="1" t="str">
        <f>LEFT(N2665,SEARCH("/",N2665)-1)</f>
        <v>technology</v>
      </c>
      <c r="R2665" s="1" t="str">
        <f>RIGHT(N2665,LEN(N2665) - FIND("/",N2665))</f>
        <v>makerspaces</v>
      </c>
      <c r="S2665" s="12">
        <f>(J2665/86400)+DATE(1970,1,1)</f>
        <v>42222.622766203705</v>
      </c>
      <c r="T2665" s="12">
        <f>(I2665/86400)+DATE(1970,1,1)</f>
        <v>42251.625</v>
      </c>
    </row>
    <row r="2666" spans="1:20" ht="60" x14ac:dyDescent="0.25">
      <c r="A2666" s="1">
        <v>2664</v>
      </c>
      <c r="B2666" s="8" t="s">
        <v>2664</v>
      </c>
      <c r="C2666" s="8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16">
        <f>ROUND((E2666/D2666)*(100),0)</f>
        <v>103</v>
      </c>
      <c r="P2666" s="9">
        <f>IF(L2666 = 0,0,E2666/L2666)</f>
        <v>174.03846153846155</v>
      </c>
      <c r="Q2666" s="1" t="str">
        <f>LEFT(N2666,SEARCH("/",N2666)-1)</f>
        <v>technology</v>
      </c>
      <c r="R2666" s="1" t="str">
        <f>RIGHT(N2666,LEN(N2666) - FIND("/",N2666))</f>
        <v>makerspaces</v>
      </c>
      <c r="S2666" s="12">
        <f>(J2666/86400)+DATE(1970,1,1)</f>
        <v>42313.02542824074</v>
      </c>
      <c r="T2666" s="12">
        <f>(I2666/86400)+DATE(1970,1,1)</f>
        <v>42347.290972222225</v>
      </c>
    </row>
    <row r="2667" spans="1:20" ht="60" x14ac:dyDescent="0.25">
      <c r="A2667" s="1">
        <v>2665</v>
      </c>
      <c r="B2667" s="8" t="s">
        <v>2665</v>
      </c>
      <c r="C2667" s="8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16">
        <f>ROUND((E2667/D2667)*(100),0)</f>
        <v>123</v>
      </c>
      <c r="P2667" s="9">
        <f>IF(L2667 = 0,0,E2667/L2667)</f>
        <v>93.695652173913047</v>
      </c>
      <c r="Q2667" s="1" t="str">
        <f>LEFT(N2667,SEARCH("/",N2667)-1)</f>
        <v>technology</v>
      </c>
      <c r="R2667" s="1" t="str">
        <f>RIGHT(N2667,LEN(N2667) - FIND("/",N2667))</f>
        <v>makerspaces</v>
      </c>
      <c r="S2667" s="12">
        <f>(J2667/86400)+DATE(1970,1,1)</f>
        <v>42083.895532407405</v>
      </c>
      <c r="T2667" s="12">
        <f>(I2667/86400)+DATE(1970,1,1)</f>
        <v>42128.895532407405</v>
      </c>
    </row>
    <row r="2668" spans="1:20" ht="60" x14ac:dyDescent="0.25">
      <c r="A2668" s="1">
        <v>2666</v>
      </c>
      <c r="B2668" s="8" t="s">
        <v>2666</v>
      </c>
      <c r="C2668" s="8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16">
        <f>ROUND((E2668/D2668)*(100),0)</f>
        <v>159</v>
      </c>
      <c r="P2668" s="9">
        <f>IF(L2668 = 0,0,E2668/L2668)</f>
        <v>77.327718446601949</v>
      </c>
      <c r="Q2668" s="1" t="str">
        <f>LEFT(N2668,SEARCH("/",N2668)-1)</f>
        <v>technology</v>
      </c>
      <c r="R2668" s="1" t="str">
        <f>RIGHT(N2668,LEN(N2668) - FIND("/",N2668))</f>
        <v>makerspaces</v>
      </c>
      <c r="S2668" s="12">
        <f>(J2668/86400)+DATE(1970,1,1)</f>
        <v>42235.764340277776</v>
      </c>
      <c r="T2668" s="12">
        <f>(I2668/86400)+DATE(1970,1,1)</f>
        <v>42272.875</v>
      </c>
    </row>
    <row r="2669" spans="1:20" ht="60" x14ac:dyDescent="0.25">
      <c r="A2669" s="1">
        <v>2667</v>
      </c>
      <c r="B2669" s="8" t="s">
        <v>2667</v>
      </c>
      <c r="C2669" s="8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16">
        <f>ROUND((E2669/D2669)*(100),0)</f>
        <v>111</v>
      </c>
      <c r="P2669" s="9">
        <f>IF(L2669 = 0,0,E2669/L2669)</f>
        <v>92.222222222222229</v>
      </c>
      <c r="Q2669" s="1" t="str">
        <f>LEFT(N2669,SEARCH("/",N2669)-1)</f>
        <v>technology</v>
      </c>
      <c r="R2669" s="1" t="str">
        <f>RIGHT(N2669,LEN(N2669) - FIND("/",N2669))</f>
        <v>makerspaces</v>
      </c>
      <c r="S2669" s="12">
        <f>(J2669/86400)+DATE(1970,1,1)</f>
        <v>42380.926111111112</v>
      </c>
      <c r="T2669" s="12">
        <f>(I2669/86400)+DATE(1970,1,1)</f>
        <v>42410.926111111112</v>
      </c>
    </row>
    <row r="2670" spans="1:20" ht="30" x14ac:dyDescent="0.25">
      <c r="A2670" s="1">
        <v>2668</v>
      </c>
      <c r="B2670" s="8" t="s">
        <v>2668</v>
      </c>
      <c r="C2670" s="8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16">
        <f>ROUND((E2670/D2670)*(100),0)</f>
        <v>171</v>
      </c>
      <c r="P2670" s="9">
        <f>IF(L2670 = 0,0,E2670/L2670)</f>
        <v>60.964285714285715</v>
      </c>
      <c r="Q2670" s="1" t="str">
        <f>LEFT(N2670,SEARCH("/",N2670)-1)</f>
        <v>technology</v>
      </c>
      <c r="R2670" s="1" t="str">
        <f>RIGHT(N2670,LEN(N2670) - FIND("/",N2670))</f>
        <v>makerspaces</v>
      </c>
      <c r="S2670" s="12">
        <f>(J2670/86400)+DATE(1970,1,1)</f>
        <v>42275.58871527778</v>
      </c>
      <c r="T2670" s="12">
        <f>(I2670/86400)+DATE(1970,1,1)</f>
        <v>42317.60555555555</v>
      </c>
    </row>
    <row r="2671" spans="1:20" ht="60" x14ac:dyDescent="0.25">
      <c r="A2671" s="1">
        <v>2669</v>
      </c>
      <c r="B2671" s="8" t="s">
        <v>2669</v>
      </c>
      <c r="C2671" s="8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16">
        <f>ROUND((E2671/D2671)*(100),0)</f>
        <v>125</v>
      </c>
      <c r="P2671" s="9">
        <f>IF(L2671 = 0,0,E2671/L2671)</f>
        <v>91</v>
      </c>
      <c r="Q2671" s="1" t="str">
        <f>LEFT(N2671,SEARCH("/",N2671)-1)</f>
        <v>technology</v>
      </c>
      <c r="R2671" s="1" t="str">
        <f>RIGHT(N2671,LEN(N2671) - FIND("/",N2671))</f>
        <v>makerspaces</v>
      </c>
      <c r="S2671" s="12">
        <f>(J2671/86400)+DATE(1970,1,1)</f>
        <v>42319.035833333328</v>
      </c>
      <c r="T2671" s="12">
        <f>(I2671/86400)+DATE(1970,1,1)</f>
        <v>42379.035833333328</v>
      </c>
    </row>
    <row r="2672" spans="1:20" ht="60" x14ac:dyDescent="0.25">
      <c r="A2672" s="1">
        <v>2670</v>
      </c>
      <c r="B2672" s="8" t="s">
        <v>2670</v>
      </c>
      <c r="C2672" s="8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6">
        <f>ROUND((E2672/D2672)*(100),0)</f>
        <v>6</v>
      </c>
      <c r="P2672" s="9">
        <f>IF(L2672 = 0,0,E2672/L2672)</f>
        <v>41.583333333333336</v>
      </c>
      <c r="Q2672" s="1" t="str">
        <f>LEFT(N2672,SEARCH("/",N2672)-1)</f>
        <v>technology</v>
      </c>
      <c r="R2672" s="1" t="str">
        <f>RIGHT(N2672,LEN(N2672) - FIND("/",N2672))</f>
        <v>makerspaces</v>
      </c>
      <c r="S2672" s="12">
        <f>(J2672/86400)+DATE(1970,1,1)</f>
        <v>41821.020601851851</v>
      </c>
      <c r="T2672" s="12">
        <f>(I2672/86400)+DATE(1970,1,1)</f>
        <v>41849.020601851851</v>
      </c>
    </row>
    <row r="2673" spans="1:20" ht="45" x14ac:dyDescent="0.25">
      <c r="A2673" s="1">
        <v>2671</v>
      </c>
      <c r="B2673" s="8" t="s">
        <v>2671</v>
      </c>
      <c r="C2673" s="8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6">
        <f>ROUND((E2673/D2673)*(100),0)</f>
        <v>11</v>
      </c>
      <c r="P2673" s="9">
        <f>IF(L2673 = 0,0,E2673/L2673)</f>
        <v>33.761904761904759</v>
      </c>
      <c r="Q2673" s="1" t="str">
        <f>LEFT(N2673,SEARCH("/",N2673)-1)</f>
        <v>technology</v>
      </c>
      <c r="R2673" s="1" t="str">
        <f>RIGHT(N2673,LEN(N2673) - FIND("/",N2673))</f>
        <v>makerspaces</v>
      </c>
      <c r="S2673" s="12">
        <f>(J2673/86400)+DATE(1970,1,1)</f>
        <v>41962.749027777776</v>
      </c>
      <c r="T2673" s="12">
        <f>(I2673/86400)+DATE(1970,1,1)</f>
        <v>41992.818055555559</v>
      </c>
    </row>
    <row r="2674" spans="1:20" ht="60" x14ac:dyDescent="0.25">
      <c r="A2674" s="1">
        <v>2672</v>
      </c>
      <c r="B2674" s="8" t="s">
        <v>2672</v>
      </c>
      <c r="C2674" s="8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6">
        <f>ROUND((E2674/D2674)*(100),0)</f>
        <v>33</v>
      </c>
      <c r="P2674" s="9">
        <f>IF(L2674 = 0,0,E2674/L2674)</f>
        <v>70.61702127659575</v>
      </c>
      <c r="Q2674" s="1" t="str">
        <f>LEFT(N2674,SEARCH("/",N2674)-1)</f>
        <v>technology</v>
      </c>
      <c r="R2674" s="1" t="str">
        <f>RIGHT(N2674,LEN(N2674) - FIND("/",N2674))</f>
        <v>makerspaces</v>
      </c>
      <c r="S2674" s="12">
        <f>(J2674/86400)+DATE(1970,1,1)</f>
        <v>42344.884143518517</v>
      </c>
      <c r="T2674" s="12">
        <f>(I2674/86400)+DATE(1970,1,1)</f>
        <v>42366.25</v>
      </c>
    </row>
    <row r="2675" spans="1:20" ht="60" x14ac:dyDescent="0.25">
      <c r="A2675" s="1">
        <v>2673</v>
      </c>
      <c r="B2675" s="8" t="s">
        <v>2673</v>
      </c>
      <c r="C2675" s="8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6">
        <f>ROUND((E2675/D2675)*(100),0)</f>
        <v>28</v>
      </c>
      <c r="P2675" s="9">
        <f>IF(L2675 = 0,0,E2675/L2675)</f>
        <v>167.15151515151516</v>
      </c>
      <c r="Q2675" s="1" t="str">
        <f>LEFT(N2675,SEARCH("/",N2675)-1)</f>
        <v>technology</v>
      </c>
      <c r="R2675" s="1" t="str">
        <f>RIGHT(N2675,LEN(N2675) - FIND("/",N2675))</f>
        <v>makerspaces</v>
      </c>
      <c r="S2675" s="12">
        <f>(J2675/86400)+DATE(1970,1,1)</f>
        <v>41912.541655092595</v>
      </c>
      <c r="T2675" s="12">
        <f>(I2675/86400)+DATE(1970,1,1)</f>
        <v>41941.947916666664</v>
      </c>
    </row>
    <row r="2676" spans="1:20" ht="60" x14ac:dyDescent="0.25">
      <c r="A2676" s="1">
        <v>2674</v>
      </c>
      <c r="B2676" s="8" t="s">
        <v>2674</v>
      </c>
      <c r="C2676" s="8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6">
        <f>ROUND((E2676/D2676)*(100),0)</f>
        <v>63</v>
      </c>
      <c r="P2676" s="9">
        <f>IF(L2676 = 0,0,E2676/L2676)</f>
        <v>128.61988304093566</v>
      </c>
      <c r="Q2676" s="1" t="str">
        <f>LEFT(N2676,SEARCH("/",N2676)-1)</f>
        <v>technology</v>
      </c>
      <c r="R2676" s="1" t="str">
        <f>RIGHT(N2676,LEN(N2676) - FIND("/",N2676))</f>
        <v>makerspaces</v>
      </c>
      <c r="S2676" s="12">
        <f>(J2676/86400)+DATE(1970,1,1)</f>
        <v>42529.632754629631</v>
      </c>
      <c r="T2676" s="12">
        <f>(I2676/86400)+DATE(1970,1,1)</f>
        <v>42556.207638888889</v>
      </c>
    </row>
    <row r="2677" spans="1:20" ht="60" x14ac:dyDescent="0.25">
      <c r="A2677" s="1">
        <v>2675</v>
      </c>
      <c r="B2677" s="8" t="s">
        <v>2675</v>
      </c>
      <c r="C2677" s="8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6">
        <f>ROUND((E2677/D2677)*(100),0)</f>
        <v>8</v>
      </c>
      <c r="P2677" s="9">
        <f>IF(L2677 = 0,0,E2677/L2677)</f>
        <v>65.41379310344827</v>
      </c>
      <c r="Q2677" s="1" t="str">
        <f>LEFT(N2677,SEARCH("/",N2677)-1)</f>
        <v>technology</v>
      </c>
      <c r="R2677" s="1" t="str">
        <f>RIGHT(N2677,LEN(N2677) - FIND("/",N2677))</f>
        <v>makerspaces</v>
      </c>
      <c r="S2677" s="12">
        <f>(J2677/86400)+DATE(1970,1,1)</f>
        <v>41923.857511574075</v>
      </c>
      <c r="T2677" s="12">
        <f>(I2677/86400)+DATE(1970,1,1)</f>
        <v>41953.899178240739</v>
      </c>
    </row>
    <row r="2678" spans="1:20" ht="60" x14ac:dyDescent="0.25">
      <c r="A2678" s="1">
        <v>2676</v>
      </c>
      <c r="B2678" s="8" t="s">
        <v>2676</v>
      </c>
      <c r="C2678" s="8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6">
        <f>ROUND((E2678/D2678)*(100),0)</f>
        <v>50</v>
      </c>
      <c r="P2678" s="9">
        <f>IF(L2678 = 0,0,E2678/L2678)</f>
        <v>117.55555555555556</v>
      </c>
      <c r="Q2678" s="1" t="str">
        <f>LEFT(N2678,SEARCH("/",N2678)-1)</f>
        <v>technology</v>
      </c>
      <c r="R2678" s="1" t="str">
        <f>RIGHT(N2678,LEN(N2678) - FIND("/",N2678))</f>
        <v>makerspaces</v>
      </c>
      <c r="S2678" s="12">
        <f>(J2678/86400)+DATE(1970,1,1)</f>
        <v>42482.624699074076</v>
      </c>
      <c r="T2678" s="12">
        <f>(I2678/86400)+DATE(1970,1,1)</f>
        <v>42512.624699074076</v>
      </c>
    </row>
    <row r="2679" spans="1:20" ht="45" x14ac:dyDescent="0.25">
      <c r="A2679" s="1">
        <v>2677</v>
      </c>
      <c r="B2679" s="8" t="s">
        <v>2677</v>
      </c>
      <c r="C2679" s="8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6">
        <f>ROUND((E2679/D2679)*(100),0)</f>
        <v>18</v>
      </c>
      <c r="P2679" s="9">
        <f>IF(L2679 = 0,0,E2679/L2679)</f>
        <v>126.48148148148148</v>
      </c>
      <c r="Q2679" s="1" t="str">
        <f>LEFT(N2679,SEARCH("/",N2679)-1)</f>
        <v>technology</v>
      </c>
      <c r="R2679" s="1" t="str">
        <f>RIGHT(N2679,LEN(N2679) - FIND("/",N2679))</f>
        <v>makerspaces</v>
      </c>
      <c r="S2679" s="12">
        <f>(J2679/86400)+DATE(1970,1,1)</f>
        <v>41793.029432870375</v>
      </c>
      <c r="T2679" s="12">
        <f>(I2679/86400)+DATE(1970,1,1)</f>
        <v>41823.029432870375</v>
      </c>
    </row>
    <row r="2680" spans="1:20" ht="60" x14ac:dyDescent="0.25">
      <c r="A2680" s="1">
        <v>2678</v>
      </c>
      <c r="B2680" s="8" t="s">
        <v>2678</v>
      </c>
      <c r="C2680" s="8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6">
        <f>ROUND((E2680/D2680)*(100),0)</f>
        <v>0</v>
      </c>
      <c r="P2680" s="9">
        <f>IF(L2680 = 0,0,E2680/L2680)</f>
        <v>550</v>
      </c>
      <c r="Q2680" s="1" t="str">
        <f>LEFT(N2680,SEARCH("/",N2680)-1)</f>
        <v>technology</v>
      </c>
      <c r="R2680" s="1" t="str">
        <f>RIGHT(N2680,LEN(N2680) - FIND("/",N2680))</f>
        <v>makerspaces</v>
      </c>
      <c r="S2680" s="12">
        <f>(J2680/86400)+DATE(1970,1,1)</f>
        <v>42241.798206018517</v>
      </c>
      <c r="T2680" s="12">
        <f>(I2680/86400)+DATE(1970,1,1)</f>
        <v>42271.798206018517</v>
      </c>
    </row>
    <row r="2681" spans="1:20" ht="60" x14ac:dyDescent="0.25">
      <c r="A2681" s="1">
        <v>2679</v>
      </c>
      <c r="B2681" s="8" t="s">
        <v>2679</v>
      </c>
      <c r="C2681" s="8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6">
        <f>ROUND((E2681/D2681)*(100),0)</f>
        <v>0</v>
      </c>
      <c r="P2681" s="9">
        <f>IF(L2681 = 0,0,E2681/L2681)</f>
        <v>44</v>
      </c>
      <c r="Q2681" s="1" t="str">
        <f>LEFT(N2681,SEARCH("/",N2681)-1)</f>
        <v>technology</v>
      </c>
      <c r="R2681" s="1" t="str">
        <f>RIGHT(N2681,LEN(N2681) - FIND("/",N2681))</f>
        <v>makerspaces</v>
      </c>
      <c r="S2681" s="12">
        <f>(J2681/86400)+DATE(1970,1,1)</f>
        <v>42033.001087962963</v>
      </c>
      <c r="T2681" s="12">
        <f>(I2681/86400)+DATE(1970,1,1)</f>
        <v>42063.001087962963</v>
      </c>
    </row>
    <row r="2682" spans="1:20" x14ac:dyDescent="0.25">
      <c r="A2682" s="1">
        <v>2680</v>
      </c>
      <c r="B2682" s="8" t="s">
        <v>2680</v>
      </c>
      <c r="C2682" s="8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6">
        <f>ROUND((E2682/D2682)*(100),0)</f>
        <v>1</v>
      </c>
      <c r="P2682" s="9">
        <f>IF(L2682 = 0,0,E2682/L2682)</f>
        <v>69</v>
      </c>
      <c r="Q2682" s="1" t="str">
        <f>LEFT(N2682,SEARCH("/",N2682)-1)</f>
        <v>technology</v>
      </c>
      <c r="R2682" s="1" t="str">
        <f>RIGHT(N2682,LEN(N2682) - FIND("/",N2682))</f>
        <v>makerspaces</v>
      </c>
      <c r="S2682" s="12">
        <f>(J2682/86400)+DATE(1970,1,1)</f>
        <v>42436.211701388893</v>
      </c>
      <c r="T2682" s="12">
        <f>(I2682/86400)+DATE(1970,1,1)</f>
        <v>42466.170034722221</v>
      </c>
    </row>
    <row r="2683" spans="1:20" ht="45" x14ac:dyDescent="0.25">
      <c r="A2683" s="1">
        <v>2681</v>
      </c>
      <c r="B2683" s="8" t="s">
        <v>2681</v>
      </c>
      <c r="C2683" s="8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6">
        <f>ROUND((E2683/D2683)*(100),0)</f>
        <v>1</v>
      </c>
      <c r="P2683" s="9">
        <f>IF(L2683 = 0,0,E2683/L2683)</f>
        <v>27.5</v>
      </c>
      <c r="Q2683" s="1" t="str">
        <f>LEFT(N2683,SEARCH("/",N2683)-1)</f>
        <v>food</v>
      </c>
      <c r="R2683" s="1" t="str">
        <f>RIGHT(N2683,LEN(N2683) - FIND("/",N2683))</f>
        <v>food trucks</v>
      </c>
      <c r="S2683" s="12">
        <f>(J2683/86400)+DATE(1970,1,1)</f>
        <v>41805.895254629628</v>
      </c>
      <c r="T2683" s="12">
        <f>(I2683/86400)+DATE(1970,1,1)</f>
        <v>41830.895254629628</v>
      </c>
    </row>
    <row r="2684" spans="1:20" ht="45" x14ac:dyDescent="0.25">
      <c r="A2684" s="1">
        <v>2682</v>
      </c>
      <c r="B2684" s="8" t="s">
        <v>2682</v>
      </c>
      <c r="C2684" s="8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6">
        <f>ROUND((E2684/D2684)*(100),0)</f>
        <v>28</v>
      </c>
      <c r="P2684" s="9">
        <f>IF(L2684 = 0,0,E2684/L2684)</f>
        <v>84.9</v>
      </c>
      <c r="Q2684" s="1" t="str">
        <f>LEFT(N2684,SEARCH("/",N2684)-1)</f>
        <v>food</v>
      </c>
      <c r="R2684" s="1" t="str">
        <f>RIGHT(N2684,LEN(N2684) - FIND("/",N2684))</f>
        <v>food trucks</v>
      </c>
      <c r="S2684" s="12">
        <f>(J2684/86400)+DATE(1970,1,1)</f>
        <v>41932.871990740743</v>
      </c>
      <c r="T2684" s="12">
        <f>(I2684/86400)+DATE(1970,1,1)</f>
        <v>41965.249305555553</v>
      </c>
    </row>
    <row r="2685" spans="1:20" ht="60" x14ac:dyDescent="0.25">
      <c r="A2685" s="1">
        <v>2683</v>
      </c>
      <c r="B2685" s="8" t="s">
        <v>2683</v>
      </c>
      <c r="C2685" s="8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6">
        <f>ROUND((E2685/D2685)*(100),0)</f>
        <v>0</v>
      </c>
      <c r="P2685" s="9">
        <f>IF(L2685 = 0,0,E2685/L2685)</f>
        <v>12</v>
      </c>
      <c r="Q2685" s="1" t="str">
        <f>LEFT(N2685,SEARCH("/",N2685)-1)</f>
        <v>food</v>
      </c>
      <c r="R2685" s="1" t="str">
        <f>RIGHT(N2685,LEN(N2685) - FIND("/",N2685))</f>
        <v>food trucks</v>
      </c>
      <c r="S2685" s="12">
        <f>(J2685/86400)+DATE(1970,1,1)</f>
        <v>42034.75509259259</v>
      </c>
      <c r="T2685" s="12">
        <f>(I2685/86400)+DATE(1970,1,1)</f>
        <v>42064.75509259259</v>
      </c>
    </row>
    <row r="2686" spans="1:20" ht="60" x14ac:dyDescent="0.25">
      <c r="A2686" s="1">
        <v>2684</v>
      </c>
      <c r="B2686" s="8" t="s">
        <v>2684</v>
      </c>
      <c r="C2686" s="8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6">
        <f>ROUND((E2686/D2686)*(100),0)</f>
        <v>1</v>
      </c>
      <c r="P2686" s="9">
        <f>IF(L2686 = 0,0,E2686/L2686)</f>
        <v>200</v>
      </c>
      <c r="Q2686" s="1" t="str">
        <f>LEFT(N2686,SEARCH("/",N2686)-1)</f>
        <v>food</v>
      </c>
      <c r="R2686" s="1" t="str">
        <f>RIGHT(N2686,LEN(N2686) - FIND("/",N2686))</f>
        <v>food trucks</v>
      </c>
      <c r="S2686" s="12">
        <f>(J2686/86400)+DATE(1970,1,1)</f>
        <v>41820.914641203708</v>
      </c>
      <c r="T2686" s="12">
        <f>(I2686/86400)+DATE(1970,1,1)</f>
        <v>41860.914641203708</v>
      </c>
    </row>
    <row r="2687" spans="1:20" ht="60" x14ac:dyDescent="0.25">
      <c r="A2687" s="1">
        <v>2685</v>
      </c>
      <c r="B2687" s="8" t="s">
        <v>2685</v>
      </c>
      <c r="C2687" s="8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6">
        <f>ROUND((E2687/D2687)*(100),0)</f>
        <v>0</v>
      </c>
      <c r="P2687" s="9">
        <f>IF(L2687 = 0,0,E2687/L2687)</f>
        <v>10</v>
      </c>
      <c r="Q2687" s="1" t="str">
        <f>LEFT(N2687,SEARCH("/",N2687)-1)</f>
        <v>food</v>
      </c>
      <c r="R2687" s="1" t="str">
        <f>RIGHT(N2687,LEN(N2687) - FIND("/",N2687))</f>
        <v>food trucks</v>
      </c>
      <c r="S2687" s="12">
        <f>(J2687/86400)+DATE(1970,1,1)</f>
        <v>42061.69594907407</v>
      </c>
      <c r="T2687" s="12">
        <f>(I2687/86400)+DATE(1970,1,1)</f>
        <v>42121.654282407406</v>
      </c>
    </row>
    <row r="2688" spans="1:20" ht="60" x14ac:dyDescent="0.25">
      <c r="A2688" s="1">
        <v>2686</v>
      </c>
      <c r="B2688" s="8" t="s">
        <v>2686</v>
      </c>
      <c r="C2688" s="8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6">
        <f>ROUND((E2688/D2688)*(100),0)</f>
        <v>0</v>
      </c>
      <c r="P2688" s="9">
        <f>IF(L2688 = 0,0,E2688/L2688)</f>
        <v>0</v>
      </c>
      <c r="Q2688" s="1" t="str">
        <f>LEFT(N2688,SEARCH("/",N2688)-1)</f>
        <v>food</v>
      </c>
      <c r="R2688" s="1" t="str">
        <f>RIGHT(N2688,LEN(N2688) - FIND("/",N2688))</f>
        <v>food trucks</v>
      </c>
      <c r="S2688" s="12">
        <f>(J2688/86400)+DATE(1970,1,1)</f>
        <v>41892.974803240737</v>
      </c>
      <c r="T2688" s="12">
        <f>(I2688/86400)+DATE(1970,1,1)</f>
        <v>41912.974803240737</v>
      </c>
    </row>
    <row r="2689" spans="1:20" ht="45" x14ac:dyDescent="0.25">
      <c r="A2689" s="1">
        <v>2687</v>
      </c>
      <c r="B2689" s="8" t="s">
        <v>2687</v>
      </c>
      <c r="C2689" s="8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6">
        <f>ROUND((E2689/D2689)*(100),0)</f>
        <v>0</v>
      </c>
      <c r="P2689" s="9">
        <f>IF(L2689 = 0,0,E2689/L2689)</f>
        <v>0</v>
      </c>
      <c r="Q2689" s="1" t="str">
        <f>LEFT(N2689,SEARCH("/",N2689)-1)</f>
        <v>food</v>
      </c>
      <c r="R2689" s="1" t="str">
        <f>RIGHT(N2689,LEN(N2689) - FIND("/",N2689))</f>
        <v>food trucks</v>
      </c>
      <c r="S2689" s="12">
        <f>(J2689/86400)+DATE(1970,1,1)</f>
        <v>42154.64025462963</v>
      </c>
      <c r="T2689" s="12">
        <f>(I2689/86400)+DATE(1970,1,1)</f>
        <v>42184.64025462963</v>
      </c>
    </row>
    <row r="2690" spans="1:20" ht="30" x14ac:dyDescent="0.25">
      <c r="A2690" s="1">
        <v>2688</v>
      </c>
      <c r="B2690" s="8" t="s">
        <v>2688</v>
      </c>
      <c r="C2690" s="8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6">
        <f>ROUND((E2690/D2690)*(100),0)</f>
        <v>0</v>
      </c>
      <c r="P2690" s="9">
        <f>IF(L2690 = 0,0,E2690/L2690)</f>
        <v>5.2857142857142856</v>
      </c>
      <c r="Q2690" s="1" t="str">
        <f>LEFT(N2690,SEARCH("/",N2690)-1)</f>
        <v>food</v>
      </c>
      <c r="R2690" s="1" t="str">
        <f>RIGHT(N2690,LEN(N2690) - FIND("/",N2690))</f>
        <v>food trucks</v>
      </c>
      <c r="S2690" s="12">
        <f>(J2690/86400)+DATE(1970,1,1)</f>
        <v>42028.11886574074</v>
      </c>
      <c r="T2690" s="12">
        <f>(I2690/86400)+DATE(1970,1,1)</f>
        <v>42059.125</v>
      </c>
    </row>
    <row r="2691" spans="1:20" ht="60" x14ac:dyDescent="0.25">
      <c r="A2691" s="1">
        <v>2689</v>
      </c>
      <c r="B2691" s="8" t="s">
        <v>2689</v>
      </c>
      <c r="C2691" s="8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6">
        <f>ROUND((E2691/D2691)*(100),0)</f>
        <v>0</v>
      </c>
      <c r="P2691" s="9">
        <f>IF(L2691 = 0,0,E2691/L2691)</f>
        <v>1</v>
      </c>
      <c r="Q2691" s="1" t="str">
        <f>LEFT(N2691,SEARCH("/",N2691)-1)</f>
        <v>food</v>
      </c>
      <c r="R2691" s="1" t="str">
        <f>RIGHT(N2691,LEN(N2691) - FIND("/",N2691))</f>
        <v>food trucks</v>
      </c>
      <c r="S2691" s="12">
        <f>(J2691/86400)+DATE(1970,1,1)</f>
        <v>42551.961689814816</v>
      </c>
      <c r="T2691" s="12">
        <f>(I2691/86400)+DATE(1970,1,1)</f>
        <v>42581.961689814816</v>
      </c>
    </row>
    <row r="2692" spans="1:20" ht="60" x14ac:dyDescent="0.25">
      <c r="A2692" s="1">
        <v>2690</v>
      </c>
      <c r="B2692" s="8" t="s">
        <v>2690</v>
      </c>
      <c r="C2692" s="8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6">
        <f>ROUND((E2692/D2692)*(100),0)</f>
        <v>11</v>
      </c>
      <c r="P2692" s="9">
        <f>IF(L2692 = 0,0,E2692/L2692)</f>
        <v>72.762711864406782</v>
      </c>
      <c r="Q2692" s="1" t="str">
        <f>LEFT(N2692,SEARCH("/",N2692)-1)</f>
        <v>food</v>
      </c>
      <c r="R2692" s="1" t="str">
        <f>RIGHT(N2692,LEN(N2692) - FIND("/",N2692))</f>
        <v>food trucks</v>
      </c>
      <c r="S2692" s="12">
        <f>(J2692/86400)+DATE(1970,1,1)</f>
        <v>42113.105046296296</v>
      </c>
      <c r="T2692" s="12">
        <f>(I2692/86400)+DATE(1970,1,1)</f>
        <v>42158.105046296296</v>
      </c>
    </row>
    <row r="2693" spans="1:20" ht="30" x14ac:dyDescent="0.25">
      <c r="A2693" s="1">
        <v>2691</v>
      </c>
      <c r="B2693" s="8" t="s">
        <v>2691</v>
      </c>
      <c r="C2693" s="8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6">
        <f>ROUND((E2693/D2693)*(100),0)</f>
        <v>0</v>
      </c>
      <c r="P2693" s="9">
        <f>IF(L2693 = 0,0,E2693/L2693)</f>
        <v>17.5</v>
      </c>
      <c r="Q2693" s="1" t="str">
        <f>LEFT(N2693,SEARCH("/",N2693)-1)</f>
        <v>food</v>
      </c>
      <c r="R2693" s="1" t="str">
        <f>RIGHT(N2693,LEN(N2693) - FIND("/",N2693))</f>
        <v>food trucks</v>
      </c>
      <c r="S2693" s="12">
        <f>(J2693/86400)+DATE(1970,1,1)</f>
        <v>42089.724039351851</v>
      </c>
      <c r="T2693" s="12">
        <f>(I2693/86400)+DATE(1970,1,1)</f>
        <v>42134.724039351851</v>
      </c>
    </row>
    <row r="2694" spans="1:20" ht="45" x14ac:dyDescent="0.25">
      <c r="A2694" s="1">
        <v>2692</v>
      </c>
      <c r="B2694" s="8" t="s">
        <v>2692</v>
      </c>
      <c r="C2694" s="8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6">
        <f>ROUND((E2694/D2694)*(100),0)</f>
        <v>1</v>
      </c>
      <c r="P2694" s="9">
        <f>IF(L2694 = 0,0,E2694/L2694)</f>
        <v>25</v>
      </c>
      <c r="Q2694" s="1" t="str">
        <f>LEFT(N2694,SEARCH("/",N2694)-1)</f>
        <v>food</v>
      </c>
      <c r="R2694" s="1" t="str">
        <f>RIGHT(N2694,LEN(N2694) - FIND("/",N2694))</f>
        <v>food trucks</v>
      </c>
      <c r="S2694" s="12">
        <f>(J2694/86400)+DATE(1970,1,1)</f>
        <v>42058.334027777775</v>
      </c>
      <c r="T2694" s="12">
        <f>(I2694/86400)+DATE(1970,1,1)</f>
        <v>42088.292361111111</v>
      </c>
    </row>
    <row r="2695" spans="1:20" ht="60" x14ac:dyDescent="0.25">
      <c r="A2695" s="1">
        <v>2693</v>
      </c>
      <c r="B2695" s="8" t="s">
        <v>2693</v>
      </c>
      <c r="C2695" s="8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6">
        <f>ROUND((E2695/D2695)*(100),0)</f>
        <v>1</v>
      </c>
      <c r="P2695" s="9">
        <f>IF(L2695 = 0,0,E2695/L2695)</f>
        <v>13.333333333333334</v>
      </c>
      <c r="Q2695" s="1" t="str">
        <f>LEFT(N2695,SEARCH("/",N2695)-1)</f>
        <v>food</v>
      </c>
      <c r="R2695" s="1" t="str">
        <f>RIGHT(N2695,LEN(N2695) - FIND("/",N2695))</f>
        <v>food trucks</v>
      </c>
      <c r="S2695" s="12">
        <f>(J2695/86400)+DATE(1970,1,1)</f>
        <v>41834.138495370367</v>
      </c>
      <c r="T2695" s="12">
        <f>(I2695/86400)+DATE(1970,1,1)</f>
        <v>41864.138495370367</v>
      </c>
    </row>
    <row r="2696" spans="1:20" ht="60" x14ac:dyDescent="0.25">
      <c r="A2696" s="1">
        <v>2694</v>
      </c>
      <c r="B2696" s="8" t="s">
        <v>2694</v>
      </c>
      <c r="C2696" s="8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6">
        <f>ROUND((E2696/D2696)*(100),0)</f>
        <v>0</v>
      </c>
      <c r="P2696" s="9">
        <f>IF(L2696 = 0,0,E2696/L2696)</f>
        <v>1</v>
      </c>
      <c r="Q2696" s="1" t="str">
        <f>LEFT(N2696,SEARCH("/",N2696)-1)</f>
        <v>food</v>
      </c>
      <c r="R2696" s="1" t="str">
        <f>RIGHT(N2696,LEN(N2696) - FIND("/",N2696))</f>
        <v>food trucks</v>
      </c>
      <c r="S2696" s="12">
        <f>(J2696/86400)+DATE(1970,1,1)</f>
        <v>41878.140497685185</v>
      </c>
      <c r="T2696" s="12">
        <f>(I2696/86400)+DATE(1970,1,1)</f>
        <v>41908.140497685185</v>
      </c>
    </row>
    <row r="2697" spans="1:20" ht="45" x14ac:dyDescent="0.25">
      <c r="A2697" s="1">
        <v>2695</v>
      </c>
      <c r="B2697" s="8" t="s">
        <v>2695</v>
      </c>
      <c r="C2697" s="8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6">
        <f>ROUND((E2697/D2697)*(100),0)</f>
        <v>0</v>
      </c>
      <c r="P2697" s="9">
        <f>IF(L2697 = 0,0,E2697/L2697)</f>
        <v>23.666666666666668</v>
      </c>
      <c r="Q2697" s="1" t="str">
        <f>LEFT(N2697,SEARCH("/",N2697)-1)</f>
        <v>food</v>
      </c>
      <c r="R2697" s="1" t="str">
        <f>RIGHT(N2697,LEN(N2697) - FIND("/",N2697))</f>
        <v>food trucks</v>
      </c>
      <c r="S2697" s="12">
        <f>(J2697/86400)+DATE(1970,1,1)</f>
        <v>42048.181921296295</v>
      </c>
      <c r="T2697" s="12">
        <f>(I2697/86400)+DATE(1970,1,1)</f>
        <v>42108.14025462963</v>
      </c>
    </row>
    <row r="2698" spans="1:20" ht="60" x14ac:dyDescent="0.25">
      <c r="A2698" s="1">
        <v>2696</v>
      </c>
      <c r="B2698" s="8" t="s">
        <v>2696</v>
      </c>
      <c r="C2698" s="8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6">
        <f>ROUND((E2698/D2698)*(100),0)</f>
        <v>6</v>
      </c>
      <c r="P2698" s="9">
        <f>IF(L2698 = 0,0,E2698/L2698)</f>
        <v>89.21052631578948</v>
      </c>
      <c r="Q2698" s="1" t="str">
        <f>LEFT(N2698,SEARCH("/",N2698)-1)</f>
        <v>food</v>
      </c>
      <c r="R2698" s="1" t="str">
        <f>RIGHT(N2698,LEN(N2698) - FIND("/",N2698))</f>
        <v>food trucks</v>
      </c>
      <c r="S2698" s="12">
        <f>(J2698/86400)+DATE(1970,1,1)</f>
        <v>41964.844444444447</v>
      </c>
      <c r="T2698" s="12">
        <f>(I2698/86400)+DATE(1970,1,1)</f>
        <v>41998.844444444447</v>
      </c>
    </row>
    <row r="2699" spans="1:20" ht="45" x14ac:dyDescent="0.25">
      <c r="A2699" s="1">
        <v>2697</v>
      </c>
      <c r="B2699" s="8" t="s">
        <v>2697</v>
      </c>
      <c r="C2699" s="8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6">
        <f>ROUND((E2699/D2699)*(100),0)</f>
        <v>26</v>
      </c>
      <c r="P2699" s="9">
        <f>IF(L2699 = 0,0,E2699/L2699)</f>
        <v>116.55769230769231</v>
      </c>
      <c r="Q2699" s="1" t="str">
        <f>LEFT(N2699,SEARCH("/",N2699)-1)</f>
        <v>food</v>
      </c>
      <c r="R2699" s="1" t="str">
        <f>RIGHT(N2699,LEN(N2699) - FIND("/",N2699))</f>
        <v>food trucks</v>
      </c>
      <c r="S2699" s="12">
        <f>(J2699/86400)+DATE(1970,1,1)</f>
        <v>42187.940081018518</v>
      </c>
      <c r="T2699" s="12">
        <f>(I2699/86400)+DATE(1970,1,1)</f>
        <v>42218.916666666672</v>
      </c>
    </row>
    <row r="2700" spans="1:20" ht="45" x14ac:dyDescent="0.25">
      <c r="A2700" s="1">
        <v>2698</v>
      </c>
      <c r="B2700" s="8" t="s">
        <v>2698</v>
      </c>
      <c r="C2700" s="8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6">
        <f>ROUND((E2700/D2700)*(100),0)</f>
        <v>0</v>
      </c>
      <c r="P2700" s="9">
        <f>IF(L2700 = 0,0,E2700/L2700)</f>
        <v>13.005000000000001</v>
      </c>
      <c r="Q2700" s="1" t="str">
        <f>LEFT(N2700,SEARCH("/",N2700)-1)</f>
        <v>food</v>
      </c>
      <c r="R2700" s="1" t="str">
        <f>RIGHT(N2700,LEN(N2700) - FIND("/",N2700))</f>
        <v>food trucks</v>
      </c>
      <c r="S2700" s="12">
        <f>(J2700/86400)+DATE(1970,1,1)</f>
        <v>41787.898240740738</v>
      </c>
      <c r="T2700" s="12">
        <f>(I2700/86400)+DATE(1970,1,1)</f>
        <v>41817.898240740738</v>
      </c>
    </row>
    <row r="2701" spans="1:20" ht="45" x14ac:dyDescent="0.25">
      <c r="A2701" s="1">
        <v>2699</v>
      </c>
      <c r="B2701" s="8" t="s">
        <v>2699</v>
      </c>
      <c r="C2701" s="8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6">
        <f>ROUND((E2701/D2701)*(100),0)</f>
        <v>0</v>
      </c>
      <c r="P2701" s="9">
        <f>IF(L2701 = 0,0,E2701/L2701)</f>
        <v>0</v>
      </c>
      <c r="Q2701" s="1" t="str">
        <f>LEFT(N2701,SEARCH("/",N2701)-1)</f>
        <v>food</v>
      </c>
      <c r="R2701" s="1" t="str">
        <f>RIGHT(N2701,LEN(N2701) - FIND("/",N2701))</f>
        <v>food trucks</v>
      </c>
      <c r="S2701" s="12">
        <f>(J2701/86400)+DATE(1970,1,1)</f>
        <v>41829.896562499998</v>
      </c>
      <c r="T2701" s="12">
        <f>(I2701/86400)+DATE(1970,1,1)</f>
        <v>41859.896562499998</v>
      </c>
    </row>
    <row r="2702" spans="1:20" ht="45" x14ac:dyDescent="0.25">
      <c r="A2702" s="1">
        <v>2700</v>
      </c>
      <c r="B2702" s="8" t="s">
        <v>2700</v>
      </c>
      <c r="C2702" s="8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6">
        <f>ROUND((E2702/D2702)*(100),0)</f>
        <v>1</v>
      </c>
      <c r="P2702" s="9">
        <f>IF(L2702 = 0,0,E2702/L2702)</f>
        <v>17.5</v>
      </c>
      <c r="Q2702" s="1" t="str">
        <f>LEFT(N2702,SEARCH("/",N2702)-1)</f>
        <v>food</v>
      </c>
      <c r="R2702" s="1" t="str">
        <f>RIGHT(N2702,LEN(N2702) - FIND("/",N2702))</f>
        <v>food trucks</v>
      </c>
      <c r="S2702" s="12">
        <f>(J2702/86400)+DATE(1970,1,1)</f>
        <v>41870.874675925923</v>
      </c>
      <c r="T2702" s="12">
        <f>(I2702/86400)+DATE(1970,1,1)</f>
        <v>41900.874675925923</v>
      </c>
    </row>
    <row r="2703" spans="1:20" ht="60" x14ac:dyDescent="0.25">
      <c r="A2703" s="1">
        <v>2701</v>
      </c>
      <c r="B2703" s="8" t="s">
        <v>2701</v>
      </c>
      <c r="C2703" s="8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6">
        <f>ROUND((E2703/D2703)*(100),0)</f>
        <v>46</v>
      </c>
      <c r="P2703" s="9">
        <f>IF(L2703 = 0,0,E2703/L2703)</f>
        <v>34.130434782608695</v>
      </c>
      <c r="Q2703" s="1" t="str">
        <f>LEFT(N2703,SEARCH("/",N2703)-1)</f>
        <v>theater</v>
      </c>
      <c r="R2703" s="1" t="str">
        <f>RIGHT(N2703,LEN(N2703) - FIND("/",N2703))</f>
        <v>spaces</v>
      </c>
      <c r="S2703" s="12">
        <f>(J2703/86400)+DATE(1970,1,1)</f>
        <v>42801.774699074071</v>
      </c>
      <c r="T2703" s="12">
        <f>(I2703/86400)+DATE(1970,1,1)</f>
        <v>42832.733032407406</v>
      </c>
    </row>
    <row r="2704" spans="1:20" ht="60" x14ac:dyDescent="0.25">
      <c r="A2704" s="1">
        <v>2702</v>
      </c>
      <c r="B2704" s="8" t="s">
        <v>2702</v>
      </c>
      <c r="C2704" s="8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6">
        <f>ROUND((E2704/D2704)*(100),0)</f>
        <v>34</v>
      </c>
      <c r="P2704" s="9">
        <f>IF(L2704 = 0,0,E2704/L2704)</f>
        <v>132.34615384615384</v>
      </c>
      <c r="Q2704" s="1" t="str">
        <f>LEFT(N2704,SEARCH("/",N2704)-1)</f>
        <v>theater</v>
      </c>
      <c r="R2704" s="1" t="str">
        <f>RIGHT(N2704,LEN(N2704) - FIND("/",N2704))</f>
        <v>spaces</v>
      </c>
      <c r="S2704" s="12">
        <f>(J2704/86400)+DATE(1970,1,1)</f>
        <v>42800.801817129628</v>
      </c>
      <c r="T2704" s="12">
        <f>(I2704/86400)+DATE(1970,1,1)</f>
        <v>42830.760150462964</v>
      </c>
    </row>
    <row r="2705" spans="1:20" ht="45" x14ac:dyDescent="0.25">
      <c r="A2705" s="1">
        <v>2703</v>
      </c>
      <c r="B2705" s="8" t="s">
        <v>2703</v>
      </c>
      <c r="C2705" s="8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6">
        <f>ROUND((E2705/D2705)*(100),0)</f>
        <v>104</v>
      </c>
      <c r="P2705" s="9">
        <f>IF(L2705 = 0,0,E2705/L2705)</f>
        <v>922.22222222222217</v>
      </c>
      <c r="Q2705" s="1" t="str">
        <f>LEFT(N2705,SEARCH("/",N2705)-1)</f>
        <v>theater</v>
      </c>
      <c r="R2705" s="1" t="str">
        <f>RIGHT(N2705,LEN(N2705) - FIND("/",N2705))</f>
        <v>spaces</v>
      </c>
      <c r="S2705" s="12">
        <f>(J2705/86400)+DATE(1970,1,1)</f>
        <v>42756.690162037034</v>
      </c>
      <c r="T2705" s="12">
        <f>(I2705/86400)+DATE(1970,1,1)</f>
        <v>42816.648495370369</v>
      </c>
    </row>
    <row r="2706" spans="1:20" ht="60" x14ac:dyDescent="0.25">
      <c r="A2706" s="1">
        <v>2704</v>
      </c>
      <c r="B2706" s="8" t="s">
        <v>2704</v>
      </c>
      <c r="C2706" s="8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6">
        <f>ROUND((E2706/D2706)*(100),0)</f>
        <v>6</v>
      </c>
      <c r="P2706" s="9">
        <f>IF(L2706 = 0,0,E2706/L2706)</f>
        <v>163.57142857142858</v>
      </c>
      <c r="Q2706" s="1" t="str">
        <f>LEFT(N2706,SEARCH("/",N2706)-1)</f>
        <v>theater</v>
      </c>
      <c r="R2706" s="1" t="str">
        <f>RIGHT(N2706,LEN(N2706) - FIND("/",N2706))</f>
        <v>spaces</v>
      </c>
      <c r="S2706" s="12">
        <f>(J2706/86400)+DATE(1970,1,1)</f>
        <v>42787.862430555557</v>
      </c>
      <c r="T2706" s="12">
        <f>(I2706/86400)+DATE(1970,1,1)</f>
        <v>42830.820763888885</v>
      </c>
    </row>
    <row r="2707" spans="1:20" ht="30" x14ac:dyDescent="0.25">
      <c r="A2707" s="1">
        <v>2705</v>
      </c>
      <c r="B2707" s="8" t="s">
        <v>2705</v>
      </c>
      <c r="C2707" s="8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6">
        <f>ROUND((E2707/D2707)*(100),0)</f>
        <v>11</v>
      </c>
      <c r="P2707" s="9">
        <f>IF(L2707 = 0,0,E2707/L2707)</f>
        <v>217.375</v>
      </c>
      <c r="Q2707" s="1" t="str">
        <f>LEFT(N2707,SEARCH("/",N2707)-1)</f>
        <v>theater</v>
      </c>
      <c r="R2707" s="1" t="str">
        <f>RIGHT(N2707,LEN(N2707) - FIND("/",N2707))</f>
        <v>spaces</v>
      </c>
      <c r="S2707" s="12">
        <f>(J2707/86400)+DATE(1970,1,1)</f>
        <v>42773.916180555556</v>
      </c>
      <c r="T2707" s="12">
        <f>(I2707/86400)+DATE(1970,1,1)</f>
        <v>42818.874513888892</v>
      </c>
    </row>
    <row r="2708" spans="1:20" ht="45" x14ac:dyDescent="0.25">
      <c r="A2708" s="1">
        <v>2706</v>
      </c>
      <c r="B2708" s="8" t="s">
        <v>2706</v>
      </c>
      <c r="C2708" s="8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16">
        <f>ROUND((E2708/D2708)*(100),0)</f>
        <v>112</v>
      </c>
      <c r="P2708" s="9">
        <f>IF(L2708 = 0,0,E2708/L2708)</f>
        <v>149.44486692015209</v>
      </c>
      <c r="Q2708" s="1" t="str">
        <f>LEFT(N2708,SEARCH("/",N2708)-1)</f>
        <v>theater</v>
      </c>
      <c r="R2708" s="1" t="str">
        <f>RIGHT(N2708,LEN(N2708) - FIND("/",N2708))</f>
        <v>spaces</v>
      </c>
      <c r="S2708" s="12">
        <f>(J2708/86400)+DATE(1970,1,1)</f>
        <v>41899.294942129629</v>
      </c>
      <c r="T2708" s="12">
        <f>(I2708/86400)+DATE(1970,1,1)</f>
        <v>41928.290972222225</v>
      </c>
    </row>
    <row r="2709" spans="1:20" ht="45" x14ac:dyDescent="0.25">
      <c r="A2709" s="1">
        <v>2707</v>
      </c>
      <c r="B2709" s="8" t="s">
        <v>2707</v>
      </c>
      <c r="C2709" s="8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16">
        <f>ROUND((E2709/D2709)*(100),0)</f>
        <v>351</v>
      </c>
      <c r="P2709" s="9">
        <f>IF(L2709 = 0,0,E2709/L2709)</f>
        <v>71.237487309644663</v>
      </c>
      <c r="Q2709" s="1" t="str">
        <f>LEFT(N2709,SEARCH("/",N2709)-1)</f>
        <v>theater</v>
      </c>
      <c r="R2709" s="1" t="str">
        <f>RIGHT(N2709,LEN(N2709) - FIND("/",N2709))</f>
        <v>spaces</v>
      </c>
      <c r="S2709" s="12">
        <f>(J2709/86400)+DATE(1970,1,1)</f>
        <v>41391.782905092594</v>
      </c>
      <c r="T2709" s="12">
        <f>(I2709/86400)+DATE(1970,1,1)</f>
        <v>41421.290972222225</v>
      </c>
    </row>
    <row r="2710" spans="1:20" ht="45" x14ac:dyDescent="0.25">
      <c r="A2710" s="1">
        <v>2708</v>
      </c>
      <c r="B2710" s="8" t="s">
        <v>2708</v>
      </c>
      <c r="C2710" s="8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16">
        <f>ROUND((E2710/D2710)*(100),0)</f>
        <v>233</v>
      </c>
      <c r="P2710" s="9">
        <f>IF(L2710 = 0,0,E2710/L2710)</f>
        <v>44.464318398474738</v>
      </c>
      <c r="Q2710" s="1" t="str">
        <f>LEFT(N2710,SEARCH("/",N2710)-1)</f>
        <v>theater</v>
      </c>
      <c r="R2710" s="1" t="str">
        <f>RIGHT(N2710,LEN(N2710) - FIND("/",N2710))</f>
        <v>spaces</v>
      </c>
      <c r="S2710" s="12">
        <f>(J2710/86400)+DATE(1970,1,1)</f>
        <v>42512.698217592595</v>
      </c>
      <c r="T2710" s="12">
        <f>(I2710/86400)+DATE(1970,1,1)</f>
        <v>42572.698217592595</v>
      </c>
    </row>
    <row r="2711" spans="1:20" ht="45" x14ac:dyDescent="0.25">
      <c r="A2711" s="1">
        <v>2709</v>
      </c>
      <c r="B2711" s="8" t="s">
        <v>2709</v>
      </c>
      <c r="C2711" s="8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16">
        <f>ROUND((E2711/D2711)*(100),0)</f>
        <v>102</v>
      </c>
      <c r="P2711" s="9">
        <f>IF(L2711 = 0,0,E2711/L2711)</f>
        <v>164.94480519480518</v>
      </c>
      <c r="Q2711" s="1" t="str">
        <f>LEFT(N2711,SEARCH("/",N2711)-1)</f>
        <v>theater</v>
      </c>
      <c r="R2711" s="1" t="str">
        <f>RIGHT(N2711,LEN(N2711) - FIND("/",N2711))</f>
        <v>spaces</v>
      </c>
      <c r="S2711" s="12">
        <f>(J2711/86400)+DATE(1970,1,1)</f>
        <v>42612.149780092594</v>
      </c>
      <c r="T2711" s="12">
        <f>(I2711/86400)+DATE(1970,1,1)</f>
        <v>42647.165972222225</v>
      </c>
    </row>
    <row r="2712" spans="1:20" ht="30" x14ac:dyDescent="0.25">
      <c r="A2712" s="1">
        <v>2710</v>
      </c>
      <c r="B2712" s="8" t="s">
        <v>2710</v>
      </c>
      <c r="C2712" s="8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16">
        <f>ROUND((E2712/D2712)*(100),0)</f>
        <v>154</v>
      </c>
      <c r="P2712" s="9">
        <f>IF(L2712 = 0,0,E2712/L2712)</f>
        <v>84.871516544117654</v>
      </c>
      <c r="Q2712" s="1" t="str">
        <f>LEFT(N2712,SEARCH("/",N2712)-1)</f>
        <v>theater</v>
      </c>
      <c r="R2712" s="1" t="str">
        <f>RIGHT(N2712,LEN(N2712) - FIND("/",N2712))</f>
        <v>spaces</v>
      </c>
      <c r="S2712" s="12">
        <f>(J2712/86400)+DATE(1970,1,1)</f>
        <v>41828.229490740741</v>
      </c>
      <c r="T2712" s="12">
        <f>(I2712/86400)+DATE(1970,1,1)</f>
        <v>41860.083333333336</v>
      </c>
    </row>
    <row r="2713" spans="1:20" ht="60" x14ac:dyDescent="0.25">
      <c r="A2713" s="1">
        <v>2711</v>
      </c>
      <c r="B2713" s="8" t="s">
        <v>2711</v>
      </c>
      <c r="C2713" s="8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16">
        <f>ROUND((E2713/D2713)*(100),0)</f>
        <v>101</v>
      </c>
      <c r="P2713" s="9">
        <f>IF(L2713 = 0,0,E2713/L2713)</f>
        <v>53.945205479452056</v>
      </c>
      <c r="Q2713" s="1" t="str">
        <f>LEFT(N2713,SEARCH("/",N2713)-1)</f>
        <v>theater</v>
      </c>
      <c r="R2713" s="1" t="str">
        <f>RIGHT(N2713,LEN(N2713) - FIND("/",N2713))</f>
        <v>spaces</v>
      </c>
      <c r="S2713" s="12">
        <f>(J2713/86400)+DATE(1970,1,1)</f>
        <v>41780.745254629626</v>
      </c>
      <c r="T2713" s="12">
        <f>(I2713/86400)+DATE(1970,1,1)</f>
        <v>41810.917361111111</v>
      </c>
    </row>
    <row r="2714" spans="1:20" ht="60" x14ac:dyDescent="0.25">
      <c r="A2714" s="1">
        <v>2712</v>
      </c>
      <c r="B2714" s="8" t="s">
        <v>2712</v>
      </c>
      <c r="C2714" s="8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16">
        <f>ROUND((E2714/D2714)*(100),0)</f>
        <v>131</v>
      </c>
      <c r="P2714" s="9">
        <f>IF(L2714 = 0,0,E2714/L2714)</f>
        <v>50.531468531468533</v>
      </c>
      <c r="Q2714" s="1" t="str">
        <f>LEFT(N2714,SEARCH("/",N2714)-1)</f>
        <v>theater</v>
      </c>
      <c r="R2714" s="1" t="str">
        <f>RIGHT(N2714,LEN(N2714) - FIND("/",N2714))</f>
        <v>spaces</v>
      </c>
      <c r="S2714" s="12">
        <f>(J2714/86400)+DATE(1970,1,1)</f>
        <v>41432.062037037038</v>
      </c>
      <c r="T2714" s="12">
        <f>(I2714/86400)+DATE(1970,1,1)</f>
        <v>41468.75</v>
      </c>
    </row>
    <row r="2715" spans="1:20" ht="60" x14ac:dyDescent="0.25">
      <c r="A2715" s="1">
        <v>2713</v>
      </c>
      <c r="B2715" s="8" t="s">
        <v>2713</v>
      </c>
      <c r="C2715" s="8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16">
        <f>ROUND((E2715/D2715)*(100),0)</f>
        <v>102</v>
      </c>
      <c r="P2715" s="9">
        <f>IF(L2715 = 0,0,E2715/L2715)</f>
        <v>108.00140845070422</v>
      </c>
      <c r="Q2715" s="1" t="str">
        <f>LEFT(N2715,SEARCH("/",N2715)-1)</f>
        <v>theater</v>
      </c>
      <c r="R2715" s="1" t="str">
        <f>RIGHT(N2715,LEN(N2715) - FIND("/",N2715))</f>
        <v>spaces</v>
      </c>
      <c r="S2715" s="12">
        <f>(J2715/86400)+DATE(1970,1,1)</f>
        <v>42322.653749999998</v>
      </c>
      <c r="T2715" s="12">
        <f>(I2715/86400)+DATE(1970,1,1)</f>
        <v>42362.653749999998</v>
      </c>
    </row>
    <row r="2716" spans="1:20" ht="45" x14ac:dyDescent="0.25">
      <c r="A2716" s="1">
        <v>2714</v>
      </c>
      <c r="B2716" s="8" t="s">
        <v>2714</v>
      </c>
      <c r="C2716" s="8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16">
        <f>ROUND((E2716/D2716)*(100),0)</f>
        <v>116</v>
      </c>
      <c r="P2716" s="9">
        <f>IF(L2716 = 0,0,E2716/L2716)</f>
        <v>95.373770491803285</v>
      </c>
      <c r="Q2716" s="1" t="str">
        <f>LEFT(N2716,SEARCH("/",N2716)-1)</f>
        <v>theater</v>
      </c>
      <c r="R2716" s="1" t="str">
        <f>RIGHT(N2716,LEN(N2716) - FIND("/",N2716))</f>
        <v>spaces</v>
      </c>
      <c r="S2716" s="12">
        <f>(J2716/86400)+DATE(1970,1,1)</f>
        <v>42629.655046296291</v>
      </c>
      <c r="T2716" s="12">
        <f>(I2716/86400)+DATE(1970,1,1)</f>
        <v>42657.958333333328</v>
      </c>
    </row>
    <row r="2717" spans="1:20" ht="60" x14ac:dyDescent="0.25">
      <c r="A2717" s="1">
        <v>2715</v>
      </c>
      <c r="B2717" s="8" t="s">
        <v>2715</v>
      </c>
      <c r="C2717" s="8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16">
        <f>ROUND((E2717/D2717)*(100),0)</f>
        <v>265</v>
      </c>
      <c r="P2717" s="9">
        <f>IF(L2717 = 0,0,E2717/L2717)</f>
        <v>57.631016333938291</v>
      </c>
      <c r="Q2717" s="1" t="str">
        <f>LEFT(N2717,SEARCH("/",N2717)-1)</f>
        <v>theater</v>
      </c>
      <c r="R2717" s="1" t="str">
        <f>RIGHT(N2717,LEN(N2717) - FIND("/",N2717))</f>
        <v>spaces</v>
      </c>
      <c r="S2717" s="12">
        <f>(J2717/86400)+DATE(1970,1,1)</f>
        <v>42387.398472222223</v>
      </c>
      <c r="T2717" s="12">
        <f>(I2717/86400)+DATE(1970,1,1)</f>
        <v>42421.398472222223</v>
      </c>
    </row>
    <row r="2718" spans="1:20" ht="75" x14ac:dyDescent="0.25">
      <c r="A2718" s="1">
        <v>2716</v>
      </c>
      <c r="B2718" s="8" t="s">
        <v>2716</v>
      </c>
      <c r="C2718" s="8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16">
        <f>ROUND((E2718/D2718)*(100),0)</f>
        <v>120</v>
      </c>
      <c r="P2718" s="9">
        <f>IF(L2718 = 0,0,E2718/L2718)</f>
        <v>64.160481283422456</v>
      </c>
      <c r="Q2718" s="1" t="str">
        <f>LEFT(N2718,SEARCH("/",N2718)-1)</f>
        <v>theater</v>
      </c>
      <c r="R2718" s="1" t="str">
        <f>RIGHT(N2718,LEN(N2718) - FIND("/",N2718))</f>
        <v>spaces</v>
      </c>
      <c r="S2718" s="12">
        <f>(J2718/86400)+DATE(1970,1,1)</f>
        <v>42255.333252314813</v>
      </c>
      <c r="T2718" s="12">
        <f>(I2718/86400)+DATE(1970,1,1)</f>
        <v>42285.333252314813</v>
      </c>
    </row>
    <row r="2719" spans="1:20" ht="45" x14ac:dyDescent="0.25">
      <c r="A2719" s="1">
        <v>2717</v>
      </c>
      <c r="B2719" s="8" t="s">
        <v>2717</v>
      </c>
      <c r="C2719" s="8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16">
        <f>ROUND((E2719/D2719)*(100),0)</f>
        <v>120</v>
      </c>
      <c r="P2719" s="9">
        <f>IF(L2719 = 0,0,E2719/L2719)</f>
        <v>92.387692307692305</v>
      </c>
      <c r="Q2719" s="1" t="str">
        <f>LEFT(N2719,SEARCH("/",N2719)-1)</f>
        <v>theater</v>
      </c>
      <c r="R2719" s="1" t="str">
        <f>RIGHT(N2719,LEN(N2719) - FIND("/",N2719))</f>
        <v>spaces</v>
      </c>
      <c r="S2719" s="12">
        <f>(J2719/86400)+DATE(1970,1,1)</f>
        <v>41934.914918981478</v>
      </c>
      <c r="T2719" s="12">
        <f>(I2719/86400)+DATE(1970,1,1)</f>
        <v>41979.956585648149</v>
      </c>
    </row>
    <row r="2720" spans="1:20" ht="60" x14ac:dyDescent="0.25">
      <c r="A2720" s="1">
        <v>2718</v>
      </c>
      <c r="B2720" s="8" t="s">
        <v>2718</v>
      </c>
      <c r="C2720" s="8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16">
        <f>ROUND((E2720/D2720)*(100),0)</f>
        <v>104</v>
      </c>
      <c r="P2720" s="9">
        <f>IF(L2720 = 0,0,E2720/L2720)</f>
        <v>125.97972972972973</v>
      </c>
      <c r="Q2720" s="1" t="str">
        <f>LEFT(N2720,SEARCH("/",N2720)-1)</f>
        <v>theater</v>
      </c>
      <c r="R2720" s="1" t="str">
        <f>RIGHT(N2720,LEN(N2720) - FIND("/",N2720))</f>
        <v>spaces</v>
      </c>
      <c r="S2720" s="12">
        <f>(J2720/86400)+DATE(1970,1,1)</f>
        <v>42465.596585648149</v>
      </c>
      <c r="T2720" s="12">
        <f>(I2720/86400)+DATE(1970,1,1)</f>
        <v>42493.958333333328</v>
      </c>
    </row>
    <row r="2721" spans="1:20" ht="60" x14ac:dyDescent="0.25">
      <c r="A2721" s="1">
        <v>2719</v>
      </c>
      <c r="B2721" s="8" t="s">
        <v>2719</v>
      </c>
      <c r="C2721" s="8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16">
        <f>ROUND((E2721/D2721)*(100),0)</f>
        <v>109</v>
      </c>
      <c r="P2721" s="9">
        <f>IF(L2721 = 0,0,E2721/L2721)</f>
        <v>94.637681159420296</v>
      </c>
      <c r="Q2721" s="1" t="str">
        <f>LEFT(N2721,SEARCH("/",N2721)-1)</f>
        <v>theater</v>
      </c>
      <c r="R2721" s="1" t="str">
        <f>RIGHT(N2721,LEN(N2721) - FIND("/",N2721))</f>
        <v>spaces</v>
      </c>
      <c r="S2721" s="12">
        <f>(J2721/86400)+DATE(1970,1,1)</f>
        <v>42418.031180555554</v>
      </c>
      <c r="T2721" s="12">
        <f>(I2721/86400)+DATE(1970,1,1)</f>
        <v>42477.98951388889</v>
      </c>
    </row>
    <row r="2722" spans="1:20" ht="45" x14ac:dyDescent="0.25">
      <c r="A2722" s="1">
        <v>2720</v>
      </c>
      <c r="B2722" s="8" t="s">
        <v>2720</v>
      </c>
      <c r="C2722" s="8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16">
        <f>ROUND((E2722/D2722)*(100),0)</f>
        <v>118</v>
      </c>
      <c r="P2722" s="9">
        <f>IF(L2722 = 0,0,E2722/L2722)</f>
        <v>170.69942196531792</v>
      </c>
      <c r="Q2722" s="1" t="str">
        <f>LEFT(N2722,SEARCH("/",N2722)-1)</f>
        <v>theater</v>
      </c>
      <c r="R2722" s="1" t="str">
        <f>RIGHT(N2722,LEN(N2722) - FIND("/",N2722))</f>
        <v>spaces</v>
      </c>
      <c r="S2722" s="12">
        <f>(J2722/86400)+DATE(1970,1,1)</f>
        <v>42655.465891203705</v>
      </c>
      <c r="T2722" s="12">
        <f>(I2722/86400)+DATE(1970,1,1)</f>
        <v>42685.507557870369</v>
      </c>
    </row>
    <row r="2723" spans="1:20" ht="60" x14ac:dyDescent="0.25">
      <c r="A2723" s="1">
        <v>2721</v>
      </c>
      <c r="B2723" s="8" t="s">
        <v>2721</v>
      </c>
      <c r="C2723" s="8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16">
        <f>ROUND((E2723/D2723)*(100),0)</f>
        <v>1462</v>
      </c>
      <c r="P2723" s="9">
        <f>IF(L2723 = 0,0,E2723/L2723)</f>
        <v>40.762081784386616</v>
      </c>
      <c r="Q2723" s="1" t="str">
        <f>LEFT(N2723,SEARCH("/",N2723)-1)</f>
        <v>technology</v>
      </c>
      <c r="R2723" s="1" t="str">
        <f>RIGHT(N2723,LEN(N2723) - FIND("/",N2723))</f>
        <v>hardware</v>
      </c>
      <c r="S2723" s="12">
        <f>(J2723/86400)+DATE(1970,1,1)</f>
        <v>41493.543958333335</v>
      </c>
      <c r="T2723" s="12">
        <f>(I2723/86400)+DATE(1970,1,1)</f>
        <v>41523.791666666664</v>
      </c>
    </row>
    <row r="2724" spans="1:20" ht="60" x14ac:dyDescent="0.25">
      <c r="A2724" s="1">
        <v>2722</v>
      </c>
      <c r="B2724" s="8" t="s">
        <v>2722</v>
      </c>
      <c r="C2724" s="8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16">
        <f>ROUND((E2724/D2724)*(100),0)</f>
        <v>253</v>
      </c>
      <c r="P2724" s="9">
        <f>IF(L2724 = 0,0,E2724/L2724)</f>
        <v>68.254054054054052</v>
      </c>
      <c r="Q2724" s="1" t="str">
        <f>LEFT(N2724,SEARCH("/",N2724)-1)</f>
        <v>technology</v>
      </c>
      <c r="R2724" s="1" t="str">
        <f>RIGHT(N2724,LEN(N2724) - FIND("/",N2724))</f>
        <v>hardware</v>
      </c>
      <c r="S2724" s="12">
        <f>(J2724/86400)+DATE(1970,1,1)</f>
        <v>42704.857094907406</v>
      </c>
      <c r="T2724" s="12">
        <f>(I2724/86400)+DATE(1970,1,1)</f>
        <v>42764.857094907406</v>
      </c>
    </row>
    <row r="2725" spans="1:20" ht="60" x14ac:dyDescent="0.25">
      <c r="A2725" s="1">
        <v>2723</v>
      </c>
      <c r="B2725" s="8" t="s">
        <v>2723</v>
      </c>
      <c r="C2725" s="8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16">
        <f>ROUND((E2725/D2725)*(100),0)</f>
        <v>140</v>
      </c>
      <c r="P2725" s="9">
        <f>IF(L2725 = 0,0,E2725/L2725)</f>
        <v>95.48863636363636</v>
      </c>
      <c r="Q2725" s="1" t="str">
        <f>LEFT(N2725,SEARCH("/",N2725)-1)</f>
        <v>technology</v>
      </c>
      <c r="R2725" s="1" t="str">
        <f>RIGHT(N2725,LEN(N2725) - FIND("/",N2725))</f>
        <v>hardware</v>
      </c>
      <c r="S2725" s="12">
        <f>(J2725/86400)+DATE(1970,1,1)</f>
        <v>41944.83898148148</v>
      </c>
      <c r="T2725" s="12">
        <f>(I2725/86400)+DATE(1970,1,1)</f>
        <v>42004.880648148144</v>
      </c>
    </row>
    <row r="2726" spans="1:20" ht="60" x14ac:dyDescent="0.25">
      <c r="A2726" s="1">
        <v>2724</v>
      </c>
      <c r="B2726" s="8" t="s">
        <v>2724</v>
      </c>
      <c r="C2726" s="8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16">
        <f>ROUND((E2726/D2726)*(100),0)</f>
        <v>297</v>
      </c>
      <c r="P2726" s="9">
        <f>IF(L2726 = 0,0,E2726/L2726)</f>
        <v>7.1902649656526005</v>
      </c>
      <c r="Q2726" s="1" t="str">
        <f>LEFT(N2726,SEARCH("/",N2726)-1)</f>
        <v>technology</v>
      </c>
      <c r="R2726" s="1" t="str">
        <f>RIGHT(N2726,LEN(N2726) - FIND("/",N2726))</f>
        <v>hardware</v>
      </c>
      <c r="S2726" s="12">
        <f>(J2726/86400)+DATE(1970,1,1)</f>
        <v>42199.32707175926</v>
      </c>
      <c r="T2726" s="12">
        <f>(I2726/86400)+DATE(1970,1,1)</f>
        <v>42231.32707175926</v>
      </c>
    </row>
    <row r="2727" spans="1:20" ht="45" x14ac:dyDescent="0.25">
      <c r="A2727" s="1">
        <v>2725</v>
      </c>
      <c r="B2727" s="8" t="s">
        <v>2725</v>
      </c>
      <c r="C2727" s="8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16">
        <f>ROUND((E2727/D2727)*(100),0)</f>
        <v>145</v>
      </c>
      <c r="P2727" s="9">
        <f>IF(L2727 = 0,0,E2727/L2727)</f>
        <v>511.65486725663715</v>
      </c>
      <c r="Q2727" s="1" t="str">
        <f>LEFT(N2727,SEARCH("/",N2727)-1)</f>
        <v>technology</v>
      </c>
      <c r="R2727" s="1" t="str">
        <f>RIGHT(N2727,LEN(N2727) - FIND("/",N2727))</f>
        <v>hardware</v>
      </c>
      <c r="S2727" s="12">
        <f>(J2727/86400)+DATE(1970,1,1)</f>
        <v>42745.744618055556</v>
      </c>
      <c r="T2727" s="12">
        <f>(I2727/86400)+DATE(1970,1,1)</f>
        <v>42795.744618055556</v>
      </c>
    </row>
    <row r="2728" spans="1:20" x14ac:dyDescent="0.25">
      <c r="A2728" s="1">
        <v>2726</v>
      </c>
      <c r="B2728" s="8" t="s">
        <v>2726</v>
      </c>
      <c r="C2728" s="8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16">
        <f>ROUND((E2728/D2728)*(100),0)</f>
        <v>106</v>
      </c>
      <c r="P2728" s="9">
        <f>IF(L2728 = 0,0,E2728/L2728)</f>
        <v>261.74504950495049</v>
      </c>
      <c r="Q2728" s="1" t="str">
        <f>LEFT(N2728,SEARCH("/",N2728)-1)</f>
        <v>technology</v>
      </c>
      <c r="R2728" s="1" t="str">
        <f>RIGHT(N2728,LEN(N2728) - FIND("/",N2728))</f>
        <v>hardware</v>
      </c>
      <c r="S2728" s="12">
        <f>(J2728/86400)+DATE(1970,1,1)</f>
        <v>42452.579988425925</v>
      </c>
      <c r="T2728" s="12">
        <f>(I2728/86400)+DATE(1970,1,1)</f>
        <v>42482.579988425925</v>
      </c>
    </row>
    <row r="2729" spans="1:20" ht="45" x14ac:dyDescent="0.25">
      <c r="A2729" s="1">
        <v>2727</v>
      </c>
      <c r="B2729" s="8" t="s">
        <v>2727</v>
      </c>
      <c r="C2729" s="8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16">
        <f>ROUND((E2729/D2729)*(100),0)</f>
        <v>493</v>
      </c>
      <c r="P2729" s="9">
        <f>IF(L2729 = 0,0,E2729/L2729)</f>
        <v>69.760961810466767</v>
      </c>
      <c r="Q2729" s="1" t="str">
        <f>LEFT(N2729,SEARCH("/",N2729)-1)</f>
        <v>technology</v>
      </c>
      <c r="R2729" s="1" t="str">
        <f>RIGHT(N2729,LEN(N2729) - FIND("/",N2729))</f>
        <v>hardware</v>
      </c>
      <c r="S2729" s="12">
        <f>(J2729/86400)+DATE(1970,1,1)</f>
        <v>42198.676655092597</v>
      </c>
      <c r="T2729" s="12">
        <f>(I2729/86400)+DATE(1970,1,1)</f>
        <v>42223.676655092597</v>
      </c>
    </row>
    <row r="2730" spans="1:20" ht="30" x14ac:dyDescent="0.25">
      <c r="A2730" s="1">
        <v>2728</v>
      </c>
      <c r="B2730" s="8" t="s">
        <v>2728</v>
      </c>
      <c r="C2730" s="8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16">
        <f>ROUND((E2730/D2730)*(100),0)</f>
        <v>202</v>
      </c>
      <c r="P2730" s="9">
        <f>IF(L2730 = 0,0,E2730/L2730)</f>
        <v>77.229591836734699</v>
      </c>
      <c r="Q2730" s="1" t="str">
        <f>LEFT(N2730,SEARCH("/",N2730)-1)</f>
        <v>technology</v>
      </c>
      <c r="R2730" s="1" t="str">
        <f>RIGHT(N2730,LEN(N2730) - FIND("/",N2730))</f>
        <v>hardware</v>
      </c>
      <c r="S2730" s="12">
        <f>(J2730/86400)+DATE(1970,1,1)</f>
        <v>42333.59993055556</v>
      </c>
      <c r="T2730" s="12">
        <f>(I2730/86400)+DATE(1970,1,1)</f>
        <v>42368.59993055556</v>
      </c>
    </row>
    <row r="2731" spans="1:20" ht="30" x14ac:dyDescent="0.25">
      <c r="A2731" s="1">
        <v>2729</v>
      </c>
      <c r="B2731" s="8" t="s">
        <v>2729</v>
      </c>
      <c r="C2731" s="8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16">
        <f>ROUND((E2731/D2731)*(100),0)</f>
        <v>104</v>
      </c>
      <c r="P2731" s="9">
        <f>IF(L2731 = 0,0,E2731/L2731)</f>
        <v>340.56521739130437</v>
      </c>
      <c r="Q2731" s="1" t="str">
        <f>LEFT(N2731,SEARCH("/",N2731)-1)</f>
        <v>technology</v>
      </c>
      <c r="R2731" s="1" t="str">
        <f>RIGHT(N2731,LEN(N2731) - FIND("/",N2731))</f>
        <v>hardware</v>
      </c>
      <c r="S2731" s="12">
        <f>(J2731/86400)+DATE(1970,1,1)</f>
        <v>42095.240706018521</v>
      </c>
      <c r="T2731" s="12">
        <f>(I2731/86400)+DATE(1970,1,1)</f>
        <v>42125.240706018521</v>
      </c>
    </row>
    <row r="2732" spans="1:20" ht="45" x14ac:dyDescent="0.25">
      <c r="A2732" s="1">
        <v>2730</v>
      </c>
      <c r="B2732" s="8" t="s">
        <v>2730</v>
      </c>
      <c r="C2732" s="8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16">
        <f>ROUND((E2732/D2732)*(100),0)</f>
        <v>170</v>
      </c>
      <c r="P2732" s="9">
        <f>IF(L2732 = 0,0,E2732/L2732)</f>
        <v>67.417903225806455</v>
      </c>
      <c r="Q2732" s="1" t="str">
        <f>LEFT(N2732,SEARCH("/",N2732)-1)</f>
        <v>technology</v>
      </c>
      <c r="R2732" s="1" t="str">
        <f>RIGHT(N2732,LEN(N2732) - FIND("/",N2732))</f>
        <v>hardware</v>
      </c>
      <c r="S2732" s="12">
        <f>(J2732/86400)+DATE(1970,1,1)</f>
        <v>41351.541377314818</v>
      </c>
      <c r="T2732" s="12">
        <f>(I2732/86400)+DATE(1970,1,1)</f>
        <v>41386.541377314818</v>
      </c>
    </row>
    <row r="2733" spans="1:20" ht="60" x14ac:dyDescent="0.25">
      <c r="A2733" s="1">
        <v>2731</v>
      </c>
      <c r="B2733" s="8" t="s">
        <v>2731</v>
      </c>
      <c r="C2733" s="8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16">
        <f>ROUND((E2733/D2733)*(100),0)</f>
        <v>104</v>
      </c>
      <c r="P2733" s="9">
        <f>IF(L2733 = 0,0,E2733/L2733)</f>
        <v>845.70270270270271</v>
      </c>
      <c r="Q2733" s="1" t="str">
        <f>LEFT(N2733,SEARCH("/",N2733)-1)</f>
        <v>technology</v>
      </c>
      <c r="R2733" s="1" t="str">
        <f>RIGHT(N2733,LEN(N2733) - FIND("/",N2733))</f>
        <v>hardware</v>
      </c>
      <c r="S2733" s="12">
        <f>(J2733/86400)+DATE(1970,1,1)</f>
        <v>41872.525717592594</v>
      </c>
      <c r="T2733" s="12">
        <f>(I2733/86400)+DATE(1970,1,1)</f>
        <v>41930.166666666664</v>
      </c>
    </row>
    <row r="2734" spans="1:20" ht="60" x14ac:dyDescent="0.25">
      <c r="A2734" s="1">
        <v>2732</v>
      </c>
      <c r="B2734" s="8" t="s">
        <v>2732</v>
      </c>
      <c r="C2734" s="8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16">
        <f>ROUND((E2734/D2734)*(100),0)</f>
        <v>118</v>
      </c>
      <c r="P2734" s="9">
        <f>IF(L2734 = 0,0,E2734/L2734)</f>
        <v>97.191780821917803</v>
      </c>
      <c r="Q2734" s="1" t="str">
        <f>LEFT(N2734,SEARCH("/",N2734)-1)</f>
        <v>technology</v>
      </c>
      <c r="R2734" s="1" t="str">
        <f>RIGHT(N2734,LEN(N2734) - FIND("/",N2734))</f>
        <v>hardware</v>
      </c>
      <c r="S2734" s="12">
        <f>(J2734/86400)+DATE(1970,1,1)</f>
        <v>41389.808194444442</v>
      </c>
      <c r="T2734" s="12">
        <f>(I2734/86400)+DATE(1970,1,1)</f>
        <v>41422</v>
      </c>
    </row>
    <row r="2735" spans="1:20" ht="60" x14ac:dyDescent="0.25">
      <c r="A2735" s="1">
        <v>2733</v>
      </c>
      <c r="B2735" s="8" t="s">
        <v>2733</v>
      </c>
      <c r="C2735" s="8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16">
        <f>ROUND((E2735/D2735)*(100),0)</f>
        <v>108</v>
      </c>
      <c r="P2735" s="9">
        <f>IF(L2735 = 0,0,E2735/L2735)</f>
        <v>451.84033613445376</v>
      </c>
      <c r="Q2735" s="1" t="str">
        <f>LEFT(N2735,SEARCH("/",N2735)-1)</f>
        <v>technology</v>
      </c>
      <c r="R2735" s="1" t="str">
        <f>RIGHT(N2735,LEN(N2735) - FIND("/",N2735))</f>
        <v>hardware</v>
      </c>
      <c r="S2735" s="12">
        <f>(J2735/86400)+DATE(1970,1,1)</f>
        <v>42044.272847222222</v>
      </c>
      <c r="T2735" s="12">
        <f>(I2735/86400)+DATE(1970,1,1)</f>
        <v>42104.231180555551</v>
      </c>
    </row>
    <row r="2736" spans="1:20" ht="60" x14ac:dyDescent="0.25">
      <c r="A2736" s="1">
        <v>2734</v>
      </c>
      <c r="B2736" s="8" t="s">
        <v>2734</v>
      </c>
      <c r="C2736" s="8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16">
        <f>ROUND((E2736/D2736)*(100),0)</f>
        <v>2260300</v>
      </c>
      <c r="P2736" s="9">
        <f>IF(L2736 = 0,0,E2736/L2736)</f>
        <v>138.66871165644173</v>
      </c>
      <c r="Q2736" s="1" t="str">
        <f>LEFT(N2736,SEARCH("/",N2736)-1)</f>
        <v>technology</v>
      </c>
      <c r="R2736" s="1" t="str">
        <f>RIGHT(N2736,LEN(N2736) - FIND("/",N2736))</f>
        <v>hardware</v>
      </c>
      <c r="S2736" s="12">
        <f>(J2736/86400)+DATE(1970,1,1)</f>
        <v>42626.668888888889</v>
      </c>
      <c r="T2736" s="12">
        <f>(I2736/86400)+DATE(1970,1,1)</f>
        <v>42656.915972222225</v>
      </c>
    </row>
    <row r="2737" spans="1:20" ht="60" x14ac:dyDescent="0.25">
      <c r="A2737" s="1">
        <v>2735</v>
      </c>
      <c r="B2737" s="8" t="s">
        <v>2735</v>
      </c>
      <c r="C2737" s="8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16">
        <f>ROUND((E2737/D2737)*(100),0)</f>
        <v>978</v>
      </c>
      <c r="P2737" s="9">
        <f>IF(L2737 = 0,0,E2737/L2737)</f>
        <v>21.640147492625371</v>
      </c>
      <c r="Q2737" s="1" t="str">
        <f>LEFT(N2737,SEARCH("/",N2737)-1)</f>
        <v>technology</v>
      </c>
      <c r="R2737" s="1" t="str">
        <f>RIGHT(N2737,LEN(N2737) - FIND("/",N2737))</f>
        <v>hardware</v>
      </c>
      <c r="S2737" s="12">
        <f>(J2737/86400)+DATE(1970,1,1)</f>
        <v>41316.120949074073</v>
      </c>
      <c r="T2737" s="12">
        <f>(I2737/86400)+DATE(1970,1,1)</f>
        <v>41346.833333333336</v>
      </c>
    </row>
    <row r="2738" spans="1:20" ht="75" x14ac:dyDescent="0.25">
      <c r="A2738" s="1">
        <v>2736</v>
      </c>
      <c r="B2738" s="8" t="s">
        <v>2736</v>
      </c>
      <c r="C2738" s="8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16">
        <f>ROUND((E2738/D2738)*(100),0)</f>
        <v>123</v>
      </c>
      <c r="P2738" s="9">
        <f>IF(L2738 = 0,0,E2738/L2738)</f>
        <v>169.51724137931035</v>
      </c>
      <c r="Q2738" s="1" t="str">
        <f>LEFT(N2738,SEARCH("/",N2738)-1)</f>
        <v>technology</v>
      </c>
      <c r="R2738" s="1" t="str">
        <f>RIGHT(N2738,LEN(N2738) - FIND("/",N2738))</f>
        <v>hardware</v>
      </c>
      <c r="S2738" s="12">
        <f>(J2738/86400)+DATE(1970,1,1)</f>
        <v>41722.666354166664</v>
      </c>
      <c r="T2738" s="12">
        <f>(I2738/86400)+DATE(1970,1,1)</f>
        <v>41752.666354166664</v>
      </c>
    </row>
    <row r="2739" spans="1:20" ht="60" x14ac:dyDescent="0.25">
      <c r="A2739" s="1">
        <v>2737</v>
      </c>
      <c r="B2739" s="8" t="s">
        <v>2737</v>
      </c>
      <c r="C2739" s="8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16">
        <f>ROUND((E2739/D2739)*(100),0)</f>
        <v>246</v>
      </c>
      <c r="P2739" s="9">
        <f>IF(L2739 = 0,0,E2739/L2739)</f>
        <v>161.88210526315791</v>
      </c>
      <c r="Q2739" s="1" t="str">
        <f>LEFT(N2739,SEARCH("/",N2739)-1)</f>
        <v>technology</v>
      </c>
      <c r="R2739" s="1" t="str">
        <f>RIGHT(N2739,LEN(N2739) - FIND("/",N2739))</f>
        <v>hardware</v>
      </c>
      <c r="S2739" s="12">
        <f>(J2739/86400)+DATE(1970,1,1)</f>
        <v>41611.917673611111</v>
      </c>
      <c r="T2739" s="12">
        <f>(I2739/86400)+DATE(1970,1,1)</f>
        <v>41654.791666666664</v>
      </c>
    </row>
    <row r="2740" spans="1:20" ht="45" x14ac:dyDescent="0.25">
      <c r="A2740" s="1">
        <v>2738</v>
      </c>
      <c r="B2740" s="8" t="s">
        <v>2738</v>
      </c>
      <c r="C2740" s="8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16">
        <f>ROUND((E2740/D2740)*(100),0)</f>
        <v>148</v>
      </c>
      <c r="P2740" s="9">
        <f>IF(L2740 = 0,0,E2740/L2740)</f>
        <v>493.13333333333333</v>
      </c>
      <c r="Q2740" s="1" t="str">
        <f>LEFT(N2740,SEARCH("/",N2740)-1)</f>
        <v>technology</v>
      </c>
      <c r="R2740" s="1" t="str">
        <f>RIGHT(N2740,LEN(N2740) - FIND("/",N2740))</f>
        <v>hardware</v>
      </c>
      <c r="S2740" s="12">
        <f>(J2740/86400)+DATE(1970,1,1)</f>
        <v>42620.143564814818</v>
      </c>
      <c r="T2740" s="12">
        <f>(I2740/86400)+DATE(1970,1,1)</f>
        <v>42680.143564814818</v>
      </c>
    </row>
    <row r="2741" spans="1:20" ht="60" x14ac:dyDescent="0.25">
      <c r="A2741" s="1">
        <v>2739</v>
      </c>
      <c r="B2741" s="8" t="s">
        <v>2739</v>
      </c>
      <c r="C2741" s="8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16">
        <f>ROUND((E2741/D2741)*(100),0)</f>
        <v>384</v>
      </c>
      <c r="P2741" s="9">
        <f>IF(L2741 = 0,0,E2741/L2741)</f>
        <v>22.120418848167539</v>
      </c>
      <c r="Q2741" s="1" t="str">
        <f>LEFT(N2741,SEARCH("/",N2741)-1)</f>
        <v>technology</v>
      </c>
      <c r="R2741" s="1" t="str">
        <f>RIGHT(N2741,LEN(N2741) - FIND("/",N2741))</f>
        <v>hardware</v>
      </c>
      <c r="S2741" s="12">
        <f>(J2741/86400)+DATE(1970,1,1)</f>
        <v>41719.887928240743</v>
      </c>
      <c r="T2741" s="12">
        <f>(I2741/86400)+DATE(1970,1,1)</f>
        <v>41764.887928240743</v>
      </c>
    </row>
    <row r="2742" spans="1:20" ht="45" x14ac:dyDescent="0.25">
      <c r="A2742" s="1">
        <v>2740</v>
      </c>
      <c r="B2742" s="8" t="s">
        <v>2740</v>
      </c>
      <c r="C2742" s="8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16">
        <f>ROUND((E2742/D2742)*(100),0)</f>
        <v>103</v>
      </c>
      <c r="P2742" s="9">
        <f>IF(L2742 = 0,0,E2742/L2742)</f>
        <v>18.235294117647058</v>
      </c>
      <c r="Q2742" s="1" t="str">
        <f>LEFT(N2742,SEARCH("/",N2742)-1)</f>
        <v>technology</v>
      </c>
      <c r="R2742" s="1" t="str">
        <f>RIGHT(N2742,LEN(N2742) - FIND("/",N2742))</f>
        <v>hardware</v>
      </c>
      <c r="S2742" s="12">
        <f>(J2742/86400)+DATE(1970,1,1)</f>
        <v>42045.031851851847</v>
      </c>
      <c r="T2742" s="12">
        <f>(I2742/86400)+DATE(1970,1,1)</f>
        <v>42074.99018518519</v>
      </c>
    </row>
    <row r="2743" spans="1:20" ht="30" x14ac:dyDescent="0.25">
      <c r="A2743" s="1">
        <v>2741</v>
      </c>
      <c r="B2743" s="8" t="s">
        <v>2741</v>
      </c>
      <c r="C2743" s="8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6">
        <f>ROUND((E2743/D2743)*(100),0)</f>
        <v>0</v>
      </c>
      <c r="P2743" s="9">
        <f>IF(L2743 = 0,0,E2743/L2743)</f>
        <v>8.75</v>
      </c>
      <c r="Q2743" s="1" t="str">
        <f>LEFT(N2743,SEARCH("/",N2743)-1)</f>
        <v>publishing</v>
      </c>
      <c r="R2743" s="1" t="str">
        <f>RIGHT(N2743,LEN(N2743) - FIND("/",N2743))</f>
        <v>children's books</v>
      </c>
      <c r="S2743" s="12">
        <f>(J2743/86400)+DATE(1970,1,1)</f>
        <v>41911.657430555555</v>
      </c>
      <c r="T2743" s="12">
        <f>(I2743/86400)+DATE(1970,1,1)</f>
        <v>41932.088194444441</v>
      </c>
    </row>
    <row r="2744" spans="1:20" ht="45" x14ac:dyDescent="0.25">
      <c r="A2744" s="1">
        <v>2742</v>
      </c>
      <c r="B2744" s="8" t="s">
        <v>2742</v>
      </c>
      <c r="C2744" s="8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6">
        <f>ROUND((E2744/D2744)*(100),0)</f>
        <v>29</v>
      </c>
      <c r="P2744" s="9">
        <f>IF(L2744 = 0,0,E2744/L2744)</f>
        <v>40.611111111111114</v>
      </c>
      <c r="Q2744" s="1" t="str">
        <f>LEFT(N2744,SEARCH("/",N2744)-1)</f>
        <v>publishing</v>
      </c>
      <c r="R2744" s="1" t="str">
        <f>RIGHT(N2744,LEN(N2744) - FIND("/",N2744))</f>
        <v>children's books</v>
      </c>
      <c r="S2744" s="12">
        <f>(J2744/86400)+DATE(1970,1,1)</f>
        <v>41030.719756944447</v>
      </c>
      <c r="T2744" s="12">
        <f>(I2744/86400)+DATE(1970,1,1)</f>
        <v>41044.719756944447</v>
      </c>
    </row>
    <row r="2745" spans="1:20" ht="60" x14ac:dyDescent="0.25">
      <c r="A2745" s="1">
        <v>2743</v>
      </c>
      <c r="B2745" s="8" t="s">
        <v>2743</v>
      </c>
      <c r="C2745" s="8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6">
        <f>ROUND((E2745/D2745)*(100),0)</f>
        <v>0</v>
      </c>
      <c r="P2745" s="9">
        <f>IF(L2745 = 0,0,E2745/L2745)</f>
        <v>0</v>
      </c>
      <c r="Q2745" s="1" t="str">
        <f>LEFT(N2745,SEARCH("/",N2745)-1)</f>
        <v>publishing</v>
      </c>
      <c r="R2745" s="1" t="str">
        <f>RIGHT(N2745,LEN(N2745) - FIND("/",N2745))</f>
        <v>children's books</v>
      </c>
      <c r="S2745" s="12">
        <f>(J2745/86400)+DATE(1970,1,1)</f>
        <v>42632.328784722224</v>
      </c>
      <c r="T2745" s="12">
        <f>(I2745/86400)+DATE(1970,1,1)</f>
        <v>42662.328784722224</v>
      </c>
    </row>
    <row r="2746" spans="1:20" ht="60" x14ac:dyDescent="0.25">
      <c r="A2746" s="1">
        <v>2744</v>
      </c>
      <c r="B2746" s="8" t="s">
        <v>2744</v>
      </c>
      <c r="C2746" s="8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6">
        <f>ROUND((E2746/D2746)*(100),0)</f>
        <v>5</v>
      </c>
      <c r="P2746" s="9">
        <f>IF(L2746 = 0,0,E2746/L2746)</f>
        <v>37.954545454545453</v>
      </c>
      <c r="Q2746" s="1" t="str">
        <f>LEFT(N2746,SEARCH("/",N2746)-1)</f>
        <v>publishing</v>
      </c>
      <c r="R2746" s="1" t="str">
        <f>RIGHT(N2746,LEN(N2746) - FIND("/",N2746))</f>
        <v>children's books</v>
      </c>
      <c r="S2746" s="12">
        <f>(J2746/86400)+DATE(1970,1,1)</f>
        <v>40938.062476851854</v>
      </c>
      <c r="T2746" s="12">
        <f>(I2746/86400)+DATE(1970,1,1)</f>
        <v>40968.062476851854</v>
      </c>
    </row>
    <row r="2747" spans="1:20" ht="60" x14ac:dyDescent="0.25">
      <c r="A2747" s="1">
        <v>2745</v>
      </c>
      <c r="B2747" s="8" t="s">
        <v>2745</v>
      </c>
      <c r="C2747" s="8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6">
        <f>ROUND((E2747/D2747)*(100),0)</f>
        <v>22</v>
      </c>
      <c r="P2747" s="9">
        <f>IF(L2747 = 0,0,E2747/L2747)</f>
        <v>35.734693877551024</v>
      </c>
      <c r="Q2747" s="1" t="str">
        <f>LEFT(N2747,SEARCH("/",N2747)-1)</f>
        <v>publishing</v>
      </c>
      <c r="R2747" s="1" t="str">
        <f>RIGHT(N2747,LEN(N2747) - FIND("/",N2747))</f>
        <v>children's books</v>
      </c>
      <c r="S2747" s="12">
        <f>(J2747/86400)+DATE(1970,1,1)</f>
        <v>41044.988055555557</v>
      </c>
      <c r="T2747" s="12">
        <f>(I2747/86400)+DATE(1970,1,1)</f>
        <v>41104.988055555557</v>
      </c>
    </row>
    <row r="2748" spans="1:20" ht="60" x14ac:dyDescent="0.25">
      <c r="A2748" s="1">
        <v>2746</v>
      </c>
      <c r="B2748" s="8" t="s">
        <v>2746</v>
      </c>
      <c r="C2748" s="8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6">
        <f>ROUND((E2748/D2748)*(100),0)</f>
        <v>27</v>
      </c>
      <c r="P2748" s="9">
        <f>IF(L2748 = 0,0,E2748/L2748)</f>
        <v>42.157894736842103</v>
      </c>
      <c r="Q2748" s="1" t="str">
        <f>LEFT(N2748,SEARCH("/",N2748)-1)</f>
        <v>publishing</v>
      </c>
      <c r="R2748" s="1" t="str">
        <f>RIGHT(N2748,LEN(N2748) - FIND("/",N2748))</f>
        <v>children's books</v>
      </c>
      <c r="S2748" s="12">
        <f>(J2748/86400)+DATE(1970,1,1)</f>
        <v>41850.781377314815</v>
      </c>
      <c r="T2748" s="12">
        <f>(I2748/86400)+DATE(1970,1,1)</f>
        <v>41880.781377314815</v>
      </c>
    </row>
    <row r="2749" spans="1:20" ht="45" x14ac:dyDescent="0.25">
      <c r="A2749" s="1">
        <v>2747</v>
      </c>
      <c r="B2749" s="8" t="s">
        <v>2747</v>
      </c>
      <c r="C2749" s="8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6">
        <f>ROUND((E2749/D2749)*(100),0)</f>
        <v>28</v>
      </c>
      <c r="P2749" s="9">
        <f>IF(L2749 = 0,0,E2749/L2749)</f>
        <v>35</v>
      </c>
      <c r="Q2749" s="1" t="str">
        <f>LEFT(N2749,SEARCH("/",N2749)-1)</f>
        <v>publishing</v>
      </c>
      <c r="R2749" s="1" t="str">
        <f>RIGHT(N2749,LEN(N2749) - FIND("/",N2749))</f>
        <v>children's books</v>
      </c>
      <c r="S2749" s="12">
        <f>(J2749/86400)+DATE(1970,1,1)</f>
        <v>41044.648113425923</v>
      </c>
      <c r="T2749" s="12">
        <f>(I2749/86400)+DATE(1970,1,1)</f>
        <v>41076.131944444445</v>
      </c>
    </row>
    <row r="2750" spans="1:20" ht="45" x14ac:dyDescent="0.25">
      <c r="A2750" s="1">
        <v>2748</v>
      </c>
      <c r="B2750" s="8" t="s">
        <v>2748</v>
      </c>
      <c r="C2750" s="8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6">
        <f>ROUND((E2750/D2750)*(100),0)</f>
        <v>1</v>
      </c>
      <c r="P2750" s="9">
        <f>IF(L2750 = 0,0,E2750/L2750)</f>
        <v>13.25</v>
      </c>
      <c r="Q2750" s="1" t="str">
        <f>LEFT(N2750,SEARCH("/",N2750)-1)</f>
        <v>publishing</v>
      </c>
      <c r="R2750" s="1" t="str">
        <f>RIGHT(N2750,LEN(N2750) - FIND("/",N2750))</f>
        <v>children's books</v>
      </c>
      <c r="S2750" s="12">
        <f>(J2750/86400)+DATE(1970,1,1)</f>
        <v>42585.7106712963</v>
      </c>
      <c r="T2750" s="12">
        <f>(I2750/86400)+DATE(1970,1,1)</f>
        <v>42615.7106712963</v>
      </c>
    </row>
    <row r="2751" spans="1:20" ht="30" x14ac:dyDescent="0.25">
      <c r="A2751" s="1">
        <v>2749</v>
      </c>
      <c r="B2751" s="8" t="s">
        <v>2749</v>
      </c>
      <c r="C2751" s="8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6">
        <f>ROUND((E2751/D2751)*(100),0)</f>
        <v>1</v>
      </c>
      <c r="P2751" s="9">
        <f>IF(L2751 = 0,0,E2751/L2751)</f>
        <v>55</v>
      </c>
      <c r="Q2751" s="1" t="str">
        <f>LEFT(N2751,SEARCH("/",N2751)-1)</f>
        <v>publishing</v>
      </c>
      <c r="R2751" s="1" t="str">
        <f>RIGHT(N2751,LEN(N2751) - FIND("/",N2751))</f>
        <v>children's books</v>
      </c>
      <c r="S2751" s="12">
        <f>(J2751/86400)+DATE(1970,1,1)</f>
        <v>42068.799039351856</v>
      </c>
      <c r="T2751" s="12">
        <f>(I2751/86400)+DATE(1970,1,1)</f>
        <v>42098.757372685184</v>
      </c>
    </row>
    <row r="2752" spans="1:20" ht="45" x14ac:dyDescent="0.25">
      <c r="A2752" s="1">
        <v>2750</v>
      </c>
      <c r="B2752" s="8" t="s">
        <v>2750</v>
      </c>
      <c r="C2752" s="8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6">
        <f>ROUND((E2752/D2752)*(100),0)</f>
        <v>0</v>
      </c>
      <c r="P2752" s="9">
        <f>IF(L2752 = 0,0,E2752/L2752)</f>
        <v>0</v>
      </c>
      <c r="Q2752" s="1" t="str">
        <f>LEFT(N2752,SEARCH("/",N2752)-1)</f>
        <v>publishing</v>
      </c>
      <c r="R2752" s="1" t="str">
        <f>RIGHT(N2752,LEN(N2752) - FIND("/",N2752))</f>
        <v>children's books</v>
      </c>
      <c r="S2752" s="12">
        <f>(J2752/86400)+DATE(1970,1,1)</f>
        <v>41078.899826388893</v>
      </c>
      <c r="T2752" s="12">
        <f>(I2752/86400)+DATE(1970,1,1)</f>
        <v>41090.833333333336</v>
      </c>
    </row>
    <row r="2753" spans="1:20" ht="60" x14ac:dyDescent="0.25">
      <c r="A2753" s="1">
        <v>2751</v>
      </c>
      <c r="B2753" s="8" t="s">
        <v>2751</v>
      </c>
      <c r="C2753" s="8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6">
        <f>ROUND((E2753/D2753)*(100),0)</f>
        <v>0</v>
      </c>
      <c r="P2753" s="9">
        <f>IF(L2753 = 0,0,E2753/L2753)</f>
        <v>0</v>
      </c>
      <c r="Q2753" s="1" t="str">
        <f>LEFT(N2753,SEARCH("/",N2753)-1)</f>
        <v>publishing</v>
      </c>
      <c r="R2753" s="1" t="str">
        <f>RIGHT(N2753,LEN(N2753) - FIND("/",N2753))</f>
        <v>children's books</v>
      </c>
      <c r="S2753" s="12">
        <f>(J2753/86400)+DATE(1970,1,1)</f>
        <v>41747.887060185181</v>
      </c>
      <c r="T2753" s="12">
        <f>(I2753/86400)+DATE(1970,1,1)</f>
        <v>41807.887060185181</v>
      </c>
    </row>
    <row r="2754" spans="1:20" ht="60" x14ac:dyDescent="0.25">
      <c r="A2754" s="1">
        <v>2752</v>
      </c>
      <c r="B2754" s="8" t="s">
        <v>2752</v>
      </c>
      <c r="C2754" s="8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6">
        <f>ROUND((E2754/D2754)*(100),0)</f>
        <v>11</v>
      </c>
      <c r="P2754" s="9">
        <f>IF(L2754 = 0,0,E2754/L2754)</f>
        <v>39.285714285714285</v>
      </c>
      <c r="Q2754" s="1" t="str">
        <f>LEFT(N2754,SEARCH("/",N2754)-1)</f>
        <v>publishing</v>
      </c>
      <c r="R2754" s="1" t="str">
        <f>RIGHT(N2754,LEN(N2754) - FIND("/",N2754))</f>
        <v>children's books</v>
      </c>
      <c r="S2754" s="12">
        <f>(J2754/86400)+DATE(1970,1,1)</f>
        <v>40855.765092592592</v>
      </c>
      <c r="T2754" s="12">
        <f>(I2754/86400)+DATE(1970,1,1)</f>
        <v>40895.765092592592</v>
      </c>
    </row>
    <row r="2755" spans="1:20" ht="45" x14ac:dyDescent="0.25">
      <c r="A2755" s="1">
        <v>2753</v>
      </c>
      <c r="B2755" s="8" t="s">
        <v>2753</v>
      </c>
      <c r="C2755" s="8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6">
        <f>ROUND((E2755/D2755)*(100),0)</f>
        <v>19</v>
      </c>
      <c r="P2755" s="9">
        <f>IF(L2755 = 0,0,E2755/L2755)</f>
        <v>47.5</v>
      </c>
      <c r="Q2755" s="1" t="str">
        <f>LEFT(N2755,SEARCH("/",N2755)-1)</f>
        <v>publishing</v>
      </c>
      <c r="R2755" s="1" t="str">
        <f>RIGHT(N2755,LEN(N2755) - FIND("/",N2755))</f>
        <v>children's books</v>
      </c>
      <c r="S2755" s="12">
        <f>(J2755/86400)+DATE(1970,1,1)</f>
        <v>41117.900729166664</v>
      </c>
      <c r="T2755" s="12">
        <f>(I2755/86400)+DATE(1970,1,1)</f>
        <v>41147.900729166664</v>
      </c>
    </row>
    <row r="2756" spans="1:20" ht="45" x14ac:dyDescent="0.25">
      <c r="A2756" s="1">
        <v>2754</v>
      </c>
      <c r="B2756" s="8" t="s">
        <v>2754</v>
      </c>
      <c r="C2756" s="8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6">
        <f>ROUND((E2756/D2756)*(100),0)</f>
        <v>0</v>
      </c>
      <c r="P2756" s="9">
        <f>IF(L2756 = 0,0,E2756/L2756)</f>
        <v>0</v>
      </c>
      <c r="Q2756" s="1" t="str">
        <f>LEFT(N2756,SEARCH("/",N2756)-1)</f>
        <v>publishing</v>
      </c>
      <c r="R2756" s="1" t="str">
        <f>RIGHT(N2756,LEN(N2756) - FIND("/",N2756))</f>
        <v>children's books</v>
      </c>
      <c r="S2756" s="12">
        <f>(J2756/86400)+DATE(1970,1,1)</f>
        <v>41863.636006944442</v>
      </c>
      <c r="T2756" s="12">
        <f>(I2756/86400)+DATE(1970,1,1)</f>
        <v>41893.636006944442</v>
      </c>
    </row>
    <row r="2757" spans="1:20" ht="45" x14ac:dyDescent="0.25">
      <c r="A2757" s="1">
        <v>2755</v>
      </c>
      <c r="B2757" s="8" t="s">
        <v>2755</v>
      </c>
      <c r="C2757" s="8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6">
        <f>ROUND((E2757/D2757)*(100),0)</f>
        <v>52</v>
      </c>
      <c r="P2757" s="9">
        <f>IF(L2757 = 0,0,E2757/L2757)</f>
        <v>17.333333333333332</v>
      </c>
      <c r="Q2757" s="1" t="str">
        <f>LEFT(N2757,SEARCH("/",N2757)-1)</f>
        <v>publishing</v>
      </c>
      <c r="R2757" s="1" t="str">
        <f>RIGHT(N2757,LEN(N2757) - FIND("/",N2757))</f>
        <v>children's books</v>
      </c>
      <c r="S2757" s="12">
        <f>(J2757/86400)+DATE(1970,1,1)</f>
        <v>42072.790821759263</v>
      </c>
      <c r="T2757" s="12">
        <f>(I2757/86400)+DATE(1970,1,1)</f>
        <v>42102.790821759263</v>
      </c>
    </row>
    <row r="2758" spans="1:20" ht="45" x14ac:dyDescent="0.25">
      <c r="A2758" s="1">
        <v>2756</v>
      </c>
      <c r="B2758" s="8" t="s">
        <v>2756</v>
      </c>
      <c r="C2758" s="8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6">
        <f>ROUND((E2758/D2758)*(100),0)</f>
        <v>10</v>
      </c>
      <c r="P2758" s="9">
        <f>IF(L2758 = 0,0,E2758/L2758)</f>
        <v>31.757575757575758</v>
      </c>
      <c r="Q2758" s="1" t="str">
        <f>LEFT(N2758,SEARCH("/",N2758)-1)</f>
        <v>publishing</v>
      </c>
      <c r="R2758" s="1" t="str">
        <f>RIGHT(N2758,LEN(N2758) - FIND("/",N2758))</f>
        <v>children's books</v>
      </c>
      <c r="S2758" s="12">
        <f>(J2758/86400)+DATE(1970,1,1)</f>
        <v>41620.900474537033</v>
      </c>
      <c r="T2758" s="12">
        <f>(I2758/86400)+DATE(1970,1,1)</f>
        <v>41650.900474537033</v>
      </c>
    </row>
    <row r="2759" spans="1:20" ht="30" x14ac:dyDescent="0.25">
      <c r="A2759" s="1">
        <v>2757</v>
      </c>
      <c r="B2759" s="8" t="s">
        <v>2757</v>
      </c>
      <c r="C2759" s="8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6">
        <f>ROUND((E2759/D2759)*(100),0)</f>
        <v>1</v>
      </c>
      <c r="P2759" s="9">
        <f>IF(L2759 = 0,0,E2759/L2759)</f>
        <v>5</v>
      </c>
      <c r="Q2759" s="1" t="str">
        <f>LEFT(N2759,SEARCH("/",N2759)-1)</f>
        <v>publishing</v>
      </c>
      <c r="R2759" s="1" t="str">
        <f>RIGHT(N2759,LEN(N2759) - FIND("/",N2759))</f>
        <v>children's books</v>
      </c>
      <c r="S2759" s="12">
        <f>(J2759/86400)+DATE(1970,1,1)</f>
        <v>42573.65662037037</v>
      </c>
      <c r="T2759" s="12">
        <f>(I2759/86400)+DATE(1970,1,1)</f>
        <v>42588.65662037037</v>
      </c>
    </row>
    <row r="2760" spans="1:20" ht="60" x14ac:dyDescent="0.25">
      <c r="A2760" s="1">
        <v>2758</v>
      </c>
      <c r="B2760" s="8" t="s">
        <v>2758</v>
      </c>
      <c r="C2760" s="8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6">
        <f>ROUND((E2760/D2760)*(100),0)</f>
        <v>12</v>
      </c>
      <c r="P2760" s="9">
        <f>IF(L2760 = 0,0,E2760/L2760)</f>
        <v>39</v>
      </c>
      <c r="Q2760" s="1" t="str">
        <f>LEFT(N2760,SEARCH("/",N2760)-1)</f>
        <v>publishing</v>
      </c>
      <c r="R2760" s="1" t="str">
        <f>RIGHT(N2760,LEN(N2760) - FIND("/",N2760))</f>
        <v>children's books</v>
      </c>
      <c r="S2760" s="12">
        <f>(J2760/86400)+DATE(1970,1,1)</f>
        <v>42639.441932870366</v>
      </c>
      <c r="T2760" s="12">
        <f>(I2760/86400)+DATE(1970,1,1)</f>
        <v>42653.441932870366</v>
      </c>
    </row>
    <row r="2761" spans="1:20" ht="60" x14ac:dyDescent="0.25">
      <c r="A2761" s="1">
        <v>2759</v>
      </c>
      <c r="B2761" s="8" t="s">
        <v>2759</v>
      </c>
      <c r="C2761" s="8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6">
        <f>ROUND((E2761/D2761)*(100),0)</f>
        <v>11</v>
      </c>
      <c r="P2761" s="9">
        <f>IF(L2761 = 0,0,E2761/L2761)</f>
        <v>52.5</v>
      </c>
      <c r="Q2761" s="1" t="str">
        <f>LEFT(N2761,SEARCH("/",N2761)-1)</f>
        <v>publishing</v>
      </c>
      <c r="R2761" s="1" t="str">
        <f>RIGHT(N2761,LEN(N2761) - FIND("/",N2761))</f>
        <v>children's books</v>
      </c>
      <c r="S2761" s="12">
        <f>(J2761/86400)+DATE(1970,1,1)</f>
        <v>42524.36650462963</v>
      </c>
      <c r="T2761" s="12">
        <f>(I2761/86400)+DATE(1970,1,1)</f>
        <v>42567.36650462963</v>
      </c>
    </row>
    <row r="2762" spans="1:20" ht="60" x14ac:dyDescent="0.25">
      <c r="A2762" s="1">
        <v>2760</v>
      </c>
      <c r="B2762" s="8" t="s">
        <v>2760</v>
      </c>
      <c r="C2762" s="8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6">
        <f>ROUND((E2762/D2762)*(100),0)</f>
        <v>0</v>
      </c>
      <c r="P2762" s="9">
        <f>IF(L2762 = 0,0,E2762/L2762)</f>
        <v>0</v>
      </c>
      <c r="Q2762" s="1" t="str">
        <f>LEFT(N2762,SEARCH("/",N2762)-1)</f>
        <v>publishing</v>
      </c>
      <c r="R2762" s="1" t="str">
        <f>RIGHT(N2762,LEN(N2762) - FIND("/",N2762))</f>
        <v>children's books</v>
      </c>
      <c r="S2762" s="12">
        <f>(J2762/86400)+DATE(1970,1,1)</f>
        <v>41415.461319444446</v>
      </c>
      <c r="T2762" s="12">
        <f>(I2762/86400)+DATE(1970,1,1)</f>
        <v>41445.461319444446</v>
      </c>
    </row>
    <row r="2763" spans="1:20" ht="30" x14ac:dyDescent="0.25">
      <c r="A2763" s="1">
        <v>2761</v>
      </c>
      <c r="B2763" s="8" t="s">
        <v>2761</v>
      </c>
      <c r="C2763" s="8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6">
        <f>ROUND((E2763/D2763)*(100),0)</f>
        <v>1</v>
      </c>
      <c r="P2763" s="9">
        <f>IF(L2763 = 0,0,E2763/L2763)</f>
        <v>9</v>
      </c>
      <c r="Q2763" s="1" t="str">
        <f>LEFT(N2763,SEARCH("/",N2763)-1)</f>
        <v>publishing</v>
      </c>
      <c r="R2763" s="1" t="str">
        <f>RIGHT(N2763,LEN(N2763) - FIND("/",N2763))</f>
        <v>children's books</v>
      </c>
      <c r="S2763" s="12">
        <f>(J2763/86400)+DATE(1970,1,1)</f>
        <v>41247.063576388886</v>
      </c>
      <c r="T2763" s="12">
        <f>(I2763/86400)+DATE(1970,1,1)</f>
        <v>41277.063576388886</v>
      </c>
    </row>
    <row r="2764" spans="1:20" ht="45" x14ac:dyDescent="0.25">
      <c r="A2764" s="1">
        <v>2762</v>
      </c>
      <c r="B2764" s="8" t="s">
        <v>2762</v>
      </c>
      <c r="C2764" s="8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6">
        <f>ROUND((E2764/D2764)*(100),0)</f>
        <v>1</v>
      </c>
      <c r="P2764" s="9">
        <f>IF(L2764 = 0,0,E2764/L2764)</f>
        <v>25</v>
      </c>
      <c r="Q2764" s="1" t="str">
        <f>LEFT(N2764,SEARCH("/",N2764)-1)</f>
        <v>publishing</v>
      </c>
      <c r="R2764" s="1" t="str">
        <f>RIGHT(N2764,LEN(N2764) - FIND("/",N2764))</f>
        <v>children's books</v>
      </c>
      <c r="S2764" s="12">
        <f>(J2764/86400)+DATE(1970,1,1)</f>
        <v>40927.036979166667</v>
      </c>
      <c r="T2764" s="12">
        <f>(I2764/86400)+DATE(1970,1,1)</f>
        <v>40986.995312500003</v>
      </c>
    </row>
    <row r="2765" spans="1:20" ht="30" x14ac:dyDescent="0.25">
      <c r="A2765" s="1">
        <v>2763</v>
      </c>
      <c r="B2765" s="8" t="s">
        <v>2763</v>
      </c>
      <c r="C2765" s="8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6">
        <f>ROUND((E2765/D2765)*(100),0)</f>
        <v>0</v>
      </c>
      <c r="P2765" s="9">
        <f>IF(L2765 = 0,0,E2765/L2765)</f>
        <v>30</v>
      </c>
      <c r="Q2765" s="1" t="str">
        <f>LEFT(N2765,SEARCH("/",N2765)-1)</f>
        <v>publishing</v>
      </c>
      <c r="R2765" s="1" t="str">
        <f>RIGHT(N2765,LEN(N2765) - FIND("/",N2765))</f>
        <v>children's books</v>
      </c>
      <c r="S2765" s="12">
        <f>(J2765/86400)+DATE(1970,1,1)</f>
        <v>41373.579675925925</v>
      </c>
      <c r="T2765" s="12">
        <f>(I2765/86400)+DATE(1970,1,1)</f>
        <v>41418.579675925925</v>
      </c>
    </row>
    <row r="2766" spans="1:20" ht="60" x14ac:dyDescent="0.25">
      <c r="A2766" s="1">
        <v>2764</v>
      </c>
      <c r="B2766" s="8" t="s">
        <v>2764</v>
      </c>
      <c r="C2766" s="8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6">
        <f>ROUND((E2766/D2766)*(100),0)</f>
        <v>1</v>
      </c>
      <c r="P2766" s="9">
        <f>IF(L2766 = 0,0,E2766/L2766)</f>
        <v>11.25</v>
      </c>
      <c r="Q2766" s="1" t="str">
        <f>LEFT(N2766,SEARCH("/",N2766)-1)</f>
        <v>publishing</v>
      </c>
      <c r="R2766" s="1" t="str">
        <f>RIGHT(N2766,LEN(N2766) - FIND("/",N2766))</f>
        <v>children's books</v>
      </c>
      <c r="S2766" s="12">
        <f>(J2766/86400)+DATE(1970,1,1)</f>
        <v>41030.292025462964</v>
      </c>
      <c r="T2766" s="12">
        <f>(I2766/86400)+DATE(1970,1,1)</f>
        <v>41059.791666666664</v>
      </c>
    </row>
    <row r="2767" spans="1:20" ht="45" x14ac:dyDescent="0.25">
      <c r="A2767" s="1">
        <v>2765</v>
      </c>
      <c r="B2767" s="8" t="s">
        <v>2765</v>
      </c>
      <c r="C2767" s="8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6">
        <f>ROUND((E2767/D2767)*(100),0)</f>
        <v>0</v>
      </c>
      <c r="P2767" s="9">
        <f>IF(L2767 = 0,0,E2767/L2767)</f>
        <v>0</v>
      </c>
      <c r="Q2767" s="1" t="str">
        <f>LEFT(N2767,SEARCH("/",N2767)-1)</f>
        <v>publishing</v>
      </c>
      <c r="R2767" s="1" t="str">
        <f>RIGHT(N2767,LEN(N2767) - FIND("/",N2767))</f>
        <v>children's books</v>
      </c>
      <c r="S2767" s="12">
        <f>(J2767/86400)+DATE(1970,1,1)</f>
        <v>41194.579027777778</v>
      </c>
      <c r="T2767" s="12">
        <f>(I2767/86400)+DATE(1970,1,1)</f>
        <v>41210.579027777778</v>
      </c>
    </row>
    <row r="2768" spans="1:20" ht="60" x14ac:dyDescent="0.25">
      <c r="A2768" s="1">
        <v>2766</v>
      </c>
      <c r="B2768" s="8" t="s">
        <v>2766</v>
      </c>
      <c r="C2768" s="8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6">
        <f>ROUND((E2768/D2768)*(100),0)</f>
        <v>2</v>
      </c>
      <c r="P2768" s="9">
        <f>IF(L2768 = 0,0,E2768/L2768)</f>
        <v>25</v>
      </c>
      <c r="Q2768" s="1" t="str">
        <f>LEFT(N2768,SEARCH("/",N2768)-1)</f>
        <v>publishing</v>
      </c>
      <c r="R2768" s="1" t="str">
        <f>RIGHT(N2768,LEN(N2768) - FIND("/",N2768))</f>
        <v>children's books</v>
      </c>
      <c r="S2768" s="12">
        <f>(J2768/86400)+DATE(1970,1,1)</f>
        <v>40736.668032407411</v>
      </c>
      <c r="T2768" s="12">
        <f>(I2768/86400)+DATE(1970,1,1)</f>
        <v>40766.668032407411</v>
      </c>
    </row>
    <row r="2769" spans="1:20" ht="45" x14ac:dyDescent="0.25">
      <c r="A2769" s="1">
        <v>2767</v>
      </c>
      <c r="B2769" s="8" t="s">
        <v>2767</v>
      </c>
      <c r="C2769" s="8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6">
        <f>ROUND((E2769/D2769)*(100),0)</f>
        <v>1</v>
      </c>
      <c r="P2769" s="9">
        <f>IF(L2769 = 0,0,E2769/L2769)</f>
        <v>11.333333333333334</v>
      </c>
      <c r="Q2769" s="1" t="str">
        <f>LEFT(N2769,SEARCH("/",N2769)-1)</f>
        <v>publishing</v>
      </c>
      <c r="R2769" s="1" t="str">
        <f>RIGHT(N2769,LEN(N2769) - FIND("/",N2769))</f>
        <v>children's books</v>
      </c>
      <c r="S2769" s="12">
        <f>(J2769/86400)+DATE(1970,1,1)</f>
        <v>42172.958912037036</v>
      </c>
      <c r="T2769" s="12">
        <f>(I2769/86400)+DATE(1970,1,1)</f>
        <v>42232.958912037036</v>
      </c>
    </row>
    <row r="2770" spans="1:20" ht="45" x14ac:dyDescent="0.25">
      <c r="A2770" s="1">
        <v>2768</v>
      </c>
      <c r="B2770" s="8" t="s">
        <v>2768</v>
      </c>
      <c r="C2770" s="8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6">
        <f>ROUND((E2770/D2770)*(100),0)</f>
        <v>14</v>
      </c>
      <c r="P2770" s="9">
        <f>IF(L2770 = 0,0,E2770/L2770)</f>
        <v>29.470588235294116</v>
      </c>
      <c r="Q2770" s="1" t="str">
        <f>LEFT(N2770,SEARCH("/",N2770)-1)</f>
        <v>publishing</v>
      </c>
      <c r="R2770" s="1" t="str">
        <f>RIGHT(N2770,LEN(N2770) - FIND("/",N2770))</f>
        <v>children's books</v>
      </c>
      <c r="S2770" s="12">
        <f>(J2770/86400)+DATE(1970,1,1)</f>
        <v>40967.614849537036</v>
      </c>
      <c r="T2770" s="12">
        <f>(I2770/86400)+DATE(1970,1,1)</f>
        <v>40997.573182870372</v>
      </c>
    </row>
    <row r="2771" spans="1:20" ht="45" x14ac:dyDescent="0.25">
      <c r="A2771" s="1">
        <v>2769</v>
      </c>
      <c r="B2771" s="8" t="s">
        <v>2769</v>
      </c>
      <c r="C2771" s="8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6">
        <f>ROUND((E2771/D2771)*(100),0)</f>
        <v>0</v>
      </c>
      <c r="P2771" s="9">
        <f>IF(L2771 = 0,0,E2771/L2771)</f>
        <v>1</v>
      </c>
      <c r="Q2771" s="1" t="str">
        <f>LEFT(N2771,SEARCH("/",N2771)-1)</f>
        <v>publishing</v>
      </c>
      <c r="R2771" s="1" t="str">
        <f>RIGHT(N2771,LEN(N2771) - FIND("/",N2771))</f>
        <v>children's books</v>
      </c>
      <c r="S2771" s="12">
        <f>(J2771/86400)+DATE(1970,1,1)</f>
        <v>41745.826273148152</v>
      </c>
      <c r="T2771" s="12">
        <f>(I2771/86400)+DATE(1970,1,1)</f>
        <v>41795.826273148152</v>
      </c>
    </row>
    <row r="2772" spans="1:20" ht="60" x14ac:dyDescent="0.25">
      <c r="A2772" s="1">
        <v>2770</v>
      </c>
      <c r="B2772" s="8" t="s">
        <v>2770</v>
      </c>
      <c r="C2772" s="8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6">
        <f>ROUND((E2772/D2772)*(100),0)</f>
        <v>10</v>
      </c>
      <c r="P2772" s="9">
        <f>IF(L2772 = 0,0,E2772/L2772)</f>
        <v>63.098484848484851</v>
      </c>
      <c r="Q2772" s="1" t="str">
        <f>LEFT(N2772,SEARCH("/",N2772)-1)</f>
        <v>publishing</v>
      </c>
      <c r="R2772" s="1" t="str">
        <f>RIGHT(N2772,LEN(N2772) - FIND("/",N2772))</f>
        <v>children's books</v>
      </c>
      <c r="S2772" s="12">
        <f>(J2772/86400)+DATE(1970,1,1)</f>
        <v>41686.705208333333</v>
      </c>
      <c r="T2772" s="12">
        <f>(I2772/86400)+DATE(1970,1,1)</f>
        <v>41716.663541666669</v>
      </c>
    </row>
    <row r="2773" spans="1:20" ht="60" x14ac:dyDescent="0.25">
      <c r="A2773" s="1">
        <v>2771</v>
      </c>
      <c r="B2773" s="8" t="s">
        <v>2771</v>
      </c>
      <c r="C2773" s="8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6">
        <f>ROUND((E2773/D2773)*(100),0)</f>
        <v>0</v>
      </c>
      <c r="P2773" s="9">
        <f>IF(L2773 = 0,0,E2773/L2773)</f>
        <v>0</v>
      </c>
      <c r="Q2773" s="1" t="str">
        <f>LEFT(N2773,SEARCH("/",N2773)-1)</f>
        <v>publishing</v>
      </c>
      <c r="R2773" s="1" t="str">
        <f>RIGHT(N2773,LEN(N2773) - FIND("/",N2773))</f>
        <v>children's books</v>
      </c>
      <c r="S2773" s="12">
        <f>(J2773/86400)+DATE(1970,1,1)</f>
        <v>41257.531712962962</v>
      </c>
      <c r="T2773" s="12">
        <f>(I2773/86400)+DATE(1970,1,1)</f>
        <v>41306.708333333336</v>
      </c>
    </row>
    <row r="2774" spans="1:20" ht="45" x14ac:dyDescent="0.25">
      <c r="A2774" s="1">
        <v>2772</v>
      </c>
      <c r="B2774" s="8" t="s">
        <v>2772</v>
      </c>
      <c r="C2774" s="8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6">
        <f>ROUND((E2774/D2774)*(100),0)</f>
        <v>0</v>
      </c>
      <c r="P2774" s="9">
        <f>IF(L2774 = 0,0,E2774/L2774)</f>
        <v>0</v>
      </c>
      <c r="Q2774" s="1" t="str">
        <f>LEFT(N2774,SEARCH("/",N2774)-1)</f>
        <v>publishing</v>
      </c>
      <c r="R2774" s="1" t="str">
        <f>RIGHT(N2774,LEN(N2774) - FIND("/",N2774))</f>
        <v>children's books</v>
      </c>
      <c r="S2774" s="12">
        <f>(J2774/86400)+DATE(1970,1,1)</f>
        <v>41537.869143518517</v>
      </c>
      <c r="T2774" s="12">
        <f>(I2774/86400)+DATE(1970,1,1)</f>
        <v>41552.869143518517</v>
      </c>
    </row>
    <row r="2775" spans="1:20" ht="45" x14ac:dyDescent="0.25">
      <c r="A2775" s="1">
        <v>2773</v>
      </c>
      <c r="B2775" s="8" t="s">
        <v>2773</v>
      </c>
      <c r="C2775" s="8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6">
        <f>ROUND((E2775/D2775)*(100),0)</f>
        <v>0</v>
      </c>
      <c r="P2775" s="9">
        <f>IF(L2775 = 0,0,E2775/L2775)</f>
        <v>1</v>
      </c>
      <c r="Q2775" s="1" t="str">
        <f>LEFT(N2775,SEARCH("/",N2775)-1)</f>
        <v>publishing</v>
      </c>
      <c r="R2775" s="1" t="str">
        <f>RIGHT(N2775,LEN(N2775) - FIND("/",N2775))</f>
        <v>children's books</v>
      </c>
      <c r="S2775" s="12">
        <f>(J2775/86400)+DATE(1970,1,1)</f>
        <v>42474.86482638889</v>
      </c>
      <c r="T2775" s="12">
        <f>(I2775/86400)+DATE(1970,1,1)</f>
        <v>42484.86482638889</v>
      </c>
    </row>
    <row r="2776" spans="1:20" ht="60" x14ac:dyDescent="0.25">
      <c r="A2776" s="1">
        <v>2774</v>
      </c>
      <c r="B2776" s="8" t="s">
        <v>2774</v>
      </c>
      <c r="C2776" s="8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6">
        <f>ROUND((E2776/D2776)*(100),0)</f>
        <v>14</v>
      </c>
      <c r="P2776" s="9">
        <f>IF(L2776 = 0,0,E2776/L2776)</f>
        <v>43.846153846153847</v>
      </c>
      <c r="Q2776" s="1" t="str">
        <f>LEFT(N2776,SEARCH("/",N2776)-1)</f>
        <v>publishing</v>
      </c>
      <c r="R2776" s="1" t="str">
        <f>RIGHT(N2776,LEN(N2776) - FIND("/",N2776))</f>
        <v>children's books</v>
      </c>
      <c r="S2776" s="12">
        <f>(J2776/86400)+DATE(1970,1,1)</f>
        <v>41311.126481481479</v>
      </c>
      <c r="T2776" s="12">
        <f>(I2776/86400)+DATE(1970,1,1)</f>
        <v>41341.126481481479</v>
      </c>
    </row>
    <row r="2777" spans="1:20" ht="45" x14ac:dyDescent="0.25">
      <c r="A2777" s="1">
        <v>2775</v>
      </c>
      <c r="B2777" s="8" t="s">
        <v>2775</v>
      </c>
      <c r="C2777" s="8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6">
        <f>ROUND((E2777/D2777)*(100),0)</f>
        <v>3</v>
      </c>
      <c r="P2777" s="9">
        <f>IF(L2777 = 0,0,E2777/L2777)</f>
        <v>75</v>
      </c>
      <c r="Q2777" s="1" t="str">
        <f>LEFT(N2777,SEARCH("/",N2777)-1)</f>
        <v>publishing</v>
      </c>
      <c r="R2777" s="1" t="str">
        <f>RIGHT(N2777,LEN(N2777) - FIND("/",N2777))</f>
        <v>children's books</v>
      </c>
      <c r="S2777" s="12">
        <f>(J2777/86400)+DATE(1970,1,1)</f>
        <v>40863.013356481482</v>
      </c>
      <c r="T2777" s="12">
        <f>(I2777/86400)+DATE(1970,1,1)</f>
        <v>40893.013356481482</v>
      </c>
    </row>
    <row r="2778" spans="1:20" ht="60" x14ac:dyDescent="0.25">
      <c r="A2778" s="1">
        <v>2776</v>
      </c>
      <c r="B2778" s="8" t="s">
        <v>2776</v>
      </c>
      <c r="C2778" s="8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6">
        <f>ROUND((E2778/D2778)*(100),0)</f>
        <v>8</v>
      </c>
      <c r="P2778" s="9">
        <f>IF(L2778 = 0,0,E2778/L2778)</f>
        <v>45.972222222222221</v>
      </c>
      <c r="Q2778" s="1" t="str">
        <f>LEFT(N2778,SEARCH("/",N2778)-1)</f>
        <v>publishing</v>
      </c>
      <c r="R2778" s="1" t="str">
        <f>RIGHT(N2778,LEN(N2778) - FIND("/",N2778))</f>
        <v>children's books</v>
      </c>
      <c r="S2778" s="12">
        <f>(J2778/86400)+DATE(1970,1,1)</f>
        <v>42136.297175925924</v>
      </c>
      <c r="T2778" s="12">
        <f>(I2778/86400)+DATE(1970,1,1)</f>
        <v>42167.297175925924</v>
      </c>
    </row>
    <row r="2779" spans="1:20" ht="60" x14ac:dyDescent="0.25">
      <c r="A2779" s="1">
        <v>2777</v>
      </c>
      <c r="B2779" s="8" t="s">
        <v>2777</v>
      </c>
      <c r="C2779" s="8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6">
        <f>ROUND((E2779/D2779)*(100),0)</f>
        <v>0</v>
      </c>
      <c r="P2779" s="9">
        <f>IF(L2779 = 0,0,E2779/L2779)</f>
        <v>10</v>
      </c>
      <c r="Q2779" s="1" t="str">
        <f>LEFT(N2779,SEARCH("/",N2779)-1)</f>
        <v>publishing</v>
      </c>
      <c r="R2779" s="1" t="str">
        <f>RIGHT(N2779,LEN(N2779) - FIND("/",N2779))</f>
        <v>children's books</v>
      </c>
      <c r="S2779" s="12">
        <f>(J2779/86400)+DATE(1970,1,1)</f>
        <v>42172.669027777782</v>
      </c>
      <c r="T2779" s="12">
        <f>(I2779/86400)+DATE(1970,1,1)</f>
        <v>42202.669027777782</v>
      </c>
    </row>
    <row r="2780" spans="1:20" ht="60" x14ac:dyDescent="0.25">
      <c r="A2780" s="1">
        <v>2778</v>
      </c>
      <c r="B2780" s="8" t="s">
        <v>2778</v>
      </c>
      <c r="C2780" s="8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6">
        <f>ROUND((E2780/D2780)*(100),0)</f>
        <v>26</v>
      </c>
      <c r="P2780" s="9">
        <f>IF(L2780 = 0,0,E2780/L2780)</f>
        <v>93.666666666666671</v>
      </c>
      <c r="Q2780" s="1" t="str">
        <f>LEFT(N2780,SEARCH("/",N2780)-1)</f>
        <v>publishing</v>
      </c>
      <c r="R2780" s="1" t="str">
        <f>RIGHT(N2780,LEN(N2780) - FIND("/",N2780))</f>
        <v>children's books</v>
      </c>
      <c r="S2780" s="12">
        <f>(J2780/86400)+DATE(1970,1,1)</f>
        <v>41846.978078703702</v>
      </c>
      <c r="T2780" s="12">
        <f>(I2780/86400)+DATE(1970,1,1)</f>
        <v>41876.978078703702</v>
      </c>
    </row>
    <row r="2781" spans="1:20" ht="45" x14ac:dyDescent="0.25">
      <c r="A2781" s="1">
        <v>2779</v>
      </c>
      <c r="B2781" s="8" t="s">
        <v>2779</v>
      </c>
      <c r="C2781" s="8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6">
        <f>ROUND((E2781/D2781)*(100),0)</f>
        <v>2</v>
      </c>
      <c r="P2781" s="9">
        <f>IF(L2781 = 0,0,E2781/L2781)</f>
        <v>53</v>
      </c>
      <c r="Q2781" s="1" t="str">
        <f>LEFT(N2781,SEARCH("/",N2781)-1)</f>
        <v>publishing</v>
      </c>
      <c r="R2781" s="1" t="str">
        <f>RIGHT(N2781,LEN(N2781) - FIND("/",N2781))</f>
        <v>children's books</v>
      </c>
      <c r="S2781" s="12">
        <f>(J2781/86400)+DATE(1970,1,1)</f>
        <v>42300.585891203707</v>
      </c>
      <c r="T2781" s="12">
        <f>(I2781/86400)+DATE(1970,1,1)</f>
        <v>42330.627557870372</v>
      </c>
    </row>
    <row r="2782" spans="1:20" ht="45" x14ac:dyDescent="0.25">
      <c r="A2782" s="1">
        <v>2780</v>
      </c>
      <c r="B2782" s="8" t="s">
        <v>2780</v>
      </c>
      <c r="C2782" s="8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6">
        <f>ROUND((E2782/D2782)*(100),0)</f>
        <v>0</v>
      </c>
      <c r="P2782" s="9">
        <f>IF(L2782 = 0,0,E2782/L2782)</f>
        <v>0</v>
      </c>
      <c r="Q2782" s="1" t="str">
        <f>LEFT(N2782,SEARCH("/",N2782)-1)</f>
        <v>publishing</v>
      </c>
      <c r="R2782" s="1" t="str">
        <f>RIGHT(N2782,LEN(N2782) - FIND("/",N2782))</f>
        <v>children's books</v>
      </c>
      <c r="S2782" s="12">
        <f>(J2782/86400)+DATE(1970,1,1)</f>
        <v>42774.447777777779</v>
      </c>
      <c r="T2782" s="12">
        <f>(I2782/86400)+DATE(1970,1,1)</f>
        <v>42804.447777777779</v>
      </c>
    </row>
    <row r="2783" spans="1:20" ht="45" x14ac:dyDescent="0.25">
      <c r="A2783" s="1">
        <v>2781</v>
      </c>
      <c r="B2783" s="8" t="s">
        <v>2781</v>
      </c>
      <c r="C2783" s="8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16">
        <f>ROUND((E2783/D2783)*(100),0)</f>
        <v>105</v>
      </c>
      <c r="P2783" s="9">
        <f>IF(L2783 = 0,0,E2783/L2783)</f>
        <v>47</v>
      </c>
      <c r="Q2783" s="1" t="str">
        <f>LEFT(N2783,SEARCH("/",N2783)-1)</f>
        <v>theater</v>
      </c>
      <c r="R2783" s="1" t="str">
        <f>RIGHT(N2783,LEN(N2783) - FIND("/",N2783))</f>
        <v>plays</v>
      </c>
      <c r="S2783" s="12">
        <f>(J2783/86400)+DATE(1970,1,1)</f>
        <v>42018.94159722222</v>
      </c>
      <c r="T2783" s="12">
        <f>(I2783/86400)+DATE(1970,1,1)</f>
        <v>42047.291666666672</v>
      </c>
    </row>
    <row r="2784" spans="1:20" ht="45" x14ac:dyDescent="0.25">
      <c r="A2784" s="1">
        <v>2782</v>
      </c>
      <c r="B2784" s="8" t="s">
        <v>2782</v>
      </c>
      <c r="C2784" s="8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16">
        <f>ROUND((E2784/D2784)*(100),0)</f>
        <v>120</v>
      </c>
      <c r="P2784" s="9">
        <f>IF(L2784 = 0,0,E2784/L2784)</f>
        <v>66.666666666666671</v>
      </c>
      <c r="Q2784" s="1" t="str">
        <f>LEFT(N2784,SEARCH("/",N2784)-1)</f>
        <v>theater</v>
      </c>
      <c r="R2784" s="1" t="str">
        <f>RIGHT(N2784,LEN(N2784) - FIND("/",N2784))</f>
        <v>plays</v>
      </c>
      <c r="S2784" s="12">
        <f>(J2784/86400)+DATE(1970,1,1)</f>
        <v>42026.924976851849</v>
      </c>
      <c r="T2784" s="12">
        <f>(I2784/86400)+DATE(1970,1,1)</f>
        <v>42052.207638888889</v>
      </c>
    </row>
    <row r="2785" spans="1:20" ht="60" x14ac:dyDescent="0.25">
      <c r="A2785" s="1">
        <v>2783</v>
      </c>
      <c r="B2785" s="8" t="s">
        <v>2783</v>
      </c>
      <c r="C2785" s="8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16">
        <f>ROUND((E2785/D2785)*(100),0)</f>
        <v>115</v>
      </c>
      <c r="P2785" s="9">
        <f>IF(L2785 = 0,0,E2785/L2785)</f>
        <v>18.770491803278688</v>
      </c>
      <c r="Q2785" s="1" t="str">
        <f>LEFT(N2785,SEARCH("/",N2785)-1)</f>
        <v>theater</v>
      </c>
      <c r="R2785" s="1" t="str">
        <f>RIGHT(N2785,LEN(N2785) - FIND("/",N2785))</f>
        <v>plays</v>
      </c>
      <c r="S2785" s="12">
        <f>(J2785/86400)+DATE(1970,1,1)</f>
        <v>42103.535254629634</v>
      </c>
      <c r="T2785" s="12">
        <f>(I2785/86400)+DATE(1970,1,1)</f>
        <v>42117.535254629634</v>
      </c>
    </row>
    <row r="2786" spans="1:20" ht="45" x14ac:dyDescent="0.25">
      <c r="A2786" s="1">
        <v>2784</v>
      </c>
      <c r="B2786" s="8" t="s">
        <v>2784</v>
      </c>
      <c r="C2786" s="8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16">
        <f>ROUND((E2786/D2786)*(100),0)</f>
        <v>119</v>
      </c>
      <c r="P2786" s="9">
        <f>IF(L2786 = 0,0,E2786/L2786)</f>
        <v>66.111111111111114</v>
      </c>
      <c r="Q2786" s="1" t="str">
        <f>LEFT(N2786,SEARCH("/",N2786)-1)</f>
        <v>theater</v>
      </c>
      <c r="R2786" s="1" t="str">
        <f>RIGHT(N2786,LEN(N2786) - FIND("/",N2786))</f>
        <v>plays</v>
      </c>
      <c r="S2786" s="12">
        <f>(J2786/86400)+DATE(1970,1,1)</f>
        <v>41920.787534722222</v>
      </c>
      <c r="T2786" s="12">
        <f>(I2786/86400)+DATE(1970,1,1)</f>
        <v>41941.787534722222</v>
      </c>
    </row>
    <row r="2787" spans="1:20" ht="45" x14ac:dyDescent="0.25">
      <c r="A2787" s="1">
        <v>2785</v>
      </c>
      <c r="B2787" s="8" t="s">
        <v>2785</v>
      </c>
      <c r="C2787" s="8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16">
        <f>ROUND((E2787/D2787)*(100),0)</f>
        <v>105</v>
      </c>
      <c r="P2787" s="9">
        <f>IF(L2787 = 0,0,E2787/L2787)</f>
        <v>36.859154929577464</v>
      </c>
      <c r="Q2787" s="1" t="str">
        <f>LEFT(N2787,SEARCH("/",N2787)-1)</f>
        <v>theater</v>
      </c>
      <c r="R2787" s="1" t="str">
        <f>RIGHT(N2787,LEN(N2787) - FIND("/",N2787))</f>
        <v>plays</v>
      </c>
      <c r="S2787" s="12">
        <f>(J2787/86400)+DATE(1970,1,1)</f>
        <v>42558.189432870371</v>
      </c>
      <c r="T2787" s="12">
        <f>(I2787/86400)+DATE(1970,1,1)</f>
        <v>42587.875</v>
      </c>
    </row>
    <row r="2788" spans="1:20" ht="30" x14ac:dyDescent="0.25">
      <c r="A2788" s="1">
        <v>2786</v>
      </c>
      <c r="B2788" s="8" t="s">
        <v>2786</v>
      </c>
      <c r="C2788" s="8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16">
        <f>ROUND((E2788/D2788)*(100),0)</f>
        <v>118</v>
      </c>
      <c r="P2788" s="9">
        <f>IF(L2788 = 0,0,E2788/L2788)</f>
        <v>39.810810810810814</v>
      </c>
      <c r="Q2788" s="1" t="str">
        <f>LEFT(N2788,SEARCH("/",N2788)-1)</f>
        <v>theater</v>
      </c>
      <c r="R2788" s="1" t="str">
        <f>RIGHT(N2788,LEN(N2788) - FIND("/",N2788))</f>
        <v>plays</v>
      </c>
      <c r="S2788" s="12">
        <f>(J2788/86400)+DATE(1970,1,1)</f>
        <v>41815.569212962961</v>
      </c>
      <c r="T2788" s="12">
        <f>(I2788/86400)+DATE(1970,1,1)</f>
        <v>41829.569212962961</v>
      </c>
    </row>
    <row r="2789" spans="1:20" ht="60" x14ac:dyDescent="0.25">
      <c r="A2789" s="1">
        <v>2787</v>
      </c>
      <c r="B2789" s="8" t="s">
        <v>2787</v>
      </c>
      <c r="C2789" s="8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16">
        <f>ROUND((E2789/D2789)*(100),0)</f>
        <v>120</v>
      </c>
      <c r="P2789" s="9">
        <f>IF(L2789 = 0,0,E2789/L2789)</f>
        <v>31.5</v>
      </c>
      <c r="Q2789" s="1" t="str">
        <f>LEFT(N2789,SEARCH("/",N2789)-1)</f>
        <v>theater</v>
      </c>
      <c r="R2789" s="1" t="str">
        <f>RIGHT(N2789,LEN(N2789) - FIND("/",N2789))</f>
        <v>plays</v>
      </c>
      <c r="S2789" s="12">
        <f>(J2789/86400)+DATE(1970,1,1)</f>
        <v>41808.198518518519</v>
      </c>
      <c r="T2789" s="12">
        <f>(I2789/86400)+DATE(1970,1,1)</f>
        <v>41838.198518518519</v>
      </c>
    </row>
    <row r="2790" spans="1:20" ht="45" x14ac:dyDescent="0.25">
      <c r="A2790" s="1">
        <v>2788</v>
      </c>
      <c r="B2790" s="8" t="s">
        <v>2788</v>
      </c>
      <c r="C2790" s="8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16">
        <f>ROUND((E2790/D2790)*(100),0)</f>
        <v>103</v>
      </c>
      <c r="P2790" s="9">
        <f>IF(L2790 = 0,0,E2790/L2790)</f>
        <v>102.5</v>
      </c>
      <c r="Q2790" s="1" t="str">
        <f>LEFT(N2790,SEARCH("/",N2790)-1)</f>
        <v>theater</v>
      </c>
      <c r="R2790" s="1" t="str">
        <f>RIGHT(N2790,LEN(N2790) - FIND("/",N2790))</f>
        <v>plays</v>
      </c>
      <c r="S2790" s="12">
        <f>(J2790/86400)+DATE(1970,1,1)</f>
        <v>42550.701886574076</v>
      </c>
      <c r="T2790" s="12">
        <f>(I2790/86400)+DATE(1970,1,1)</f>
        <v>42580.701886574076</v>
      </c>
    </row>
    <row r="2791" spans="1:20" ht="30" x14ac:dyDescent="0.25">
      <c r="A2791" s="1">
        <v>2789</v>
      </c>
      <c r="B2791" s="8" t="s">
        <v>2789</v>
      </c>
      <c r="C2791" s="8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16">
        <f>ROUND((E2791/D2791)*(100),0)</f>
        <v>101</v>
      </c>
      <c r="P2791" s="9">
        <f>IF(L2791 = 0,0,E2791/L2791)</f>
        <v>126.45833333333333</v>
      </c>
      <c r="Q2791" s="1" t="str">
        <f>LEFT(N2791,SEARCH("/",N2791)-1)</f>
        <v>theater</v>
      </c>
      <c r="R2791" s="1" t="str">
        <f>RIGHT(N2791,LEN(N2791) - FIND("/",N2791))</f>
        <v>plays</v>
      </c>
      <c r="S2791" s="12">
        <f>(J2791/86400)+DATE(1970,1,1)</f>
        <v>42056.013124999998</v>
      </c>
      <c r="T2791" s="12">
        <f>(I2791/86400)+DATE(1970,1,1)</f>
        <v>42075.166666666672</v>
      </c>
    </row>
    <row r="2792" spans="1:20" ht="60" x14ac:dyDescent="0.25">
      <c r="A2792" s="1">
        <v>2790</v>
      </c>
      <c r="B2792" s="8" t="s">
        <v>2790</v>
      </c>
      <c r="C2792" s="8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16">
        <f>ROUND((E2792/D2792)*(100),0)</f>
        <v>105</v>
      </c>
      <c r="P2792" s="9">
        <f>IF(L2792 = 0,0,E2792/L2792)</f>
        <v>47.878787878787875</v>
      </c>
      <c r="Q2792" s="1" t="str">
        <f>LEFT(N2792,SEARCH("/",N2792)-1)</f>
        <v>theater</v>
      </c>
      <c r="R2792" s="1" t="str">
        <f>RIGHT(N2792,LEN(N2792) - FIND("/",N2792))</f>
        <v>plays</v>
      </c>
      <c r="S2792" s="12">
        <f>(J2792/86400)+DATE(1970,1,1)</f>
        <v>42016.938692129625</v>
      </c>
      <c r="T2792" s="12">
        <f>(I2792/86400)+DATE(1970,1,1)</f>
        <v>42046.938692129625</v>
      </c>
    </row>
    <row r="2793" spans="1:20" ht="60" x14ac:dyDescent="0.25">
      <c r="A2793" s="1">
        <v>2791</v>
      </c>
      <c r="B2793" s="8" t="s">
        <v>2791</v>
      </c>
      <c r="C2793" s="8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16">
        <f>ROUND((E2793/D2793)*(100),0)</f>
        <v>103</v>
      </c>
      <c r="P2793" s="9">
        <f>IF(L2793 = 0,0,E2793/L2793)</f>
        <v>73.214285714285708</v>
      </c>
      <c r="Q2793" s="1" t="str">
        <f>LEFT(N2793,SEARCH("/",N2793)-1)</f>
        <v>theater</v>
      </c>
      <c r="R2793" s="1" t="str">
        <f>RIGHT(N2793,LEN(N2793) - FIND("/",N2793))</f>
        <v>plays</v>
      </c>
      <c r="S2793" s="12">
        <f>(J2793/86400)+DATE(1970,1,1)</f>
        <v>42591.899988425925</v>
      </c>
      <c r="T2793" s="12">
        <f>(I2793/86400)+DATE(1970,1,1)</f>
        <v>42622.166666666672</v>
      </c>
    </row>
    <row r="2794" spans="1:20" ht="45" x14ac:dyDescent="0.25">
      <c r="A2794" s="1">
        <v>2792</v>
      </c>
      <c r="B2794" s="8" t="s">
        <v>2792</v>
      </c>
      <c r="C2794" s="8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16">
        <f>ROUND((E2794/D2794)*(100),0)</f>
        <v>108</v>
      </c>
      <c r="P2794" s="9">
        <f>IF(L2794 = 0,0,E2794/L2794)</f>
        <v>89.666666666666671</v>
      </c>
      <c r="Q2794" s="1" t="str">
        <f>LEFT(N2794,SEARCH("/",N2794)-1)</f>
        <v>theater</v>
      </c>
      <c r="R2794" s="1" t="str">
        <f>RIGHT(N2794,LEN(N2794) - FIND("/",N2794))</f>
        <v>plays</v>
      </c>
      <c r="S2794" s="12">
        <f>(J2794/86400)+DATE(1970,1,1)</f>
        <v>42183.231006944443</v>
      </c>
      <c r="T2794" s="12">
        <f>(I2794/86400)+DATE(1970,1,1)</f>
        <v>42228.231006944443</v>
      </c>
    </row>
    <row r="2795" spans="1:20" ht="60" x14ac:dyDescent="0.25">
      <c r="A2795" s="1">
        <v>2793</v>
      </c>
      <c r="B2795" s="8" t="s">
        <v>2793</v>
      </c>
      <c r="C2795" s="8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16">
        <f>ROUND((E2795/D2795)*(100),0)</f>
        <v>111</v>
      </c>
      <c r="P2795" s="9">
        <f>IF(L2795 = 0,0,E2795/L2795)</f>
        <v>151.4623287671233</v>
      </c>
      <c r="Q2795" s="1" t="str">
        <f>LEFT(N2795,SEARCH("/",N2795)-1)</f>
        <v>theater</v>
      </c>
      <c r="R2795" s="1" t="str">
        <f>RIGHT(N2795,LEN(N2795) - FIND("/",N2795))</f>
        <v>plays</v>
      </c>
      <c r="S2795" s="12">
        <f>(J2795/86400)+DATE(1970,1,1)</f>
        <v>42176.419039351851</v>
      </c>
      <c r="T2795" s="12">
        <f>(I2795/86400)+DATE(1970,1,1)</f>
        <v>42206.419039351851</v>
      </c>
    </row>
    <row r="2796" spans="1:20" ht="60" x14ac:dyDescent="0.25">
      <c r="A2796" s="1">
        <v>2794</v>
      </c>
      <c r="B2796" s="8" t="s">
        <v>2794</v>
      </c>
      <c r="C2796" s="8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16">
        <f>ROUND((E2796/D2796)*(100),0)</f>
        <v>150</v>
      </c>
      <c r="P2796" s="9">
        <f>IF(L2796 = 0,0,E2796/L2796)</f>
        <v>25</v>
      </c>
      <c r="Q2796" s="1" t="str">
        <f>LEFT(N2796,SEARCH("/",N2796)-1)</f>
        <v>theater</v>
      </c>
      <c r="R2796" s="1" t="str">
        <f>RIGHT(N2796,LEN(N2796) - FIND("/",N2796))</f>
        <v>plays</v>
      </c>
      <c r="S2796" s="12">
        <f>(J2796/86400)+DATE(1970,1,1)</f>
        <v>42416.691655092596</v>
      </c>
      <c r="T2796" s="12">
        <f>(I2796/86400)+DATE(1970,1,1)</f>
        <v>42432.791666666672</v>
      </c>
    </row>
    <row r="2797" spans="1:20" ht="45" x14ac:dyDescent="0.25">
      <c r="A2797" s="1">
        <v>2795</v>
      </c>
      <c r="B2797" s="8" t="s">
        <v>2795</v>
      </c>
      <c r="C2797" s="8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16">
        <f>ROUND((E2797/D2797)*(100),0)</f>
        <v>104</v>
      </c>
      <c r="P2797" s="9">
        <f>IF(L2797 = 0,0,E2797/L2797)</f>
        <v>36.5</v>
      </c>
      <c r="Q2797" s="1" t="str">
        <f>LEFT(N2797,SEARCH("/",N2797)-1)</f>
        <v>theater</v>
      </c>
      <c r="R2797" s="1" t="str">
        <f>RIGHT(N2797,LEN(N2797) - FIND("/",N2797))</f>
        <v>plays</v>
      </c>
      <c r="S2797" s="12">
        <f>(J2797/86400)+DATE(1970,1,1)</f>
        <v>41780.525937500002</v>
      </c>
      <c r="T2797" s="12">
        <f>(I2797/86400)+DATE(1970,1,1)</f>
        <v>41796.958333333336</v>
      </c>
    </row>
    <row r="2798" spans="1:20" ht="45" x14ac:dyDescent="0.25">
      <c r="A2798" s="1">
        <v>2796</v>
      </c>
      <c r="B2798" s="8" t="s">
        <v>2796</v>
      </c>
      <c r="C2798" s="8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16">
        <f>ROUND((E2798/D2798)*(100),0)</f>
        <v>116</v>
      </c>
      <c r="P2798" s="9">
        <f>IF(L2798 = 0,0,E2798/L2798)</f>
        <v>44</v>
      </c>
      <c r="Q2798" s="1" t="str">
        <f>LEFT(N2798,SEARCH("/",N2798)-1)</f>
        <v>theater</v>
      </c>
      <c r="R2798" s="1" t="str">
        <f>RIGHT(N2798,LEN(N2798) - FIND("/",N2798))</f>
        <v>plays</v>
      </c>
      <c r="S2798" s="12">
        <f>(J2798/86400)+DATE(1970,1,1)</f>
        <v>41795.528101851851</v>
      </c>
      <c r="T2798" s="12">
        <f>(I2798/86400)+DATE(1970,1,1)</f>
        <v>41825.528101851851</v>
      </c>
    </row>
    <row r="2799" spans="1:20" ht="45" x14ac:dyDescent="0.25">
      <c r="A2799" s="1">
        <v>2797</v>
      </c>
      <c r="B2799" s="8" t="s">
        <v>2797</v>
      </c>
      <c r="C2799" s="8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16">
        <f>ROUND((E2799/D2799)*(100),0)</f>
        <v>103</v>
      </c>
      <c r="P2799" s="9">
        <f>IF(L2799 = 0,0,E2799/L2799)</f>
        <v>87.357553191489373</v>
      </c>
      <c r="Q2799" s="1" t="str">
        <f>LEFT(N2799,SEARCH("/",N2799)-1)</f>
        <v>theater</v>
      </c>
      <c r="R2799" s="1" t="str">
        <f>RIGHT(N2799,LEN(N2799) - FIND("/",N2799))</f>
        <v>plays</v>
      </c>
      <c r="S2799" s="12">
        <f>(J2799/86400)+DATE(1970,1,1)</f>
        <v>41798.94027777778</v>
      </c>
      <c r="T2799" s="12">
        <f>(I2799/86400)+DATE(1970,1,1)</f>
        <v>41828.94027777778</v>
      </c>
    </row>
    <row r="2800" spans="1:20" ht="60" x14ac:dyDescent="0.25">
      <c r="A2800" s="1">
        <v>2798</v>
      </c>
      <c r="B2800" s="8" t="s">
        <v>2798</v>
      </c>
      <c r="C2800" s="8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16">
        <f>ROUND((E2800/D2800)*(100),0)</f>
        <v>101</v>
      </c>
      <c r="P2800" s="9">
        <f>IF(L2800 = 0,0,E2800/L2800)</f>
        <v>36.474820143884891</v>
      </c>
      <c r="Q2800" s="1" t="str">
        <f>LEFT(N2800,SEARCH("/",N2800)-1)</f>
        <v>theater</v>
      </c>
      <c r="R2800" s="1" t="str">
        <f>RIGHT(N2800,LEN(N2800) - FIND("/",N2800))</f>
        <v>plays</v>
      </c>
      <c r="S2800" s="12">
        <f>(J2800/86400)+DATE(1970,1,1)</f>
        <v>42201.675011574072</v>
      </c>
      <c r="T2800" s="12">
        <f>(I2800/86400)+DATE(1970,1,1)</f>
        <v>42216.666666666672</v>
      </c>
    </row>
    <row r="2801" spans="1:20" ht="60" x14ac:dyDescent="0.25">
      <c r="A2801" s="1">
        <v>2799</v>
      </c>
      <c r="B2801" s="8" t="s">
        <v>2799</v>
      </c>
      <c r="C2801" s="8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16">
        <f>ROUND((E2801/D2801)*(100),0)</f>
        <v>117</v>
      </c>
      <c r="P2801" s="9">
        <f>IF(L2801 = 0,0,E2801/L2801)</f>
        <v>44.859538461538463</v>
      </c>
      <c r="Q2801" s="1" t="str">
        <f>LEFT(N2801,SEARCH("/",N2801)-1)</f>
        <v>theater</v>
      </c>
      <c r="R2801" s="1" t="str">
        <f>RIGHT(N2801,LEN(N2801) - FIND("/",N2801))</f>
        <v>plays</v>
      </c>
      <c r="S2801" s="12">
        <f>(J2801/86400)+DATE(1970,1,1)</f>
        <v>42507.264699074076</v>
      </c>
      <c r="T2801" s="12">
        <f>(I2801/86400)+DATE(1970,1,1)</f>
        <v>42538.666666666672</v>
      </c>
    </row>
    <row r="2802" spans="1:20" ht="45" x14ac:dyDescent="0.25">
      <c r="A2802" s="1">
        <v>2800</v>
      </c>
      <c r="B2802" s="8" t="s">
        <v>2800</v>
      </c>
      <c r="C2802" s="8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16">
        <f>ROUND((E2802/D2802)*(100),0)</f>
        <v>133</v>
      </c>
      <c r="P2802" s="9">
        <f>IF(L2802 = 0,0,E2802/L2802)</f>
        <v>42.903225806451616</v>
      </c>
      <c r="Q2802" s="1" t="str">
        <f>LEFT(N2802,SEARCH("/",N2802)-1)</f>
        <v>theater</v>
      </c>
      <c r="R2802" s="1" t="str">
        <f>RIGHT(N2802,LEN(N2802) - FIND("/",N2802))</f>
        <v>plays</v>
      </c>
      <c r="S2802" s="12">
        <f>(J2802/86400)+DATE(1970,1,1)</f>
        <v>41948.552847222221</v>
      </c>
      <c r="T2802" s="12">
        <f>(I2802/86400)+DATE(1970,1,1)</f>
        <v>42008.552847222221</v>
      </c>
    </row>
    <row r="2803" spans="1:20" ht="45" x14ac:dyDescent="0.25">
      <c r="A2803" s="1">
        <v>2801</v>
      </c>
      <c r="B2803" s="8" t="s">
        <v>2801</v>
      </c>
      <c r="C2803" s="8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16">
        <f>ROUND((E2803/D2803)*(100),0)</f>
        <v>133</v>
      </c>
      <c r="P2803" s="9">
        <f>IF(L2803 = 0,0,E2803/L2803)</f>
        <v>51.230769230769234</v>
      </c>
      <c r="Q2803" s="1" t="str">
        <f>LEFT(N2803,SEARCH("/",N2803)-1)</f>
        <v>theater</v>
      </c>
      <c r="R2803" s="1" t="str">
        <f>RIGHT(N2803,LEN(N2803) - FIND("/",N2803))</f>
        <v>plays</v>
      </c>
      <c r="S2803" s="12">
        <f>(J2803/86400)+DATE(1970,1,1)</f>
        <v>41900.243159722224</v>
      </c>
      <c r="T2803" s="12">
        <f>(I2803/86400)+DATE(1970,1,1)</f>
        <v>41922.458333333336</v>
      </c>
    </row>
    <row r="2804" spans="1:20" ht="60" x14ac:dyDescent="0.25">
      <c r="A2804" s="1">
        <v>2802</v>
      </c>
      <c r="B2804" s="8" t="s">
        <v>2802</v>
      </c>
      <c r="C2804" s="8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16">
        <f>ROUND((E2804/D2804)*(100),0)</f>
        <v>102</v>
      </c>
      <c r="P2804" s="9">
        <f>IF(L2804 = 0,0,E2804/L2804)</f>
        <v>33.944444444444443</v>
      </c>
      <c r="Q2804" s="1" t="str">
        <f>LEFT(N2804,SEARCH("/",N2804)-1)</f>
        <v>theater</v>
      </c>
      <c r="R2804" s="1" t="str">
        <f>RIGHT(N2804,LEN(N2804) - FIND("/",N2804))</f>
        <v>plays</v>
      </c>
      <c r="S2804" s="12">
        <f>(J2804/86400)+DATE(1970,1,1)</f>
        <v>42192.64707175926</v>
      </c>
      <c r="T2804" s="12">
        <f>(I2804/86400)+DATE(1970,1,1)</f>
        <v>42222.64707175926</v>
      </c>
    </row>
    <row r="2805" spans="1:20" ht="60" x14ac:dyDescent="0.25">
      <c r="A2805" s="1">
        <v>2803</v>
      </c>
      <c r="B2805" s="8" t="s">
        <v>2803</v>
      </c>
      <c r="C2805" s="8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16">
        <f>ROUND((E2805/D2805)*(100),0)</f>
        <v>128</v>
      </c>
      <c r="P2805" s="9">
        <f>IF(L2805 = 0,0,E2805/L2805)</f>
        <v>90.744680851063833</v>
      </c>
      <c r="Q2805" s="1" t="str">
        <f>LEFT(N2805,SEARCH("/",N2805)-1)</f>
        <v>theater</v>
      </c>
      <c r="R2805" s="1" t="str">
        <f>RIGHT(N2805,LEN(N2805) - FIND("/",N2805))</f>
        <v>plays</v>
      </c>
      <c r="S2805" s="12">
        <f>(J2805/86400)+DATE(1970,1,1)</f>
        <v>42158.065694444449</v>
      </c>
      <c r="T2805" s="12">
        <f>(I2805/86400)+DATE(1970,1,1)</f>
        <v>42201</v>
      </c>
    </row>
    <row r="2806" spans="1:20" ht="60" x14ac:dyDescent="0.25">
      <c r="A2806" s="1">
        <v>2804</v>
      </c>
      <c r="B2806" s="8" t="s">
        <v>2804</v>
      </c>
      <c r="C2806" s="8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16">
        <f>ROUND((E2806/D2806)*(100),0)</f>
        <v>115</v>
      </c>
      <c r="P2806" s="9">
        <f>IF(L2806 = 0,0,E2806/L2806)</f>
        <v>50</v>
      </c>
      <c r="Q2806" s="1" t="str">
        <f>LEFT(N2806,SEARCH("/",N2806)-1)</f>
        <v>theater</v>
      </c>
      <c r="R2806" s="1" t="str">
        <f>RIGHT(N2806,LEN(N2806) - FIND("/",N2806))</f>
        <v>plays</v>
      </c>
      <c r="S2806" s="12">
        <f>(J2806/86400)+DATE(1970,1,1)</f>
        <v>41881.453587962962</v>
      </c>
      <c r="T2806" s="12">
        <f>(I2806/86400)+DATE(1970,1,1)</f>
        <v>41911.453587962962</v>
      </c>
    </row>
    <row r="2807" spans="1:20" ht="60" x14ac:dyDescent="0.25">
      <c r="A2807" s="1">
        <v>2805</v>
      </c>
      <c r="B2807" s="8" t="s">
        <v>2805</v>
      </c>
      <c r="C2807" s="8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16">
        <f>ROUND((E2807/D2807)*(100),0)</f>
        <v>110</v>
      </c>
      <c r="P2807" s="9">
        <f>IF(L2807 = 0,0,E2807/L2807)</f>
        <v>24.444444444444443</v>
      </c>
      <c r="Q2807" s="1" t="str">
        <f>LEFT(N2807,SEARCH("/",N2807)-1)</f>
        <v>theater</v>
      </c>
      <c r="R2807" s="1" t="str">
        <f>RIGHT(N2807,LEN(N2807) - FIND("/",N2807))</f>
        <v>plays</v>
      </c>
      <c r="S2807" s="12">
        <f>(J2807/86400)+DATE(1970,1,1)</f>
        <v>42213.505474537036</v>
      </c>
      <c r="T2807" s="12">
        <f>(I2807/86400)+DATE(1970,1,1)</f>
        <v>42238.505474537036</v>
      </c>
    </row>
    <row r="2808" spans="1:20" ht="45" x14ac:dyDescent="0.25">
      <c r="A2808" s="1">
        <v>2806</v>
      </c>
      <c r="B2808" s="8" t="s">
        <v>2806</v>
      </c>
      <c r="C2808" s="8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16">
        <f>ROUND((E2808/D2808)*(100),0)</f>
        <v>112</v>
      </c>
      <c r="P2808" s="9">
        <f>IF(L2808 = 0,0,E2808/L2808)</f>
        <v>44.25</v>
      </c>
      <c r="Q2808" s="1" t="str">
        <f>LEFT(N2808,SEARCH("/",N2808)-1)</f>
        <v>theater</v>
      </c>
      <c r="R2808" s="1" t="str">
        <f>RIGHT(N2808,LEN(N2808) - FIND("/",N2808))</f>
        <v>plays</v>
      </c>
      <c r="S2808" s="12">
        <f>(J2808/86400)+DATE(1970,1,1)</f>
        <v>42185.267245370371</v>
      </c>
      <c r="T2808" s="12">
        <f>(I2808/86400)+DATE(1970,1,1)</f>
        <v>42221.458333333328</v>
      </c>
    </row>
    <row r="2809" spans="1:20" ht="30" x14ac:dyDescent="0.25">
      <c r="A2809" s="1">
        <v>2807</v>
      </c>
      <c r="B2809" s="8" t="s">
        <v>2807</v>
      </c>
      <c r="C2809" s="8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16">
        <f>ROUND((E2809/D2809)*(100),0)</f>
        <v>126</v>
      </c>
      <c r="P2809" s="9">
        <f>IF(L2809 = 0,0,E2809/L2809)</f>
        <v>67.741935483870961</v>
      </c>
      <c r="Q2809" s="1" t="str">
        <f>LEFT(N2809,SEARCH("/",N2809)-1)</f>
        <v>theater</v>
      </c>
      <c r="R2809" s="1" t="str">
        <f>RIGHT(N2809,LEN(N2809) - FIND("/",N2809))</f>
        <v>plays</v>
      </c>
      <c r="S2809" s="12">
        <f>(J2809/86400)+DATE(1970,1,1)</f>
        <v>42154.873124999998</v>
      </c>
      <c r="T2809" s="12">
        <f>(I2809/86400)+DATE(1970,1,1)</f>
        <v>42184.873124999998</v>
      </c>
    </row>
    <row r="2810" spans="1:20" ht="60" x14ac:dyDescent="0.25">
      <c r="A2810" s="1">
        <v>2808</v>
      </c>
      <c r="B2810" s="8" t="s">
        <v>2808</v>
      </c>
      <c r="C2810" s="8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16">
        <f>ROUND((E2810/D2810)*(100),0)</f>
        <v>100</v>
      </c>
      <c r="P2810" s="9">
        <f>IF(L2810 = 0,0,E2810/L2810)</f>
        <v>65.376811594202906</v>
      </c>
      <c r="Q2810" s="1" t="str">
        <f>LEFT(N2810,SEARCH("/",N2810)-1)</f>
        <v>theater</v>
      </c>
      <c r="R2810" s="1" t="str">
        <f>RIGHT(N2810,LEN(N2810) - FIND("/",N2810))</f>
        <v>plays</v>
      </c>
      <c r="S2810" s="12">
        <f>(J2810/86400)+DATE(1970,1,1)</f>
        <v>42208.84646990741</v>
      </c>
      <c r="T2810" s="12">
        <f>(I2810/86400)+DATE(1970,1,1)</f>
        <v>42238.84646990741</v>
      </c>
    </row>
    <row r="2811" spans="1:20" ht="60" x14ac:dyDescent="0.25">
      <c r="A2811" s="1">
        <v>2809</v>
      </c>
      <c r="B2811" s="8" t="s">
        <v>2809</v>
      </c>
      <c r="C2811" s="8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16">
        <f>ROUND((E2811/D2811)*(100),0)</f>
        <v>102</v>
      </c>
      <c r="P2811" s="9">
        <f>IF(L2811 = 0,0,E2811/L2811)</f>
        <v>121.9047619047619</v>
      </c>
      <c r="Q2811" s="1" t="str">
        <f>LEFT(N2811,SEARCH("/",N2811)-1)</f>
        <v>theater</v>
      </c>
      <c r="R2811" s="1" t="str">
        <f>RIGHT(N2811,LEN(N2811) - FIND("/",N2811))</f>
        <v>plays</v>
      </c>
      <c r="S2811" s="12">
        <f>(J2811/86400)+DATE(1970,1,1)</f>
        <v>42451.496817129635</v>
      </c>
      <c r="T2811" s="12">
        <f>(I2811/86400)+DATE(1970,1,1)</f>
        <v>42459.610416666663</v>
      </c>
    </row>
    <row r="2812" spans="1:20" ht="45" x14ac:dyDescent="0.25">
      <c r="A2812" s="1">
        <v>2810</v>
      </c>
      <c r="B2812" s="8" t="s">
        <v>2810</v>
      </c>
      <c r="C2812" s="8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16">
        <f>ROUND((E2812/D2812)*(100),0)</f>
        <v>108</v>
      </c>
      <c r="P2812" s="9">
        <f>IF(L2812 = 0,0,E2812/L2812)</f>
        <v>47.456140350877192</v>
      </c>
      <c r="Q2812" s="1" t="str">
        <f>LEFT(N2812,SEARCH("/",N2812)-1)</f>
        <v>theater</v>
      </c>
      <c r="R2812" s="1" t="str">
        <f>RIGHT(N2812,LEN(N2812) - FIND("/",N2812))</f>
        <v>plays</v>
      </c>
      <c r="S2812" s="12">
        <f>(J2812/86400)+DATE(1970,1,1)</f>
        <v>41759.13962962963</v>
      </c>
      <c r="T2812" s="12">
        <f>(I2812/86400)+DATE(1970,1,1)</f>
        <v>41791.165972222225</v>
      </c>
    </row>
    <row r="2813" spans="1:20" ht="45" x14ac:dyDescent="0.25">
      <c r="A2813" s="1">
        <v>2811</v>
      </c>
      <c r="B2813" s="8" t="s">
        <v>2811</v>
      </c>
      <c r="C2813" s="8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16">
        <f>ROUND((E2813/D2813)*(100),0)</f>
        <v>100</v>
      </c>
      <c r="P2813" s="9">
        <f>IF(L2813 = 0,0,E2813/L2813)</f>
        <v>92.842592592592595</v>
      </c>
      <c r="Q2813" s="1" t="str">
        <f>LEFT(N2813,SEARCH("/",N2813)-1)</f>
        <v>theater</v>
      </c>
      <c r="R2813" s="1" t="str">
        <f>RIGHT(N2813,LEN(N2813) - FIND("/",N2813))</f>
        <v>plays</v>
      </c>
      <c r="S2813" s="12">
        <f>(J2813/86400)+DATE(1970,1,1)</f>
        <v>42028.496562500004</v>
      </c>
      <c r="T2813" s="12">
        <f>(I2813/86400)+DATE(1970,1,1)</f>
        <v>42058.496562500004</v>
      </c>
    </row>
    <row r="2814" spans="1:20" ht="45" x14ac:dyDescent="0.25">
      <c r="A2814" s="1">
        <v>2812</v>
      </c>
      <c r="B2814" s="8" t="s">
        <v>2812</v>
      </c>
      <c r="C2814" s="8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16">
        <f>ROUND((E2814/D2814)*(100),0)</f>
        <v>113</v>
      </c>
      <c r="P2814" s="9">
        <f>IF(L2814 = 0,0,E2814/L2814)</f>
        <v>68.253012048192772</v>
      </c>
      <c r="Q2814" s="1" t="str">
        <f>LEFT(N2814,SEARCH("/",N2814)-1)</f>
        <v>theater</v>
      </c>
      <c r="R2814" s="1" t="str">
        <f>RIGHT(N2814,LEN(N2814) - FIND("/",N2814))</f>
        <v>plays</v>
      </c>
      <c r="S2814" s="12">
        <f>(J2814/86400)+DATE(1970,1,1)</f>
        <v>42054.74418981481</v>
      </c>
      <c r="T2814" s="12">
        <f>(I2814/86400)+DATE(1970,1,1)</f>
        <v>42100.166666666672</v>
      </c>
    </row>
    <row r="2815" spans="1:20" ht="45" x14ac:dyDescent="0.25">
      <c r="A2815" s="1">
        <v>2813</v>
      </c>
      <c r="B2815" s="8" t="s">
        <v>2813</v>
      </c>
      <c r="C2815" s="8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16">
        <f>ROUND((E2815/D2815)*(100),0)</f>
        <v>128</v>
      </c>
      <c r="P2815" s="9">
        <f>IF(L2815 = 0,0,E2815/L2815)</f>
        <v>37.209583333333335</v>
      </c>
      <c r="Q2815" s="1" t="str">
        <f>LEFT(N2815,SEARCH("/",N2815)-1)</f>
        <v>theater</v>
      </c>
      <c r="R2815" s="1" t="str">
        <f>RIGHT(N2815,LEN(N2815) - FIND("/",N2815))</f>
        <v>plays</v>
      </c>
      <c r="S2815" s="12">
        <f>(J2815/86400)+DATE(1970,1,1)</f>
        <v>42693.742604166662</v>
      </c>
      <c r="T2815" s="12">
        <f>(I2815/86400)+DATE(1970,1,1)</f>
        <v>42718.742604166662</v>
      </c>
    </row>
    <row r="2816" spans="1:20" ht="45" x14ac:dyDescent="0.25">
      <c r="A2816" s="1">
        <v>2814</v>
      </c>
      <c r="B2816" s="8" t="s">
        <v>2814</v>
      </c>
      <c r="C2816" s="8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16">
        <f>ROUND((E2816/D2816)*(100),0)</f>
        <v>108</v>
      </c>
      <c r="P2816" s="9">
        <f>IF(L2816 = 0,0,E2816/L2816)</f>
        <v>25.25</v>
      </c>
      <c r="Q2816" s="1" t="str">
        <f>LEFT(N2816,SEARCH("/",N2816)-1)</f>
        <v>theater</v>
      </c>
      <c r="R2816" s="1" t="str">
        <f>RIGHT(N2816,LEN(N2816) - FIND("/",N2816))</f>
        <v>plays</v>
      </c>
      <c r="S2816" s="12">
        <f>(J2816/86400)+DATE(1970,1,1)</f>
        <v>42103.399479166663</v>
      </c>
      <c r="T2816" s="12">
        <f>(I2816/86400)+DATE(1970,1,1)</f>
        <v>42133.399479166663</v>
      </c>
    </row>
    <row r="2817" spans="1:20" ht="45" x14ac:dyDescent="0.25">
      <c r="A2817" s="1">
        <v>2815</v>
      </c>
      <c r="B2817" s="8" t="s">
        <v>2815</v>
      </c>
      <c r="C2817" s="8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16">
        <f>ROUND((E2817/D2817)*(100),0)</f>
        <v>242</v>
      </c>
      <c r="P2817" s="9">
        <f>IF(L2817 = 0,0,E2817/L2817)</f>
        <v>43.214285714285715</v>
      </c>
      <c r="Q2817" s="1" t="str">
        <f>LEFT(N2817,SEARCH("/",N2817)-1)</f>
        <v>theater</v>
      </c>
      <c r="R2817" s="1" t="str">
        <f>RIGHT(N2817,LEN(N2817) - FIND("/",N2817))</f>
        <v>plays</v>
      </c>
      <c r="S2817" s="12">
        <f>(J2817/86400)+DATE(1970,1,1)</f>
        <v>42559.776724537034</v>
      </c>
      <c r="T2817" s="12">
        <f>(I2817/86400)+DATE(1970,1,1)</f>
        <v>42589.776724537034</v>
      </c>
    </row>
    <row r="2818" spans="1:20" ht="45" x14ac:dyDescent="0.25">
      <c r="A2818" s="1">
        <v>2816</v>
      </c>
      <c r="B2818" s="8" t="s">
        <v>2816</v>
      </c>
      <c r="C2818" s="8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16">
        <f>ROUND((E2818/D2818)*(100),0)</f>
        <v>142</v>
      </c>
      <c r="P2818" s="9">
        <f>IF(L2818 = 0,0,E2818/L2818)</f>
        <v>25.130177514792898</v>
      </c>
      <c r="Q2818" s="1" t="str">
        <f>LEFT(N2818,SEARCH("/",N2818)-1)</f>
        <v>theater</v>
      </c>
      <c r="R2818" s="1" t="str">
        <f>RIGHT(N2818,LEN(N2818) - FIND("/",N2818))</f>
        <v>plays</v>
      </c>
      <c r="S2818" s="12">
        <f>(J2818/86400)+DATE(1970,1,1)</f>
        <v>42188.467499999999</v>
      </c>
      <c r="T2818" s="12">
        <f>(I2818/86400)+DATE(1970,1,1)</f>
        <v>42218.666666666672</v>
      </c>
    </row>
    <row r="2819" spans="1:20" ht="60" x14ac:dyDescent="0.25">
      <c r="A2819" s="1">
        <v>2817</v>
      </c>
      <c r="B2819" s="8" t="s">
        <v>2817</v>
      </c>
      <c r="C2819" s="8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16">
        <f>ROUND((E2819/D2819)*(100),0)</f>
        <v>130</v>
      </c>
      <c r="P2819" s="9">
        <f>IF(L2819 = 0,0,E2819/L2819)</f>
        <v>23.636363636363637</v>
      </c>
      <c r="Q2819" s="1" t="str">
        <f>LEFT(N2819,SEARCH("/",N2819)-1)</f>
        <v>theater</v>
      </c>
      <c r="R2819" s="1" t="str">
        <f>RIGHT(N2819,LEN(N2819) - FIND("/",N2819))</f>
        <v>plays</v>
      </c>
      <c r="S2819" s="12">
        <f>(J2819/86400)+DATE(1970,1,1)</f>
        <v>42023.634976851856</v>
      </c>
      <c r="T2819" s="12">
        <f>(I2819/86400)+DATE(1970,1,1)</f>
        <v>42063.634976851856</v>
      </c>
    </row>
    <row r="2820" spans="1:20" ht="45" x14ac:dyDescent="0.25">
      <c r="A2820" s="1">
        <v>2818</v>
      </c>
      <c r="B2820" s="8" t="s">
        <v>2818</v>
      </c>
      <c r="C2820" s="8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16">
        <f>ROUND((E2820/D2820)*(100),0)</f>
        <v>106</v>
      </c>
      <c r="P2820" s="9">
        <f>IF(L2820 = 0,0,E2820/L2820)</f>
        <v>103.95098039215686</v>
      </c>
      <c r="Q2820" s="1" t="str">
        <f>LEFT(N2820,SEARCH("/",N2820)-1)</f>
        <v>theater</v>
      </c>
      <c r="R2820" s="1" t="str">
        <f>RIGHT(N2820,LEN(N2820) - FIND("/",N2820))</f>
        <v>plays</v>
      </c>
      <c r="S2820" s="12">
        <f>(J2820/86400)+DATE(1970,1,1)</f>
        <v>42250.598217592589</v>
      </c>
      <c r="T2820" s="12">
        <f>(I2820/86400)+DATE(1970,1,1)</f>
        <v>42270.598217592589</v>
      </c>
    </row>
    <row r="2821" spans="1:20" ht="60" x14ac:dyDescent="0.25">
      <c r="A2821" s="1">
        <v>2819</v>
      </c>
      <c r="B2821" s="8" t="s">
        <v>2819</v>
      </c>
      <c r="C2821" s="8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16">
        <f>ROUND((E2821/D2821)*(100),0)</f>
        <v>105</v>
      </c>
      <c r="P2821" s="9">
        <f>IF(L2821 = 0,0,E2821/L2821)</f>
        <v>50.384615384615387</v>
      </c>
      <c r="Q2821" s="1" t="str">
        <f>LEFT(N2821,SEARCH("/",N2821)-1)</f>
        <v>theater</v>
      </c>
      <c r="R2821" s="1" t="str">
        <f>RIGHT(N2821,LEN(N2821) - FIND("/",N2821))</f>
        <v>plays</v>
      </c>
      <c r="S2821" s="12">
        <f>(J2821/86400)+DATE(1970,1,1)</f>
        <v>42139.525567129633</v>
      </c>
      <c r="T2821" s="12">
        <f>(I2821/86400)+DATE(1970,1,1)</f>
        <v>42169.525567129633</v>
      </c>
    </row>
    <row r="2822" spans="1:20" ht="60" x14ac:dyDescent="0.25">
      <c r="A2822" s="1">
        <v>2820</v>
      </c>
      <c r="B2822" s="8" t="s">
        <v>2820</v>
      </c>
      <c r="C2822" s="8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16">
        <f>ROUND((E2822/D2822)*(100),0)</f>
        <v>136</v>
      </c>
      <c r="P2822" s="9">
        <f>IF(L2822 = 0,0,E2822/L2822)</f>
        <v>13.6</v>
      </c>
      <c r="Q2822" s="1" t="str">
        <f>LEFT(N2822,SEARCH("/",N2822)-1)</f>
        <v>theater</v>
      </c>
      <c r="R2822" s="1" t="str">
        <f>RIGHT(N2822,LEN(N2822) - FIND("/",N2822))</f>
        <v>plays</v>
      </c>
      <c r="S2822" s="12">
        <f>(J2822/86400)+DATE(1970,1,1)</f>
        <v>42401.610983796301</v>
      </c>
      <c r="T2822" s="12">
        <f>(I2822/86400)+DATE(1970,1,1)</f>
        <v>42426</v>
      </c>
    </row>
    <row r="2823" spans="1:20" ht="60" x14ac:dyDescent="0.25">
      <c r="A2823" s="1">
        <v>2821</v>
      </c>
      <c r="B2823" s="8" t="s">
        <v>2821</v>
      </c>
      <c r="C2823" s="8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16">
        <f>ROUND((E2823/D2823)*(100),0)</f>
        <v>100</v>
      </c>
      <c r="P2823" s="9">
        <f>IF(L2823 = 0,0,E2823/L2823)</f>
        <v>28.571428571428573</v>
      </c>
      <c r="Q2823" s="1" t="str">
        <f>LEFT(N2823,SEARCH("/",N2823)-1)</f>
        <v>theater</v>
      </c>
      <c r="R2823" s="1" t="str">
        <f>RIGHT(N2823,LEN(N2823) - FIND("/",N2823))</f>
        <v>plays</v>
      </c>
      <c r="S2823" s="12">
        <f>(J2823/86400)+DATE(1970,1,1)</f>
        <v>41875.922858796301</v>
      </c>
      <c r="T2823" s="12">
        <f>(I2823/86400)+DATE(1970,1,1)</f>
        <v>41905.922858796301</v>
      </c>
    </row>
    <row r="2824" spans="1:20" ht="60" x14ac:dyDescent="0.25">
      <c r="A2824" s="1">
        <v>2822</v>
      </c>
      <c r="B2824" s="8" t="s">
        <v>2822</v>
      </c>
      <c r="C2824" s="8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16">
        <f>ROUND((E2824/D2824)*(100),0)</f>
        <v>100</v>
      </c>
      <c r="P2824" s="9">
        <f>IF(L2824 = 0,0,E2824/L2824)</f>
        <v>63.829787234042556</v>
      </c>
      <c r="Q2824" s="1" t="str">
        <f>LEFT(N2824,SEARCH("/",N2824)-1)</f>
        <v>theater</v>
      </c>
      <c r="R2824" s="1" t="str">
        <f>RIGHT(N2824,LEN(N2824) - FIND("/",N2824))</f>
        <v>plays</v>
      </c>
      <c r="S2824" s="12">
        <f>(J2824/86400)+DATE(1970,1,1)</f>
        <v>42060.683935185181</v>
      </c>
      <c r="T2824" s="12">
        <f>(I2824/86400)+DATE(1970,1,1)</f>
        <v>42090.642268518517</v>
      </c>
    </row>
    <row r="2825" spans="1:20" ht="60" x14ac:dyDescent="0.25">
      <c r="A2825" s="1">
        <v>2823</v>
      </c>
      <c r="B2825" s="8" t="s">
        <v>2823</v>
      </c>
      <c r="C2825" s="8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16">
        <f>ROUND((E2825/D2825)*(100),0)</f>
        <v>124</v>
      </c>
      <c r="P2825" s="9">
        <f>IF(L2825 = 0,0,E2825/L2825)</f>
        <v>8.8571428571428577</v>
      </c>
      <c r="Q2825" s="1" t="str">
        <f>LEFT(N2825,SEARCH("/",N2825)-1)</f>
        <v>theater</v>
      </c>
      <c r="R2825" s="1" t="str">
        <f>RIGHT(N2825,LEN(N2825) - FIND("/",N2825))</f>
        <v>plays</v>
      </c>
      <c r="S2825" s="12">
        <f>(J2825/86400)+DATE(1970,1,1)</f>
        <v>42067.011643518519</v>
      </c>
      <c r="T2825" s="12">
        <f>(I2825/86400)+DATE(1970,1,1)</f>
        <v>42094.957638888889</v>
      </c>
    </row>
    <row r="2826" spans="1:20" ht="45" x14ac:dyDescent="0.25">
      <c r="A2826" s="1">
        <v>2824</v>
      </c>
      <c r="B2826" s="8" t="s">
        <v>2824</v>
      </c>
      <c r="C2826" s="8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16">
        <f>ROUND((E2826/D2826)*(100),0)</f>
        <v>117</v>
      </c>
      <c r="P2826" s="9">
        <f>IF(L2826 = 0,0,E2826/L2826)</f>
        <v>50.666666666666664</v>
      </c>
      <c r="Q2826" s="1" t="str">
        <f>LEFT(N2826,SEARCH("/",N2826)-1)</f>
        <v>theater</v>
      </c>
      <c r="R2826" s="1" t="str">
        <f>RIGHT(N2826,LEN(N2826) - FIND("/",N2826))</f>
        <v>plays</v>
      </c>
      <c r="S2826" s="12">
        <f>(J2826/86400)+DATE(1970,1,1)</f>
        <v>42136.270787037036</v>
      </c>
      <c r="T2826" s="12">
        <f>(I2826/86400)+DATE(1970,1,1)</f>
        <v>42168.071527777778</v>
      </c>
    </row>
    <row r="2827" spans="1:20" ht="60" x14ac:dyDescent="0.25">
      <c r="A2827" s="1">
        <v>2825</v>
      </c>
      <c r="B2827" s="8" t="s">
        <v>2825</v>
      </c>
      <c r="C2827" s="8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16">
        <f>ROUND((E2827/D2827)*(100),0)</f>
        <v>103</v>
      </c>
      <c r="P2827" s="9">
        <f>IF(L2827 = 0,0,E2827/L2827)</f>
        <v>60.784313725490193</v>
      </c>
      <c r="Q2827" s="1" t="str">
        <f>LEFT(N2827,SEARCH("/",N2827)-1)</f>
        <v>theater</v>
      </c>
      <c r="R2827" s="1" t="str">
        <f>RIGHT(N2827,LEN(N2827) - FIND("/",N2827))</f>
        <v>plays</v>
      </c>
      <c r="S2827" s="12">
        <f>(J2827/86400)+DATE(1970,1,1)</f>
        <v>42312.792662037042</v>
      </c>
      <c r="T2827" s="12">
        <f>(I2827/86400)+DATE(1970,1,1)</f>
        <v>42342.792662037042</v>
      </c>
    </row>
    <row r="2828" spans="1:20" ht="60" x14ac:dyDescent="0.25">
      <c r="A2828" s="1">
        <v>2826</v>
      </c>
      <c r="B2828" s="8" t="s">
        <v>2826</v>
      </c>
      <c r="C2828" s="8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16">
        <f>ROUND((E2828/D2828)*(100),0)</f>
        <v>108</v>
      </c>
      <c r="P2828" s="9">
        <f>IF(L2828 = 0,0,E2828/L2828)</f>
        <v>113.42105263157895</v>
      </c>
      <c r="Q2828" s="1" t="str">
        <f>LEFT(N2828,SEARCH("/",N2828)-1)</f>
        <v>theater</v>
      </c>
      <c r="R2828" s="1" t="str">
        <f>RIGHT(N2828,LEN(N2828) - FIND("/",N2828))</f>
        <v>plays</v>
      </c>
      <c r="S2828" s="12">
        <f>(J2828/86400)+DATE(1970,1,1)</f>
        <v>42171.034861111111</v>
      </c>
      <c r="T2828" s="12">
        <f>(I2828/86400)+DATE(1970,1,1)</f>
        <v>42195.291666666672</v>
      </c>
    </row>
    <row r="2829" spans="1:20" ht="60" x14ac:dyDescent="0.25">
      <c r="A2829" s="1">
        <v>2827</v>
      </c>
      <c r="B2829" s="8" t="s">
        <v>2827</v>
      </c>
      <c r="C2829" s="8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16">
        <f>ROUND((E2829/D2829)*(100),0)</f>
        <v>120</v>
      </c>
      <c r="P2829" s="9">
        <f>IF(L2829 = 0,0,E2829/L2829)</f>
        <v>104.56521739130434</v>
      </c>
      <c r="Q2829" s="1" t="str">
        <f>LEFT(N2829,SEARCH("/",N2829)-1)</f>
        <v>theater</v>
      </c>
      <c r="R2829" s="1" t="str">
        <f>RIGHT(N2829,LEN(N2829) - FIND("/",N2829))</f>
        <v>plays</v>
      </c>
      <c r="S2829" s="12">
        <f>(J2829/86400)+DATE(1970,1,1)</f>
        <v>42494.683634259258</v>
      </c>
      <c r="T2829" s="12">
        <f>(I2829/86400)+DATE(1970,1,1)</f>
        <v>42524.6875</v>
      </c>
    </row>
    <row r="2830" spans="1:20" ht="60" x14ac:dyDescent="0.25">
      <c r="A2830" s="1">
        <v>2828</v>
      </c>
      <c r="B2830" s="8" t="s">
        <v>2828</v>
      </c>
      <c r="C2830" s="8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16">
        <f>ROUND((E2830/D2830)*(100),0)</f>
        <v>100</v>
      </c>
      <c r="P2830" s="9">
        <f>IF(L2830 = 0,0,E2830/L2830)</f>
        <v>98.30927835051547</v>
      </c>
      <c r="Q2830" s="1" t="str">
        <f>LEFT(N2830,SEARCH("/",N2830)-1)</f>
        <v>theater</v>
      </c>
      <c r="R2830" s="1" t="str">
        <f>RIGHT(N2830,LEN(N2830) - FIND("/",N2830))</f>
        <v>plays</v>
      </c>
      <c r="S2830" s="12">
        <f>(J2830/86400)+DATE(1970,1,1)</f>
        <v>42254.264687499999</v>
      </c>
      <c r="T2830" s="12">
        <f>(I2830/86400)+DATE(1970,1,1)</f>
        <v>42279.958333333328</v>
      </c>
    </row>
    <row r="2831" spans="1:20" ht="60" x14ac:dyDescent="0.25">
      <c r="A2831" s="1">
        <v>2829</v>
      </c>
      <c r="B2831" s="8" t="s">
        <v>2829</v>
      </c>
      <c r="C2831" s="8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16">
        <f>ROUND((E2831/D2831)*(100),0)</f>
        <v>107</v>
      </c>
      <c r="P2831" s="9">
        <f>IF(L2831 = 0,0,E2831/L2831)</f>
        <v>35.039473684210527</v>
      </c>
      <c r="Q2831" s="1" t="str">
        <f>LEFT(N2831,SEARCH("/",N2831)-1)</f>
        <v>theater</v>
      </c>
      <c r="R2831" s="1" t="str">
        <f>RIGHT(N2831,LEN(N2831) - FIND("/",N2831))</f>
        <v>plays</v>
      </c>
      <c r="S2831" s="12">
        <f>(J2831/86400)+DATE(1970,1,1)</f>
        <v>42495.434236111112</v>
      </c>
      <c r="T2831" s="12">
        <f>(I2831/86400)+DATE(1970,1,1)</f>
        <v>42523.434236111112</v>
      </c>
    </row>
    <row r="2832" spans="1:20" ht="45" x14ac:dyDescent="0.25">
      <c r="A2832" s="1">
        <v>2830</v>
      </c>
      <c r="B2832" s="8" t="s">
        <v>2830</v>
      </c>
      <c r="C2832" s="8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16">
        <f>ROUND((E2832/D2832)*(100),0)</f>
        <v>100</v>
      </c>
      <c r="P2832" s="9">
        <f>IF(L2832 = 0,0,E2832/L2832)</f>
        <v>272.72727272727275</v>
      </c>
      <c r="Q2832" s="1" t="str">
        <f>LEFT(N2832,SEARCH("/",N2832)-1)</f>
        <v>theater</v>
      </c>
      <c r="R2832" s="1" t="str">
        <f>RIGHT(N2832,LEN(N2832) - FIND("/",N2832))</f>
        <v>plays</v>
      </c>
      <c r="S2832" s="12">
        <f>(J2832/86400)+DATE(1970,1,1)</f>
        <v>41758.839675925927</v>
      </c>
      <c r="T2832" s="12">
        <f>(I2832/86400)+DATE(1970,1,1)</f>
        <v>41771.165972222225</v>
      </c>
    </row>
    <row r="2833" spans="1:20" ht="45" x14ac:dyDescent="0.25">
      <c r="A2833" s="1">
        <v>2831</v>
      </c>
      <c r="B2833" s="8" t="s">
        <v>2831</v>
      </c>
      <c r="C2833" s="8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16">
        <f>ROUND((E2833/D2833)*(100),0)</f>
        <v>111</v>
      </c>
      <c r="P2833" s="9">
        <f>IF(L2833 = 0,0,E2833/L2833)</f>
        <v>63.846153846153847</v>
      </c>
      <c r="Q2833" s="1" t="str">
        <f>LEFT(N2833,SEARCH("/",N2833)-1)</f>
        <v>theater</v>
      </c>
      <c r="R2833" s="1" t="str">
        <f>RIGHT(N2833,LEN(N2833) - FIND("/",N2833))</f>
        <v>plays</v>
      </c>
      <c r="S2833" s="12">
        <f>(J2833/86400)+DATE(1970,1,1)</f>
        <v>42171.824884259258</v>
      </c>
      <c r="T2833" s="12">
        <f>(I2833/86400)+DATE(1970,1,1)</f>
        <v>42201.824884259258</v>
      </c>
    </row>
    <row r="2834" spans="1:20" ht="60" x14ac:dyDescent="0.25">
      <c r="A2834" s="1">
        <v>2832</v>
      </c>
      <c r="B2834" s="8" t="s">
        <v>2832</v>
      </c>
      <c r="C2834" s="8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16">
        <f>ROUND((E2834/D2834)*(100),0)</f>
        <v>115</v>
      </c>
      <c r="P2834" s="9">
        <f>IF(L2834 = 0,0,E2834/L2834)</f>
        <v>30.189368421052631</v>
      </c>
      <c r="Q2834" s="1" t="str">
        <f>LEFT(N2834,SEARCH("/",N2834)-1)</f>
        <v>theater</v>
      </c>
      <c r="R2834" s="1" t="str">
        <f>RIGHT(N2834,LEN(N2834) - FIND("/",N2834))</f>
        <v>plays</v>
      </c>
      <c r="S2834" s="12">
        <f>(J2834/86400)+DATE(1970,1,1)</f>
        <v>41938.709421296298</v>
      </c>
      <c r="T2834" s="12">
        <f>(I2834/86400)+DATE(1970,1,1)</f>
        <v>41966.916666666672</v>
      </c>
    </row>
    <row r="2835" spans="1:20" x14ac:dyDescent="0.25">
      <c r="A2835" s="1">
        <v>2833</v>
      </c>
      <c r="B2835" s="8" t="s">
        <v>2833</v>
      </c>
      <c r="C2835" s="8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16">
        <f>ROUND((E2835/D2835)*(100),0)</f>
        <v>108</v>
      </c>
      <c r="P2835" s="9">
        <f>IF(L2835 = 0,0,E2835/L2835)</f>
        <v>83.51428571428572</v>
      </c>
      <c r="Q2835" s="1" t="str">
        <f>LEFT(N2835,SEARCH("/",N2835)-1)</f>
        <v>theater</v>
      </c>
      <c r="R2835" s="1" t="str">
        <f>RIGHT(N2835,LEN(N2835) - FIND("/",N2835))</f>
        <v>plays</v>
      </c>
      <c r="S2835" s="12">
        <f>(J2835/86400)+DATE(1970,1,1)</f>
        <v>42268.127696759257</v>
      </c>
      <c r="T2835" s="12">
        <f>(I2835/86400)+DATE(1970,1,1)</f>
        <v>42288.083333333328</v>
      </c>
    </row>
    <row r="2836" spans="1:20" ht="45" x14ac:dyDescent="0.25">
      <c r="A2836" s="1">
        <v>2834</v>
      </c>
      <c r="B2836" s="8" t="s">
        <v>2834</v>
      </c>
      <c r="C2836" s="8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16">
        <f>ROUND((E2836/D2836)*(100),0)</f>
        <v>170</v>
      </c>
      <c r="P2836" s="9">
        <f>IF(L2836 = 0,0,E2836/L2836)</f>
        <v>64.761904761904759</v>
      </c>
      <c r="Q2836" s="1" t="str">
        <f>LEFT(N2836,SEARCH("/",N2836)-1)</f>
        <v>theater</v>
      </c>
      <c r="R2836" s="1" t="str">
        <f>RIGHT(N2836,LEN(N2836) - FIND("/",N2836))</f>
        <v>plays</v>
      </c>
      <c r="S2836" s="12">
        <f>(J2836/86400)+DATE(1970,1,1)</f>
        <v>42019.959837962961</v>
      </c>
      <c r="T2836" s="12">
        <f>(I2836/86400)+DATE(1970,1,1)</f>
        <v>42034.959837962961</v>
      </c>
    </row>
    <row r="2837" spans="1:20" ht="45" x14ac:dyDescent="0.25">
      <c r="A2837" s="1">
        <v>2835</v>
      </c>
      <c r="B2837" s="8" t="s">
        <v>2835</v>
      </c>
      <c r="C2837" s="8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16">
        <f>ROUND((E2837/D2837)*(100),0)</f>
        <v>187</v>
      </c>
      <c r="P2837" s="9">
        <f>IF(L2837 = 0,0,E2837/L2837)</f>
        <v>20.118172043010752</v>
      </c>
      <c r="Q2837" s="1" t="str">
        <f>LEFT(N2837,SEARCH("/",N2837)-1)</f>
        <v>theater</v>
      </c>
      <c r="R2837" s="1" t="str">
        <f>RIGHT(N2837,LEN(N2837) - FIND("/",N2837))</f>
        <v>plays</v>
      </c>
      <c r="S2837" s="12">
        <f>(J2837/86400)+DATE(1970,1,1)</f>
        <v>42313.703900462962</v>
      </c>
      <c r="T2837" s="12">
        <f>(I2837/86400)+DATE(1970,1,1)</f>
        <v>42343</v>
      </c>
    </row>
    <row r="2838" spans="1:20" ht="60" x14ac:dyDescent="0.25">
      <c r="A2838" s="1">
        <v>2836</v>
      </c>
      <c r="B2838" s="8" t="s">
        <v>2836</v>
      </c>
      <c r="C2838" s="8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16">
        <f>ROUND((E2838/D2838)*(100),0)</f>
        <v>108</v>
      </c>
      <c r="P2838" s="9">
        <f>IF(L2838 = 0,0,E2838/L2838)</f>
        <v>44.090909090909093</v>
      </c>
      <c r="Q2838" s="1" t="str">
        <f>LEFT(N2838,SEARCH("/",N2838)-1)</f>
        <v>theater</v>
      </c>
      <c r="R2838" s="1" t="str">
        <f>RIGHT(N2838,LEN(N2838) - FIND("/",N2838))</f>
        <v>plays</v>
      </c>
      <c r="S2838" s="12">
        <f>(J2838/86400)+DATE(1970,1,1)</f>
        <v>42746.261782407411</v>
      </c>
      <c r="T2838" s="12">
        <f>(I2838/86400)+DATE(1970,1,1)</f>
        <v>42784.207638888889</v>
      </c>
    </row>
    <row r="2839" spans="1:20" ht="60" x14ac:dyDescent="0.25">
      <c r="A2839" s="1">
        <v>2837</v>
      </c>
      <c r="B2839" s="8" t="s">
        <v>2837</v>
      </c>
      <c r="C2839" s="8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16">
        <f>ROUND((E2839/D2839)*(100),0)</f>
        <v>100</v>
      </c>
      <c r="P2839" s="9">
        <f>IF(L2839 = 0,0,E2839/L2839)</f>
        <v>40.476190476190474</v>
      </c>
      <c r="Q2839" s="1" t="str">
        <f>LEFT(N2839,SEARCH("/",N2839)-1)</f>
        <v>theater</v>
      </c>
      <c r="R2839" s="1" t="str">
        <f>RIGHT(N2839,LEN(N2839) - FIND("/",N2839))</f>
        <v>plays</v>
      </c>
      <c r="S2839" s="12">
        <f>(J2839/86400)+DATE(1970,1,1)</f>
        <v>42307.908379629633</v>
      </c>
      <c r="T2839" s="12">
        <f>(I2839/86400)+DATE(1970,1,1)</f>
        <v>42347.950046296297</v>
      </c>
    </row>
    <row r="2840" spans="1:20" ht="45" x14ac:dyDescent="0.25">
      <c r="A2840" s="1">
        <v>2838</v>
      </c>
      <c r="B2840" s="8" t="s">
        <v>2838</v>
      </c>
      <c r="C2840" s="8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16">
        <f>ROUND((E2840/D2840)*(100),0)</f>
        <v>120</v>
      </c>
      <c r="P2840" s="9">
        <f>IF(L2840 = 0,0,E2840/L2840)</f>
        <v>44.537037037037038</v>
      </c>
      <c r="Q2840" s="1" t="str">
        <f>LEFT(N2840,SEARCH("/",N2840)-1)</f>
        <v>theater</v>
      </c>
      <c r="R2840" s="1" t="str">
        <f>RIGHT(N2840,LEN(N2840) - FIND("/",N2840))</f>
        <v>plays</v>
      </c>
      <c r="S2840" s="12">
        <f>(J2840/86400)+DATE(1970,1,1)</f>
        <v>41842.607592592591</v>
      </c>
      <c r="T2840" s="12">
        <f>(I2840/86400)+DATE(1970,1,1)</f>
        <v>41864.916666666664</v>
      </c>
    </row>
    <row r="2841" spans="1:20" ht="60" x14ac:dyDescent="0.25">
      <c r="A2841" s="1">
        <v>2839</v>
      </c>
      <c r="B2841" s="8" t="s">
        <v>2839</v>
      </c>
      <c r="C2841" s="8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16">
        <f>ROUND((E2841/D2841)*(100),0)</f>
        <v>111</v>
      </c>
      <c r="P2841" s="9">
        <f>IF(L2841 = 0,0,E2841/L2841)</f>
        <v>125.80645161290323</v>
      </c>
      <c r="Q2841" s="1" t="str">
        <f>LEFT(N2841,SEARCH("/",N2841)-1)</f>
        <v>theater</v>
      </c>
      <c r="R2841" s="1" t="str">
        <f>RIGHT(N2841,LEN(N2841) - FIND("/",N2841))</f>
        <v>plays</v>
      </c>
      <c r="S2841" s="12">
        <f>(J2841/86400)+DATE(1970,1,1)</f>
        <v>41853.240208333329</v>
      </c>
      <c r="T2841" s="12">
        <f>(I2841/86400)+DATE(1970,1,1)</f>
        <v>41876.207638888889</v>
      </c>
    </row>
    <row r="2842" spans="1:20" ht="60" x14ac:dyDescent="0.25">
      <c r="A2842" s="1">
        <v>2840</v>
      </c>
      <c r="B2842" s="8" t="s">
        <v>2840</v>
      </c>
      <c r="C2842" s="8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16">
        <f>ROUND((E2842/D2842)*(100),0)</f>
        <v>104</v>
      </c>
      <c r="P2842" s="9">
        <f>IF(L2842 = 0,0,E2842/L2842)</f>
        <v>19.696969696969695</v>
      </c>
      <c r="Q2842" s="1" t="str">
        <f>LEFT(N2842,SEARCH("/",N2842)-1)</f>
        <v>theater</v>
      </c>
      <c r="R2842" s="1" t="str">
        <f>RIGHT(N2842,LEN(N2842) - FIND("/",N2842))</f>
        <v>plays</v>
      </c>
      <c r="S2842" s="12">
        <f>(J2842/86400)+DATE(1970,1,1)</f>
        <v>42060.035636574074</v>
      </c>
      <c r="T2842" s="12">
        <f>(I2842/86400)+DATE(1970,1,1)</f>
        <v>42081.708333333328</v>
      </c>
    </row>
    <row r="2843" spans="1:20" ht="60" x14ac:dyDescent="0.25">
      <c r="A2843" s="1">
        <v>2841</v>
      </c>
      <c r="B2843" s="8" t="s">
        <v>2841</v>
      </c>
      <c r="C2843" s="8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6">
        <f>ROUND((E2843/D2843)*(100),0)</f>
        <v>1</v>
      </c>
      <c r="P2843" s="9">
        <f>IF(L2843 = 0,0,E2843/L2843)</f>
        <v>10</v>
      </c>
      <c r="Q2843" s="1" t="str">
        <f>LEFT(N2843,SEARCH("/",N2843)-1)</f>
        <v>theater</v>
      </c>
      <c r="R2843" s="1" t="str">
        <f>RIGHT(N2843,LEN(N2843) - FIND("/",N2843))</f>
        <v>plays</v>
      </c>
      <c r="S2843" s="12">
        <f>(J2843/86400)+DATE(1970,1,1)</f>
        <v>42291.739548611113</v>
      </c>
      <c r="T2843" s="12">
        <f>(I2843/86400)+DATE(1970,1,1)</f>
        <v>42351.781215277777</v>
      </c>
    </row>
    <row r="2844" spans="1:20" ht="60" x14ac:dyDescent="0.25">
      <c r="A2844" s="1">
        <v>2842</v>
      </c>
      <c r="B2844" s="8" t="s">
        <v>2842</v>
      </c>
      <c r="C2844" s="8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6">
        <f>ROUND((E2844/D2844)*(100),0)</f>
        <v>0</v>
      </c>
      <c r="P2844" s="9">
        <f>IF(L2844 = 0,0,E2844/L2844)</f>
        <v>0</v>
      </c>
      <c r="Q2844" s="1" t="str">
        <f>LEFT(N2844,SEARCH("/",N2844)-1)</f>
        <v>theater</v>
      </c>
      <c r="R2844" s="1" t="str">
        <f>RIGHT(N2844,LEN(N2844) - FIND("/",N2844))</f>
        <v>plays</v>
      </c>
      <c r="S2844" s="12">
        <f>(J2844/86400)+DATE(1970,1,1)</f>
        <v>41784.95248842593</v>
      </c>
      <c r="T2844" s="12">
        <f>(I2844/86400)+DATE(1970,1,1)</f>
        <v>41811.458333333336</v>
      </c>
    </row>
    <row r="2845" spans="1:20" ht="60" x14ac:dyDescent="0.25">
      <c r="A2845" s="1">
        <v>2843</v>
      </c>
      <c r="B2845" s="8" t="s">
        <v>2843</v>
      </c>
      <c r="C2845" s="8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6">
        <f>ROUND((E2845/D2845)*(100),0)</f>
        <v>0</v>
      </c>
      <c r="P2845" s="9">
        <f>IF(L2845 = 0,0,E2845/L2845)</f>
        <v>0</v>
      </c>
      <c r="Q2845" s="1" t="str">
        <f>LEFT(N2845,SEARCH("/",N2845)-1)</f>
        <v>theater</v>
      </c>
      <c r="R2845" s="1" t="str">
        <f>RIGHT(N2845,LEN(N2845) - FIND("/",N2845))</f>
        <v>plays</v>
      </c>
      <c r="S2845" s="12">
        <f>(J2845/86400)+DATE(1970,1,1)</f>
        <v>42492.737847222219</v>
      </c>
      <c r="T2845" s="12">
        <f>(I2845/86400)+DATE(1970,1,1)</f>
        <v>42534.166666666672</v>
      </c>
    </row>
    <row r="2846" spans="1:20" ht="60" x14ac:dyDescent="0.25">
      <c r="A2846" s="1">
        <v>2844</v>
      </c>
      <c r="B2846" s="8" t="s">
        <v>2844</v>
      </c>
      <c r="C2846" s="8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6">
        <f>ROUND((E2846/D2846)*(100),0)</f>
        <v>5</v>
      </c>
      <c r="P2846" s="9">
        <f>IF(L2846 = 0,0,E2846/L2846)</f>
        <v>30</v>
      </c>
      <c r="Q2846" s="1" t="str">
        <f>LEFT(N2846,SEARCH("/",N2846)-1)</f>
        <v>theater</v>
      </c>
      <c r="R2846" s="1" t="str">
        <f>RIGHT(N2846,LEN(N2846) - FIND("/",N2846))</f>
        <v>plays</v>
      </c>
      <c r="S2846" s="12">
        <f>(J2846/86400)+DATE(1970,1,1)</f>
        <v>42709.546064814815</v>
      </c>
      <c r="T2846" s="12">
        <f>(I2846/86400)+DATE(1970,1,1)</f>
        <v>42739.546064814815</v>
      </c>
    </row>
    <row r="2847" spans="1:20" ht="45" x14ac:dyDescent="0.25">
      <c r="A2847" s="1">
        <v>2845</v>
      </c>
      <c r="B2847" s="8" t="s">
        <v>2845</v>
      </c>
      <c r="C2847" s="8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6">
        <f>ROUND((E2847/D2847)*(100),0)</f>
        <v>32</v>
      </c>
      <c r="P2847" s="9">
        <f>IF(L2847 = 0,0,E2847/L2847)</f>
        <v>60.666666666666664</v>
      </c>
      <c r="Q2847" s="1" t="str">
        <f>LEFT(N2847,SEARCH("/",N2847)-1)</f>
        <v>theater</v>
      </c>
      <c r="R2847" s="1" t="str">
        <f>RIGHT(N2847,LEN(N2847) - FIND("/",N2847))</f>
        <v>plays</v>
      </c>
      <c r="S2847" s="12">
        <f>(J2847/86400)+DATE(1970,1,1)</f>
        <v>42103.016585648147</v>
      </c>
      <c r="T2847" s="12">
        <f>(I2847/86400)+DATE(1970,1,1)</f>
        <v>42163.016585648147</v>
      </c>
    </row>
    <row r="2848" spans="1:20" ht="60" x14ac:dyDescent="0.25">
      <c r="A2848" s="1">
        <v>2846</v>
      </c>
      <c r="B2848" s="8" t="s">
        <v>2846</v>
      </c>
      <c r="C2848" s="8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6">
        <f>ROUND((E2848/D2848)*(100),0)</f>
        <v>0</v>
      </c>
      <c r="P2848" s="9">
        <f>IF(L2848 = 0,0,E2848/L2848)</f>
        <v>0</v>
      </c>
      <c r="Q2848" s="1" t="str">
        <f>LEFT(N2848,SEARCH("/",N2848)-1)</f>
        <v>theater</v>
      </c>
      <c r="R2848" s="1" t="str">
        <f>RIGHT(N2848,LEN(N2848) - FIND("/",N2848))</f>
        <v>plays</v>
      </c>
      <c r="S2848" s="12">
        <f>(J2848/86400)+DATE(1970,1,1)</f>
        <v>42108.692060185189</v>
      </c>
      <c r="T2848" s="12">
        <f>(I2848/86400)+DATE(1970,1,1)</f>
        <v>42153.692060185189</v>
      </c>
    </row>
    <row r="2849" spans="1:20" ht="60" x14ac:dyDescent="0.25">
      <c r="A2849" s="1">
        <v>2847</v>
      </c>
      <c r="B2849" s="8" t="s">
        <v>2847</v>
      </c>
      <c r="C2849" s="8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6">
        <f>ROUND((E2849/D2849)*(100),0)</f>
        <v>0</v>
      </c>
      <c r="P2849" s="9">
        <f>IF(L2849 = 0,0,E2849/L2849)</f>
        <v>0</v>
      </c>
      <c r="Q2849" s="1" t="str">
        <f>LEFT(N2849,SEARCH("/",N2849)-1)</f>
        <v>theater</v>
      </c>
      <c r="R2849" s="1" t="str">
        <f>RIGHT(N2849,LEN(N2849) - FIND("/",N2849))</f>
        <v>plays</v>
      </c>
      <c r="S2849" s="12">
        <f>(J2849/86400)+DATE(1970,1,1)</f>
        <v>42453.806307870371</v>
      </c>
      <c r="T2849" s="12">
        <f>(I2849/86400)+DATE(1970,1,1)</f>
        <v>42513.806307870371</v>
      </c>
    </row>
    <row r="2850" spans="1:20" ht="60" x14ac:dyDescent="0.25">
      <c r="A2850" s="1">
        <v>2848</v>
      </c>
      <c r="B2850" s="8" t="s">
        <v>2848</v>
      </c>
      <c r="C2850" s="8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6">
        <f>ROUND((E2850/D2850)*(100),0)</f>
        <v>0</v>
      </c>
      <c r="P2850" s="9">
        <f>IF(L2850 = 0,0,E2850/L2850)</f>
        <v>23.333333333333332</v>
      </c>
      <c r="Q2850" s="1" t="str">
        <f>LEFT(N2850,SEARCH("/",N2850)-1)</f>
        <v>theater</v>
      </c>
      <c r="R2850" s="1" t="str">
        <f>RIGHT(N2850,LEN(N2850) - FIND("/",N2850))</f>
        <v>plays</v>
      </c>
      <c r="S2850" s="12">
        <f>(J2850/86400)+DATE(1970,1,1)</f>
        <v>42123.648831018523</v>
      </c>
      <c r="T2850" s="12">
        <f>(I2850/86400)+DATE(1970,1,1)</f>
        <v>42153.648831018523</v>
      </c>
    </row>
    <row r="2851" spans="1:20" ht="60" x14ac:dyDescent="0.25">
      <c r="A2851" s="1">
        <v>2849</v>
      </c>
      <c r="B2851" s="8" t="s">
        <v>2849</v>
      </c>
      <c r="C2851" s="8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6">
        <f>ROUND((E2851/D2851)*(100),0)</f>
        <v>1</v>
      </c>
      <c r="P2851" s="9">
        <f>IF(L2851 = 0,0,E2851/L2851)</f>
        <v>5</v>
      </c>
      <c r="Q2851" s="1" t="str">
        <f>LEFT(N2851,SEARCH("/",N2851)-1)</f>
        <v>theater</v>
      </c>
      <c r="R2851" s="1" t="str">
        <f>RIGHT(N2851,LEN(N2851) - FIND("/",N2851))</f>
        <v>plays</v>
      </c>
      <c r="S2851" s="12">
        <f>(J2851/86400)+DATE(1970,1,1)</f>
        <v>42453.428240740745</v>
      </c>
      <c r="T2851" s="12">
        <f>(I2851/86400)+DATE(1970,1,1)</f>
        <v>42483.428240740745</v>
      </c>
    </row>
    <row r="2852" spans="1:20" ht="60" x14ac:dyDescent="0.25">
      <c r="A2852" s="1">
        <v>2850</v>
      </c>
      <c r="B2852" s="8" t="s">
        <v>2850</v>
      </c>
      <c r="C2852" s="8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6">
        <f>ROUND((E2852/D2852)*(100),0)</f>
        <v>4</v>
      </c>
      <c r="P2852" s="9">
        <f>IF(L2852 = 0,0,E2852/L2852)</f>
        <v>23.923076923076923</v>
      </c>
      <c r="Q2852" s="1" t="str">
        <f>LEFT(N2852,SEARCH("/",N2852)-1)</f>
        <v>theater</v>
      </c>
      <c r="R2852" s="1" t="str">
        <f>RIGHT(N2852,LEN(N2852) - FIND("/",N2852))</f>
        <v>plays</v>
      </c>
      <c r="S2852" s="12">
        <f>(J2852/86400)+DATE(1970,1,1)</f>
        <v>41858.007071759261</v>
      </c>
      <c r="T2852" s="12">
        <f>(I2852/86400)+DATE(1970,1,1)</f>
        <v>41888.007071759261</v>
      </c>
    </row>
    <row r="2853" spans="1:20" ht="60" x14ac:dyDescent="0.25">
      <c r="A2853" s="1">
        <v>2851</v>
      </c>
      <c r="B2853" s="8" t="s">
        <v>2851</v>
      </c>
      <c r="C2853" s="8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6">
        <f>ROUND((E2853/D2853)*(100),0)</f>
        <v>0</v>
      </c>
      <c r="P2853" s="9">
        <f>IF(L2853 = 0,0,E2853/L2853)</f>
        <v>0</v>
      </c>
      <c r="Q2853" s="1" t="str">
        <f>LEFT(N2853,SEARCH("/",N2853)-1)</f>
        <v>theater</v>
      </c>
      <c r="R2853" s="1" t="str">
        <f>RIGHT(N2853,LEN(N2853) - FIND("/",N2853))</f>
        <v>plays</v>
      </c>
      <c r="S2853" s="12">
        <f>(J2853/86400)+DATE(1970,1,1)</f>
        <v>42390.002650462964</v>
      </c>
      <c r="T2853" s="12">
        <f>(I2853/86400)+DATE(1970,1,1)</f>
        <v>42398.970138888893</v>
      </c>
    </row>
    <row r="2854" spans="1:20" ht="45" x14ac:dyDescent="0.25">
      <c r="A2854" s="1">
        <v>2852</v>
      </c>
      <c r="B2854" s="8" t="s">
        <v>2852</v>
      </c>
      <c r="C2854" s="8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6">
        <f>ROUND((E2854/D2854)*(100),0)</f>
        <v>2</v>
      </c>
      <c r="P2854" s="9">
        <f>IF(L2854 = 0,0,E2854/L2854)</f>
        <v>15.833333333333334</v>
      </c>
      <c r="Q2854" s="1" t="str">
        <f>LEFT(N2854,SEARCH("/",N2854)-1)</f>
        <v>theater</v>
      </c>
      <c r="R2854" s="1" t="str">
        <f>RIGHT(N2854,LEN(N2854) - FIND("/",N2854))</f>
        <v>plays</v>
      </c>
      <c r="S2854" s="12">
        <f>(J2854/86400)+DATE(1970,1,1)</f>
        <v>41781.045173611114</v>
      </c>
      <c r="T2854" s="12">
        <f>(I2854/86400)+DATE(1970,1,1)</f>
        <v>41811.045173611114</v>
      </c>
    </row>
    <row r="2855" spans="1:20" ht="60" x14ac:dyDescent="0.25">
      <c r="A2855" s="1">
        <v>2853</v>
      </c>
      <c r="B2855" s="8" t="s">
        <v>2853</v>
      </c>
      <c r="C2855" s="8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6">
        <f>ROUND((E2855/D2855)*(100),0)</f>
        <v>0</v>
      </c>
      <c r="P2855" s="9">
        <f>IF(L2855 = 0,0,E2855/L2855)</f>
        <v>0</v>
      </c>
      <c r="Q2855" s="1" t="str">
        <f>LEFT(N2855,SEARCH("/",N2855)-1)</f>
        <v>theater</v>
      </c>
      <c r="R2855" s="1" t="str">
        <f>RIGHT(N2855,LEN(N2855) - FIND("/",N2855))</f>
        <v>plays</v>
      </c>
      <c r="S2855" s="12">
        <f>(J2855/86400)+DATE(1970,1,1)</f>
        <v>41836.190937499996</v>
      </c>
      <c r="T2855" s="12">
        <f>(I2855/86400)+DATE(1970,1,1)</f>
        <v>41896.190937499996</v>
      </c>
    </row>
    <row r="2856" spans="1:20" ht="45" x14ac:dyDescent="0.25">
      <c r="A2856" s="1">
        <v>2854</v>
      </c>
      <c r="B2856" s="8" t="s">
        <v>2854</v>
      </c>
      <c r="C2856" s="8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6">
        <f>ROUND((E2856/D2856)*(100),0)</f>
        <v>42</v>
      </c>
      <c r="P2856" s="9">
        <f>IF(L2856 = 0,0,E2856/L2856)</f>
        <v>29.785714285714285</v>
      </c>
      <c r="Q2856" s="1" t="str">
        <f>LEFT(N2856,SEARCH("/",N2856)-1)</f>
        <v>theater</v>
      </c>
      <c r="R2856" s="1" t="str">
        <f>RIGHT(N2856,LEN(N2856) - FIND("/",N2856))</f>
        <v>plays</v>
      </c>
      <c r="S2856" s="12">
        <f>(J2856/86400)+DATE(1970,1,1)</f>
        <v>42111.71665509259</v>
      </c>
      <c r="T2856" s="12">
        <f>(I2856/86400)+DATE(1970,1,1)</f>
        <v>42131.71665509259</v>
      </c>
    </row>
    <row r="2857" spans="1:20" ht="60" x14ac:dyDescent="0.25">
      <c r="A2857" s="1">
        <v>2855</v>
      </c>
      <c r="B2857" s="8" t="s">
        <v>2855</v>
      </c>
      <c r="C2857" s="8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6">
        <f>ROUND((E2857/D2857)*(100),0)</f>
        <v>50</v>
      </c>
      <c r="P2857" s="9">
        <f>IF(L2857 = 0,0,E2857/L2857)</f>
        <v>60</v>
      </c>
      <c r="Q2857" s="1" t="str">
        <f>LEFT(N2857,SEARCH("/",N2857)-1)</f>
        <v>theater</v>
      </c>
      <c r="R2857" s="1" t="str">
        <f>RIGHT(N2857,LEN(N2857) - FIND("/",N2857))</f>
        <v>plays</v>
      </c>
      <c r="S2857" s="12">
        <f>(J2857/86400)+DATE(1970,1,1)</f>
        <v>42370.007766203707</v>
      </c>
      <c r="T2857" s="12">
        <f>(I2857/86400)+DATE(1970,1,1)</f>
        <v>42398.981944444444</v>
      </c>
    </row>
    <row r="2858" spans="1:20" ht="45" x14ac:dyDescent="0.25">
      <c r="A2858" s="1">
        <v>2856</v>
      </c>
      <c r="B2858" s="8" t="s">
        <v>2856</v>
      </c>
      <c r="C2858" s="8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6">
        <f>ROUND((E2858/D2858)*(100),0)</f>
        <v>5</v>
      </c>
      <c r="P2858" s="9">
        <f>IF(L2858 = 0,0,E2858/L2858)</f>
        <v>24.333333333333332</v>
      </c>
      <c r="Q2858" s="1" t="str">
        <f>LEFT(N2858,SEARCH("/",N2858)-1)</f>
        <v>theater</v>
      </c>
      <c r="R2858" s="1" t="str">
        <f>RIGHT(N2858,LEN(N2858) - FIND("/",N2858))</f>
        <v>plays</v>
      </c>
      <c r="S2858" s="12">
        <f>(J2858/86400)+DATE(1970,1,1)</f>
        <v>42165.037581018521</v>
      </c>
      <c r="T2858" s="12">
        <f>(I2858/86400)+DATE(1970,1,1)</f>
        <v>42224.898611111115</v>
      </c>
    </row>
    <row r="2859" spans="1:20" ht="60" x14ac:dyDescent="0.25">
      <c r="A2859" s="1">
        <v>2857</v>
      </c>
      <c r="B2859" s="8" t="s">
        <v>2857</v>
      </c>
      <c r="C2859" s="8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6">
        <f>ROUND((E2859/D2859)*(100),0)</f>
        <v>20</v>
      </c>
      <c r="P2859" s="9">
        <f>IF(L2859 = 0,0,E2859/L2859)</f>
        <v>500</v>
      </c>
      <c r="Q2859" s="1" t="str">
        <f>LEFT(N2859,SEARCH("/",N2859)-1)</f>
        <v>theater</v>
      </c>
      <c r="R2859" s="1" t="str">
        <f>RIGHT(N2859,LEN(N2859) - FIND("/",N2859))</f>
        <v>plays</v>
      </c>
      <c r="S2859" s="12">
        <f>(J2859/86400)+DATE(1970,1,1)</f>
        <v>42726.920081018514</v>
      </c>
      <c r="T2859" s="12">
        <f>(I2859/86400)+DATE(1970,1,1)</f>
        <v>42786.75</v>
      </c>
    </row>
    <row r="2860" spans="1:20" ht="60" x14ac:dyDescent="0.25">
      <c r="A2860" s="1">
        <v>2858</v>
      </c>
      <c r="B2860" s="8" t="s">
        <v>2858</v>
      </c>
      <c r="C2860" s="8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6">
        <f>ROUND((E2860/D2860)*(100),0)</f>
        <v>0</v>
      </c>
      <c r="P2860" s="9">
        <f>IF(L2860 = 0,0,E2860/L2860)</f>
        <v>0</v>
      </c>
      <c r="Q2860" s="1" t="str">
        <f>LEFT(N2860,SEARCH("/",N2860)-1)</f>
        <v>theater</v>
      </c>
      <c r="R2860" s="1" t="str">
        <f>RIGHT(N2860,LEN(N2860) - FIND("/",N2860))</f>
        <v>plays</v>
      </c>
      <c r="S2860" s="12">
        <f>(J2860/86400)+DATE(1970,1,1)</f>
        <v>41954.545081018514</v>
      </c>
      <c r="T2860" s="12">
        <f>(I2860/86400)+DATE(1970,1,1)</f>
        <v>41978.477777777778</v>
      </c>
    </row>
    <row r="2861" spans="1:20" ht="45" x14ac:dyDescent="0.25">
      <c r="A2861" s="1">
        <v>2859</v>
      </c>
      <c r="B2861" s="8" t="s">
        <v>2859</v>
      </c>
      <c r="C2861" s="8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6">
        <f>ROUND((E2861/D2861)*(100),0)</f>
        <v>2</v>
      </c>
      <c r="P2861" s="9">
        <f>IF(L2861 = 0,0,E2861/L2861)</f>
        <v>35</v>
      </c>
      <c r="Q2861" s="1" t="str">
        <f>LEFT(N2861,SEARCH("/",N2861)-1)</f>
        <v>theater</v>
      </c>
      <c r="R2861" s="1" t="str">
        <f>RIGHT(N2861,LEN(N2861) - FIND("/",N2861))</f>
        <v>plays</v>
      </c>
      <c r="S2861" s="12">
        <f>(J2861/86400)+DATE(1970,1,1)</f>
        <v>42233.362314814818</v>
      </c>
      <c r="T2861" s="12">
        <f>(I2861/86400)+DATE(1970,1,1)</f>
        <v>42293.362314814818</v>
      </c>
    </row>
    <row r="2862" spans="1:20" ht="60" x14ac:dyDescent="0.25">
      <c r="A2862" s="1">
        <v>2860</v>
      </c>
      <c r="B2862" s="8" t="s">
        <v>2860</v>
      </c>
      <c r="C2862" s="8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6">
        <f>ROUND((E2862/D2862)*(100),0)</f>
        <v>7</v>
      </c>
      <c r="P2862" s="9">
        <f>IF(L2862 = 0,0,E2862/L2862)</f>
        <v>29.555555555555557</v>
      </c>
      <c r="Q2862" s="1" t="str">
        <f>LEFT(N2862,SEARCH("/",N2862)-1)</f>
        <v>theater</v>
      </c>
      <c r="R2862" s="1" t="str">
        <f>RIGHT(N2862,LEN(N2862) - FIND("/",N2862))</f>
        <v>plays</v>
      </c>
      <c r="S2862" s="12">
        <f>(J2862/86400)+DATE(1970,1,1)</f>
        <v>42480.80064814815</v>
      </c>
      <c r="T2862" s="12">
        <f>(I2862/86400)+DATE(1970,1,1)</f>
        <v>42540.80064814815</v>
      </c>
    </row>
    <row r="2863" spans="1:20" ht="60" x14ac:dyDescent="0.25">
      <c r="A2863" s="1">
        <v>2861</v>
      </c>
      <c r="B2863" s="8" t="s">
        <v>2861</v>
      </c>
      <c r="C2863" s="8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6">
        <f>ROUND((E2863/D2863)*(100),0)</f>
        <v>32</v>
      </c>
      <c r="P2863" s="9">
        <f>IF(L2863 = 0,0,E2863/L2863)</f>
        <v>26.666666666666668</v>
      </c>
      <c r="Q2863" s="1" t="str">
        <f>LEFT(N2863,SEARCH("/",N2863)-1)</f>
        <v>theater</v>
      </c>
      <c r="R2863" s="1" t="str">
        <f>RIGHT(N2863,LEN(N2863) - FIND("/",N2863))</f>
        <v>plays</v>
      </c>
      <c r="S2863" s="12">
        <f>(J2863/86400)+DATE(1970,1,1)</f>
        <v>42257.590833333335</v>
      </c>
      <c r="T2863" s="12">
        <f>(I2863/86400)+DATE(1970,1,1)</f>
        <v>42271.590833333335</v>
      </c>
    </row>
    <row r="2864" spans="1:20" ht="45" x14ac:dyDescent="0.25">
      <c r="A2864" s="1">
        <v>2862</v>
      </c>
      <c r="B2864" s="8" t="s">
        <v>2862</v>
      </c>
      <c r="C2864" s="8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6">
        <f>ROUND((E2864/D2864)*(100),0)</f>
        <v>0</v>
      </c>
      <c r="P2864" s="9">
        <f>IF(L2864 = 0,0,E2864/L2864)</f>
        <v>18.333333333333332</v>
      </c>
      <c r="Q2864" s="1" t="str">
        <f>LEFT(N2864,SEARCH("/",N2864)-1)</f>
        <v>theater</v>
      </c>
      <c r="R2864" s="1" t="str">
        <f>RIGHT(N2864,LEN(N2864) - FIND("/",N2864))</f>
        <v>plays</v>
      </c>
      <c r="S2864" s="12">
        <f>(J2864/86400)+DATE(1970,1,1)</f>
        <v>41784.789687500001</v>
      </c>
      <c r="T2864" s="12">
        <f>(I2864/86400)+DATE(1970,1,1)</f>
        <v>41814.789687500001</v>
      </c>
    </row>
    <row r="2865" spans="1:20" ht="60" x14ac:dyDescent="0.25">
      <c r="A2865" s="1">
        <v>2863</v>
      </c>
      <c r="B2865" s="8" t="s">
        <v>2863</v>
      </c>
      <c r="C2865" s="8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6">
        <f>ROUND((E2865/D2865)*(100),0)</f>
        <v>0</v>
      </c>
      <c r="P2865" s="9">
        <f>IF(L2865 = 0,0,E2865/L2865)</f>
        <v>20</v>
      </c>
      <c r="Q2865" s="1" t="str">
        <f>LEFT(N2865,SEARCH("/",N2865)-1)</f>
        <v>theater</v>
      </c>
      <c r="R2865" s="1" t="str">
        <f>RIGHT(N2865,LEN(N2865) - FIND("/",N2865))</f>
        <v>plays</v>
      </c>
      <c r="S2865" s="12">
        <f>(J2865/86400)+DATE(1970,1,1)</f>
        <v>41831.675034722226</v>
      </c>
      <c r="T2865" s="12">
        <f>(I2865/86400)+DATE(1970,1,1)</f>
        <v>41891.675034722226</v>
      </c>
    </row>
    <row r="2866" spans="1:20" x14ac:dyDescent="0.25">
      <c r="A2866" s="1">
        <v>2864</v>
      </c>
      <c r="B2866" s="8" t="s">
        <v>2864</v>
      </c>
      <c r="C2866" s="8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6">
        <f>ROUND((E2866/D2866)*(100),0)</f>
        <v>2</v>
      </c>
      <c r="P2866" s="9">
        <f>IF(L2866 = 0,0,E2866/L2866)</f>
        <v>13.333333333333334</v>
      </c>
      <c r="Q2866" s="1" t="str">
        <f>LEFT(N2866,SEARCH("/",N2866)-1)</f>
        <v>theater</v>
      </c>
      <c r="R2866" s="1" t="str">
        <f>RIGHT(N2866,LEN(N2866) - FIND("/",N2866))</f>
        <v>plays</v>
      </c>
      <c r="S2866" s="12">
        <f>(J2866/86400)+DATE(1970,1,1)</f>
        <v>42172.613506944443</v>
      </c>
      <c r="T2866" s="12">
        <f>(I2866/86400)+DATE(1970,1,1)</f>
        <v>42202.554166666669</v>
      </c>
    </row>
    <row r="2867" spans="1:20" ht="60" x14ac:dyDescent="0.25">
      <c r="A2867" s="1">
        <v>2865</v>
      </c>
      <c r="B2867" s="8" t="s">
        <v>2865</v>
      </c>
      <c r="C2867" s="8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6">
        <f>ROUND((E2867/D2867)*(100),0)</f>
        <v>0</v>
      </c>
      <c r="P2867" s="9">
        <f>IF(L2867 = 0,0,E2867/L2867)</f>
        <v>0</v>
      </c>
      <c r="Q2867" s="1" t="str">
        <f>LEFT(N2867,SEARCH("/",N2867)-1)</f>
        <v>theater</v>
      </c>
      <c r="R2867" s="1" t="str">
        <f>RIGHT(N2867,LEN(N2867) - FIND("/",N2867))</f>
        <v>plays</v>
      </c>
      <c r="S2867" s="12">
        <f>(J2867/86400)+DATE(1970,1,1)</f>
        <v>41950.114108796297</v>
      </c>
      <c r="T2867" s="12">
        <f>(I2867/86400)+DATE(1970,1,1)</f>
        <v>42010.114108796297</v>
      </c>
    </row>
    <row r="2868" spans="1:20" ht="45" x14ac:dyDescent="0.25">
      <c r="A2868" s="1">
        <v>2866</v>
      </c>
      <c r="B2868" s="8" t="s">
        <v>2866</v>
      </c>
      <c r="C2868" s="8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6">
        <f>ROUND((E2868/D2868)*(100),0)</f>
        <v>1</v>
      </c>
      <c r="P2868" s="9">
        <f>IF(L2868 = 0,0,E2868/L2868)</f>
        <v>22.5</v>
      </c>
      <c r="Q2868" s="1" t="str">
        <f>LEFT(N2868,SEARCH("/",N2868)-1)</f>
        <v>theater</v>
      </c>
      <c r="R2868" s="1" t="str">
        <f>RIGHT(N2868,LEN(N2868) - FIND("/",N2868))</f>
        <v>plays</v>
      </c>
      <c r="S2868" s="12">
        <f>(J2868/86400)+DATE(1970,1,1)</f>
        <v>42627.955104166671</v>
      </c>
      <c r="T2868" s="12">
        <f>(I2868/86400)+DATE(1970,1,1)</f>
        <v>42657.916666666672</v>
      </c>
    </row>
    <row r="2869" spans="1:20" ht="60" x14ac:dyDescent="0.25">
      <c r="A2869" s="1">
        <v>2867</v>
      </c>
      <c r="B2869" s="8" t="s">
        <v>2867</v>
      </c>
      <c r="C2869" s="8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6">
        <f>ROUND((E2869/D2869)*(100),0)</f>
        <v>20</v>
      </c>
      <c r="P2869" s="9">
        <f>IF(L2869 = 0,0,E2869/L2869)</f>
        <v>50.4</v>
      </c>
      <c r="Q2869" s="1" t="str">
        <f>LEFT(N2869,SEARCH("/",N2869)-1)</f>
        <v>theater</v>
      </c>
      <c r="R2869" s="1" t="str">
        <f>RIGHT(N2869,LEN(N2869) - FIND("/",N2869))</f>
        <v>plays</v>
      </c>
      <c r="S2869" s="12">
        <f>(J2869/86400)+DATE(1970,1,1)</f>
        <v>42531.195277777777</v>
      </c>
      <c r="T2869" s="12">
        <f>(I2869/86400)+DATE(1970,1,1)</f>
        <v>42555.166666666672</v>
      </c>
    </row>
    <row r="2870" spans="1:20" ht="60" x14ac:dyDescent="0.25">
      <c r="A2870" s="1">
        <v>2868</v>
      </c>
      <c r="B2870" s="8" t="s">
        <v>2868</v>
      </c>
      <c r="C2870" s="8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6">
        <f>ROUND((E2870/D2870)*(100),0)</f>
        <v>42</v>
      </c>
      <c r="P2870" s="9">
        <f>IF(L2870 = 0,0,E2870/L2870)</f>
        <v>105.02933333333334</v>
      </c>
      <c r="Q2870" s="1" t="str">
        <f>LEFT(N2870,SEARCH("/",N2870)-1)</f>
        <v>theater</v>
      </c>
      <c r="R2870" s="1" t="str">
        <f>RIGHT(N2870,LEN(N2870) - FIND("/",N2870))</f>
        <v>plays</v>
      </c>
      <c r="S2870" s="12">
        <f>(J2870/86400)+DATE(1970,1,1)</f>
        <v>42618.827013888891</v>
      </c>
      <c r="T2870" s="12">
        <f>(I2870/86400)+DATE(1970,1,1)</f>
        <v>42648.827013888891</v>
      </c>
    </row>
    <row r="2871" spans="1:20" ht="60" x14ac:dyDescent="0.25">
      <c r="A2871" s="1">
        <v>2869</v>
      </c>
      <c r="B2871" s="8" t="s">
        <v>2869</v>
      </c>
      <c r="C2871" s="8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6">
        <f>ROUND((E2871/D2871)*(100),0)</f>
        <v>1</v>
      </c>
      <c r="P2871" s="9">
        <f>IF(L2871 = 0,0,E2871/L2871)</f>
        <v>35.4</v>
      </c>
      <c r="Q2871" s="1" t="str">
        <f>LEFT(N2871,SEARCH("/",N2871)-1)</f>
        <v>theater</v>
      </c>
      <c r="R2871" s="1" t="str">
        <f>RIGHT(N2871,LEN(N2871) - FIND("/",N2871))</f>
        <v>plays</v>
      </c>
      <c r="S2871" s="12">
        <f>(J2871/86400)+DATE(1970,1,1)</f>
        <v>42540.593530092592</v>
      </c>
      <c r="T2871" s="12">
        <f>(I2871/86400)+DATE(1970,1,1)</f>
        <v>42570.593530092592</v>
      </c>
    </row>
    <row r="2872" spans="1:20" ht="60" x14ac:dyDescent="0.25">
      <c r="A2872" s="1">
        <v>2870</v>
      </c>
      <c r="B2872" s="8" t="s">
        <v>2870</v>
      </c>
      <c r="C2872" s="8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6">
        <f>ROUND((E2872/D2872)*(100),0)</f>
        <v>15</v>
      </c>
      <c r="P2872" s="9">
        <f>IF(L2872 = 0,0,E2872/L2872)</f>
        <v>83.333333333333329</v>
      </c>
      <c r="Q2872" s="1" t="str">
        <f>LEFT(N2872,SEARCH("/",N2872)-1)</f>
        <v>theater</v>
      </c>
      <c r="R2872" s="1" t="str">
        <f>RIGHT(N2872,LEN(N2872) - FIND("/",N2872))</f>
        <v>plays</v>
      </c>
      <c r="S2872" s="12">
        <f>(J2872/86400)+DATE(1970,1,1)</f>
        <v>41746.189409722225</v>
      </c>
      <c r="T2872" s="12">
        <f>(I2872/86400)+DATE(1970,1,1)</f>
        <v>41776.189409722225</v>
      </c>
    </row>
    <row r="2873" spans="1:20" ht="45" x14ac:dyDescent="0.25">
      <c r="A2873" s="1">
        <v>2871</v>
      </c>
      <c r="B2873" s="8" t="s">
        <v>2871</v>
      </c>
      <c r="C2873" s="8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6">
        <f>ROUND((E2873/D2873)*(100),0)</f>
        <v>5</v>
      </c>
      <c r="P2873" s="9">
        <f>IF(L2873 = 0,0,E2873/L2873)</f>
        <v>35.92307692307692</v>
      </c>
      <c r="Q2873" s="1" t="str">
        <f>LEFT(N2873,SEARCH("/",N2873)-1)</f>
        <v>theater</v>
      </c>
      <c r="R2873" s="1" t="str">
        <f>RIGHT(N2873,LEN(N2873) - FIND("/",N2873))</f>
        <v>plays</v>
      </c>
      <c r="S2873" s="12">
        <f>(J2873/86400)+DATE(1970,1,1)</f>
        <v>41974.738576388889</v>
      </c>
      <c r="T2873" s="12">
        <f>(I2873/86400)+DATE(1970,1,1)</f>
        <v>41994.738576388889</v>
      </c>
    </row>
    <row r="2874" spans="1:20" ht="45" x14ac:dyDescent="0.25">
      <c r="A2874" s="1">
        <v>2872</v>
      </c>
      <c r="B2874" s="8" t="s">
        <v>2872</v>
      </c>
      <c r="C2874" s="8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6">
        <f>ROUND((E2874/D2874)*(100),0)</f>
        <v>0</v>
      </c>
      <c r="P2874" s="9">
        <f>IF(L2874 = 0,0,E2874/L2874)</f>
        <v>0</v>
      </c>
      <c r="Q2874" s="1" t="str">
        <f>LEFT(N2874,SEARCH("/",N2874)-1)</f>
        <v>theater</v>
      </c>
      <c r="R2874" s="1" t="str">
        <f>RIGHT(N2874,LEN(N2874) - FIND("/",N2874))</f>
        <v>plays</v>
      </c>
      <c r="S2874" s="12">
        <f>(J2874/86400)+DATE(1970,1,1)</f>
        <v>42115.11618055556</v>
      </c>
      <c r="T2874" s="12">
        <f>(I2874/86400)+DATE(1970,1,1)</f>
        <v>42175.11618055556</v>
      </c>
    </row>
    <row r="2875" spans="1:20" ht="60" x14ac:dyDescent="0.25">
      <c r="A2875" s="1">
        <v>2873</v>
      </c>
      <c r="B2875" s="8" t="s">
        <v>2873</v>
      </c>
      <c r="C2875" s="8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6">
        <f>ROUND((E2875/D2875)*(100),0)</f>
        <v>38</v>
      </c>
      <c r="P2875" s="9">
        <f>IF(L2875 = 0,0,E2875/L2875)</f>
        <v>119.125</v>
      </c>
      <c r="Q2875" s="1" t="str">
        <f>LEFT(N2875,SEARCH("/",N2875)-1)</f>
        <v>theater</v>
      </c>
      <c r="R2875" s="1" t="str">
        <f>RIGHT(N2875,LEN(N2875) - FIND("/",N2875))</f>
        <v>plays</v>
      </c>
      <c r="S2875" s="12">
        <f>(J2875/86400)+DATE(1970,1,1)</f>
        <v>42002.817488425921</v>
      </c>
      <c r="T2875" s="12">
        <f>(I2875/86400)+DATE(1970,1,1)</f>
        <v>42032.817488425921</v>
      </c>
    </row>
    <row r="2876" spans="1:20" ht="60" x14ac:dyDescent="0.25">
      <c r="A2876" s="1">
        <v>2874</v>
      </c>
      <c r="B2876" s="8" t="s">
        <v>2874</v>
      </c>
      <c r="C2876" s="8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6">
        <f>ROUND((E2876/D2876)*(100),0)</f>
        <v>5</v>
      </c>
      <c r="P2876" s="9">
        <f>IF(L2876 = 0,0,E2876/L2876)</f>
        <v>90.333333333333329</v>
      </c>
      <c r="Q2876" s="1" t="str">
        <f>LEFT(N2876,SEARCH("/",N2876)-1)</f>
        <v>theater</v>
      </c>
      <c r="R2876" s="1" t="str">
        <f>RIGHT(N2876,LEN(N2876) - FIND("/",N2876))</f>
        <v>plays</v>
      </c>
      <c r="S2876" s="12">
        <f>(J2876/86400)+DATE(1970,1,1)</f>
        <v>42722.84474537037</v>
      </c>
      <c r="T2876" s="12">
        <f>(I2876/86400)+DATE(1970,1,1)</f>
        <v>42752.84474537037</v>
      </c>
    </row>
    <row r="2877" spans="1:20" ht="60" x14ac:dyDescent="0.25">
      <c r="A2877" s="1">
        <v>2875</v>
      </c>
      <c r="B2877" s="8" t="s">
        <v>2875</v>
      </c>
      <c r="C2877" s="8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6">
        <f>ROUND((E2877/D2877)*(100),0)</f>
        <v>0</v>
      </c>
      <c r="P2877" s="9">
        <f>IF(L2877 = 0,0,E2877/L2877)</f>
        <v>2.3333333333333335</v>
      </c>
      <c r="Q2877" s="1" t="str">
        <f>LEFT(N2877,SEARCH("/",N2877)-1)</f>
        <v>theater</v>
      </c>
      <c r="R2877" s="1" t="str">
        <f>RIGHT(N2877,LEN(N2877) - FIND("/",N2877))</f>
        <v>plays</v>
      </c>
      <c r="S2877" s="12">
        <f>(J2877/86400)+DATE(1970,1,1)</f>
        <v>42465.128391203703</v>
      </c>
      <c r="T2877" s="12">
        <f>(I2877/86400)+DATE(1970,1,1)</f>
        <v>42495.128391203703</v>
      </c>
    </row>
    <row r="2878" spans="1:20" ht="60" x14ac:dyDescent="0.25">
      <c r="A2878" s="1">
        <v>2876</v>
      </c>
      <c r="B2878" s="8" t="s">
        <v>2876</v>
      </c>
      <c r="C2878" s="8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6">
        <f>ROUND((E2878/D2878)*(100),0)</f>
        <v>0</v>
      </c>
      <c r="P2878" s="9">
        <f>IF(L2878 = 0,0,E2878/L2878)</f>
        <v>0</v>
      </c>
      <c r="Q2878" s="1" t="str">
        <f>LEFT(N2878,SEARCH("/",N2878)-1)</f>
        <v>theater</v>
      </c>
      <c r="R2878" s="1" t="str">
        <f>RIGHT(N2878,LEN(N2878) - FIND("/",N2878))</f>
        <v>plays</v>
      </c>
      <c r="S2878" s="12">
        <f>(J2878/86400)+DATE(1970,1,1)</f>
        <v>42171.743969907402</v>
      </c>
      <c r="T2878" s="12">
        <f>(I2878/86400)+DATE(1970,1,1)</f>
        <v>42201.743969907402</v>
      </c>
    </row>
    <row r="2879" spans="1:20" ht="60" x14ac:dyDescent="0.25">
      <c r="A2879" s="1">
        <v>2877</v>
      </c>
      <c r="B2879" s="8" t="s">
        <v>2877</v>
      </c>
      <c r="C2879" s="8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6">
        <f>ROUND((E2879/D2879)*(100),0)</f>
        <v>11</v>
      </c>
      <c r="P2879" s="9">
        <f>IF(L2879 = 0,0,E2879/L2879)</f>
        <v>108.33333333333333</v>
      </c>
      <c r="Q2879" s="1" t="str">
        <f>LEFT(N2879,SEARCH("/",N2879)-1)</f>
        <v>theater</v>
      </c>
      <c r="R2879" s="1" t="str">
        <f>RIGHT(N2879,LEN(N2879) - FIND("/",N2879))</f>
        <v>plays</v>
      </c>
      <c r="S2879" s="12">
        <f>(J2879/86400)+DATE(1970,1,1)</f>
        <v>42672.955138888894</v>
      </c>
      <c r="T2879" s="12">
        <f>(I2879/86400)+DATE(1970,1,1)</f>
        <v>42704.708333333328</v>
      </c>
    </row>
    <row r="2880" spans="1:20" ht="45" x14ac:dyDescent="0.25">
      <c r="A2880" s="1">
        <v>2878</v>
      </c>
      <c r="B2880" s="8" t="s">
        <v>2878</v>
      </c>
      <c r="C2880" s="8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6">
        <f>ROUND((E2880/D2880)*(100),0)</f>
        <v>2</v>
      </c>
      <c r="P2880" s="9">
        <f>IF(L2880 = 0,0,E2880/L2880)</f>
        <v>15.75</v>
      </c>
      <c r="Q2880" s="1" t="str">
        <f>LEFT(N2880,SEARCH("/",N2880)-1)</f>
        <v>theater</v>
      </c>
      <c r="R2880" s="1" t="str">
        <f>RIGHT(N2880,LEN(N2880) - FIND("/",N2880))</f>
        <v>plays</v>
      </c>
      <c r="S2880" s="12">
        <f>(J2880/86400)+DATE(1970,1,1)</f>
        <v>42128.615682870368</v>
      </c>
      <c r="T2880" s="12">
        <f>(I2880/86400)+DATE(1970,1,1)</f>
        <v>42188.615682870368</v>
      </c>
    </row>
    <row r="2881" spans="1:20" ht="45" x14ac:dyDescent="0.25">
      <c r="A2881" s="1">
        <v>2879</v>
      </c>
      <c r="B2881" s="8" t="s">
        <v>2879</v>
      </c>
      <c r="C2881" s="8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6">
        <f>ROUND((E2881/D2881)*(100),0)</f>
        <v>0</v>
      </c>
      <c r="P2881" s="9">
        <f>IF(L2881 = 0,0,E2881/L2881)</f>
        <v>29</v>
      </c>
      <c r="Q2881" s="1" t="str">
        <f>LEFT(N2881,SEARCH("/",N2881)-1)</f>
        <v>theater</v>
      </c>
      <c r="R2881" s="1" t="str">
        <f>RIGHT(N2881,LEN(N2881) - FIND("/",N2881))</f>
        <v>plays</v>
      </c>
      <c r="S2881" s="12">
        <f>(J2881/86400)+DATE(1970,1,1)</f>
        <v>42359.725243055553</v>
      </c>
      <c r="T2881" s="12">
        <f>(I2881/86400)+DATE(1970,1,1)</f>
        <v>42389.725243055553</v>
      </c>
    </row>
    <row r="2882" spans="1:20" ht="60" x14ac:dyDescent="0.25">
      <c r="A2882" s="1">
        <v>2880</v>
      </c>
      <c r="B2882" s="8" t="s">
        <v>2880</v>
      </c>
      <c r="C2882" s="8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6">
        <f>ROUND((E2882/D2882)*(100),0)</f>
        <v>23</v>
      </c>
      <c r="P2882" s="9">
        <f>IF(L2882 = 0,0,E2882/L2882)</f>
        <v>96.551724137931032</v>
      </c>
      <c r="Q2882" s="1" t="str">
        <f>LEFT(N2882,SEARCH("/",N2882)-1)</f>
        <v>theater</v>
      </c>
      <c r="R2882" s="1" t="str">
        <f>RIGHT(N2882,LEN(N2882) - FIND("/",N2882))</f>
        <v>plays</v>
      </c>
      <c r="S2882" s="12">
        <f>(J2882/86400)+DATE(1970,1,1)</f>
        <v>42192.905694444446</v>
      </c>
      <c r="T2882" s="12">
        <f>(I2882/86400)+DATE(1970,1,1)</f>
        <v>42236.711805555555</v>
      </c>
    </row>
    <row r="2883" spans="1:20" ht="60" x14ac:dyDescent="0.25">
      <c r="A2883" s="1">
        <v>2881</v>
      </c>
      <c r="B2883" s="8" t="s">
        <v>2881</v>
      </c>
      <c r="C2883" s="8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6">
        <f>ROUND((E2883/D2883)*(100),0)</f>
        <v>0</v>
      </c>
      <c r="P2883" s="9">
        <f>IF(L2883 = 0,0,E2883/L2883)</f>
        <v>0</v>
      </c>
      <c r="Q2883" s="1" t="str">
        <f>LEFT(N2883,SEARCH("/",N2883)-1)</f>
        <v>theater</v>
      </c>
      <c r="R2883" s="1" t="str">
        <f>RIGHT(N2883,LEN(N2883) - FIND("/",N2883))</f>
        <v>plays</v>
      </c>
      <c r="S2883" s="12">
        <f>(J2883/86400)+DATE(1970,1,1)</f>
        <v>41916.597638888888</v>
      </c>
      <c r="T2883" s="12">
        <f>(I2883/86400)+DATE(1970,1,1)</f>
        <v>41976.639305555553</v>
      </c>
    </row>
    <row r="2884" spans="1:20" ht="60" x14ac:dyDescent="0.25">
      <c r="A2884" s="1">
        <v>2882</v>
      </c>
      <c r="B2884" s="8" t="s">
        <v>2882</v>
      </c>
      <c r="C2884" s="8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6">
        <f>ROUND((E2884/D2884)*(100),0)</f>
        <v>34</v>
      </c>
      <c r="P2884" s="9">
        <f>IF(L2884 = 0,0,E2884/L2884)</f>
        <v>63</v>
      </c>
      <c r="Q2884" s="1" t="str">
        <f>LEFT(N2884,SEARCH("/",N2884)-1)</f>
        <v>theater</v>
      </c>
      <c r="R2884" s="1" t="str">
        <f>RIGHT(N2884,LEN(N2884) - FIND("/",N2884))</f>
        <v>plays</v>
      </c>
      <c r="S2884" s="12">
        <f>(J2884/86400)+DATE(1970,1,1)</f>
        <v>42461.596273148149</v>
      </c>
      <c r="T2884" s="12">
        <f>(I2884/86400)+DATE(1970,1,1)</f>
        <v>42491.596273148149</v>
      </c>
    </row>
    <row r="2885" spans="1:20" ht="60" x14ac:dyDescent="0.25">
      <c r="A2885" s="1">
        <v>2883</v>
      </c>
      <c r="B2885" s="8" t="s">
        <v>2883</v>
      </c>
      <c r="C2885" s="8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6">
        <f>ROUND((E2885/D2885)*(100),0)</f>
        <v>19</v>
      </c>
      <c r="P2885" s="9">
        <f>IF(L2885 = 0,0,E2885/L2885)</f>
        <v>381.6</v>
      </c>
      <c r="Q2885" s="1" t="str">
        <f>LEFT(N2885,SEARCH("/",N2885)-1)</f>
        <v>theater</v>
      </c>
      <c r="R2885" s="1" t="str">
        <f>RIGHT(N2885,LEN(N2885) - FIND("/",N2885))</f>
        <v>plays</v>
      </c>
      <c r="S2885" s="12">
        <f>(J2885/86400)+DATE(1970,1,1)</f>
        <v>42370.90320601852</v>
      </c>
      <c r="T2885" s="12">
        <f>(I2885/86400)+DATE(1970,1,1)</f>
        <v>42406.207638888889</v>
      </c>
    </row>
    <row r="2886" spans="1:20" ht="45" x14ac:dyDescent="0.25">
      <c r="A2886" s="1">
        <v>2884</v>
      </c>
      <c r="B2886" s="8" t="s">
        <v>2884</v>
      </c>
      <c r="C2886" s="8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6">
        <f>ROUND((E2886/D2886)*(100),0)</f>
        <v>0</v>
      </c>
      <c r="P2886" s="9">
        <f>IF(L2886 = 0,0,E2886/L2886)</f>
        <v>46.25</v>
      </c>
      <c r="Q2886" s="1" t="str">
        <f>LEFT(N2886,SEARCH("/",N2886)-1)</f>
        <v>theater</v>
      </c>
      <c r="R2886" s="1" t="str">
        <f>RIGHT(N2886,LEN(N2886) - FIND("/",N2886))</f>
        <v>plays</v>
      </c>
      <c r="S2886" s="12">
        <f>(J2886/86400)+DATE(1970,1,1)</f>
        <v>41948.727256944447</v>
      </c>
      <c r="T2886" s="12">
        <f>(I2886/86400)+DATE(1970,1,1)</f>
        <v>41978.727256944447</v>
      </c>
    </row>
    <row r="2887" spans="1:20" ht="30" x14ac:dyDescent="0.25">
      <c r="A2887" s="1">
        <v>2885</v>
      </c>
      <c r="B2887" s="8" t="s">
        <v>2885</v>
      </c>
      <c r="C2887" s="8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6">
        <f>ROUND((E2887/D2887)*(100),0)</f>
        <v>33</v>
      </c>
      <c r="P2887" s="9">
        <f>IF(L2887 = 0,0,E2887/L2887)</f>
        <v>26</v>
      </c>
      <c r="Q2887" s="1" t="str">
        <f>LEFT(N2887,SEARCH("/",N2887)-1)</f>
        <v>theater</v>
      </c>
      <c r="R2887" s="1" t="str">
        <f>RIGHT(N2887,LEN(N2887) - FIND("/",N2887))</f>
        <v>plays</v>
      </c>
      <c r="S2887" s="12">
        <f>(J2887/86400)+DATE(1970,1,1)</f>
        <v>42047.07640046296</v>
      </c>
      <c r="T2887" s="12">
        <f>(I2887/86400)+DATE(1970,1,1)</f>
        <v>42077.034733796296</v>
      </c>
    </row>
    <row r="2888" spans="1:20" ht="60" x14ac:dyDescent="0.25">
      <c r="A2888" s="1">
        <v>2886</v>
      </c>
      <c r="B2888" s="8" t="s">
        <v>2886</v>
      </c>
      <c r="C2888" s="8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6">
        <f>ROUND((E2888/D2888)*(100),0)</f>
        <v>5</v>
      </c>
      <c r="P2888" s="9">
        <f>IF(L2888 = 0,0,E2888/L2888)</f>
        <v>10</v>
      </c>
      <c r="Q2888" s="1" t="str">
        <f>LEFT(N2888,SEARCH("/",N2888)-1)</f>
        <v>theater</v>
      </c>
      <c r="R2888" s="1" t="str">
        <f>RIGHT(N2888,LEN(N2888) - FIND("/",N2888))</f>
        <v>plays</v>
      </c>
      <c r="S2888" s="12">
        <f>(J2888/86400)+DATE(1970,1,1)</f>
        <v>42261.632916666669</v>
      </c>
      <c r="T2888" s="12">
        <f>(I2888/86400)+DATE(1970,1,1)</f>
        <v>42266.165972222225</v>
      </c>
    </row>
    <row r="2889" spans="1:20" ht="60" x14ac:dyDescent="0.25">
      <c r="A2889" s="1">
        <v>2887</v>
      </c>
      <c r="B2889" s="8" t="s">
        <v>2887</v>
      </c>
      <c r="C2889" s="8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6">
        <f>ROUND((E2889/D2889)*(100),0)</f>
        <v>0</v>
      </c>
      <c r="P2889" s="9">
        <f>IF(L2889 = 0,0,E2889/L2889)</f>
        <v>5</v>
      </c>
      <c r="Q2889" s="1" t="str">
        <f>LEFT(N2889,SEARCH("/",N2889)-1)</f>
        <v>theater</v>
      </c>
      <c r="R2889" s="1" t="str">
        <f>RIGHT(N2889,LEN(N2889) - FIND("/",N2889))</f>
        <v>plays</v>
      </c>
      <c r="S2889" s="12">
        <f>(J2889/86400)+DATE(1970,1,1)</f>
        <v>41985.427361111113</v>
      </c>
      <c r="T2889" s="12">
        <f>(I2889/86400)+DATE(1970,1,1)</f>
        <v>42015.427361111113</v>
      </c>
    </row>
    <row r="2890" spans="1:20" ht="60" x14ac:dyDescent="0.25">
      <c r="A2890" s="1">
        <v>2888</v>
      </c>
      <c r="B2890" s="8" t="s">
        <v>2888</v>
      </c>
      <c r="C2890" s="8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6">
        <f>ROUND((E2890/D2890)*(100),0)</f>
        <v>0</v>
      </c>
      <c r="P2890" s="9">
        <f>IF(L2890 = 0,0,E2890/L2890)</f>
        <v>0</v>
      </c>
      <c r="Q2890" s="1" t="str">
        <f>LEFT(N2890,SEARCH("/",N2890)-1)</f>
        <v>theater</v>
      </c>
      <c r="R2890" s="1" t="str">
        <f>RIGHT(N2890,LEN(N2890) - FIND("/",N2890))</f>
        <v>plays</v>
      </c>
      <c r="S2890" s="12">
        <f>(J2890/86400)+DATE(1970,1,1)</f>
        <v>41922.535185185188</v>
      </c>
      <c r="T2890" s="12">
        <f>(I2890/86400)+DATE(1970,1,1)</f>
        <v>41930.207638888889</v>
      </c>
    </row>
    <row r="2891" spans="1:20" ht="45" x14ac:dyDescent="0.25">
      <c r="A2891" s="1">
        <v>2889</v>
      </c>
      <c r="B2891" s="8" t="s">
        <v>2889</v>
      </c>
      <c r="C2891" s="8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6">
        <f>ROUND((E2891/D2891)*(100),0)</f>
        <v>38</v>
      </c>
      <c r="P2891" s="9">
        <f>IF(L2891 = 0,0,E2891/L2891)</f>
        <v>81.571428571428569</v>
      </c>
      <c r="Q2891" s="1" t="str">
        <f>LEFT(N2891,SEARCH("/",N2891)-1)</f>
        <v>theater</v>
      </c>
      <c r="R2891" s="1" t="str">
        <f>RIGHT(N2891,LEN(N2891) - FIND("/",N2891))</f>
        <v>plays</v>
      </c>
      <c r="S2891" s="12">
        <f>(J2891/86400)+DATE(1970,1,1)</f>
        <v>41850.863252314812</v>
      </c>
      <c r="T2891" s="12">
        <f>(I2891/86400)+DATE(1970,1,1)</f>
        <v>41880.863252314812</v>
      </c>
    </row>
    <row r="2892" spans="1:20" ht="60" x14ac:dyDescent="0.25">
      <c r="A2892" s="1">
        <v>2890</v>
      </c>
      <c r="B2892" s="8" t="s">
        <v>2890</v>
      </c>
      <c r="C2892" s="8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6">
        <f>ROUND((E2892/D2892)*(100),0)</f>
        <v>1</v>
      </c>
      <c r="P2892" s="9">
        <f>IF(L2892 = 0,0,E2892/L2892)</f>
        <v>7</v>
      </c>
      <c r="Q2892" s="1" t="str">
        <f>LEFT(N2892,SEARCH("/",N2892)-1)</f>
        <v>theater</v>
      </c>
      <c r="R2892" s="1" t="str">
        <f>RIGHT(N2892,LEN(N2892) - FIND("/",N2892))</f>
        <v>plays</v>
      </c>
      <c r="S2892" s="12">
        <f>(J2892/86400)+DATE(1970,1,1)</f>
        <v>41831.742962962962</v>
      </c>
      <c r="T2892" s="12">
        <f>(I2892/86400)+DATE(1970,1,1)</f>
        <v>41860.125</v>
      </c>
    </row>
    <row r="2893" spans="1:20" ht="60" x14ac:dyDescent="0.25">
      <c r="A2893" s="1">
        <v>2891</v>
      </c>
      <c r="B2893" s="8" t="s">
        <v>2891</v>
      </c>
      <c r="C2893" s="8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6">
        <f>ROUND((E2893/D2893)*(100),0)</f>
        <v>3</v>
      </c>
      <c r="P2893" s="9">
        <f>IF(L2893 = 0,0,E2893/L2893)</f>
        <v>27.3</v>
      </c>
      <c r="Q2893" s="1" t="str">
        <f>LEFT(N2893,SEARCH("/",N2893)-1)</f>
        <v>theater</v>
      </c>
      <c r="R2893" s="1" t="str">
        <f>RIGHT(N2893,LEN(N2893) - FIND("/",N2893))</f>
        <v>plays</v>
      </c>
      <c r="S2893" s="12">
        <f>(J2893/86400)+DATE(1970,1,1)</f>
        <v>42415.883425925931</v>
      </c>
      <c r="T2893" s="12">
        <f>(I2893/86400)+DATE(1970,1,1)</f>
        <v>42475.84175925926</v>
      </c>
    </row>
    <row r="2894" spans="1:20" ht="45" x14ac:dyDescent="0.25">
      <c r="A2894" s="1">
        <v>2892</v>
      </c>
      <c r="B2894" s="8" t="s">
        <v>2892</v>
      </c>
      <c r="C2894" s="8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6">
        <f>ROUND((E2894/D2894)*(100),0)</f>
        <v>9</v>
      </c>
      <c r="P2894" s="9">
        <f>IF(L2894 = 0,0,E2894/L2894)</f>
        <v>29.411764705882351</v>
      </c>
      <c r="Q2894" s="1" t="str">
        <f>LEFT(N2894,SEARCH("/",N2894)-1)</f>
        <v>theater</v>
      </c>
      <c r="R2894" s="1" t="str">
        <f>RIGHT(N2894,LEN(N2894) - FIND("/",N2894))</f>
        <v>plays</v>
      </c>
      <c r="S2894" s="12">
        <f>(J2894/86400)+DATE(1970,1,1)</f>
        <v>41869.714166666665</v>
      </c>
      <c r="T2894" s="12">
        <f>(I2894/86400)+DATE(1970,1,1)</f>
        <v>41876.875</v>
      </c>
    </row>
    <row r="2895" spans="1:20" ht="30" x14ac:dyDescent="0.25">
      <c r="A2895" s="1">
        <v>2893</v>
      </c>
      <c r="B2895" s="8" t="s">
        <v>2893</v>
      </c>
      <c r="C2895" s="8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6">
        <f>ROUND((E2895/D2895)*(100),0)</f>
        <v>1</v>
      </c>
      <c r="P2895" s="9">
        <f>IF(L2895 = 0,0,E2895/L2895)</f>
        <v>12.5</v>
      </c>
      <c r="Q2895" s="1" t="str">
        <f>LEFT(N2895,SEARCH("/",N2895)-1)</f>
        <v>theater</v>
      </c>
      <c r="R2895" s="1" t="str">
        <f>RIGHT(N2895,LEN(N2895) - FIND("/",N2895))</f>
        <v>plays</v>
      </c>
      <c r="S2895" s="12">
        <f>(J2895/86400)+DATE(1970,1,1)</f>
        <v>41953.773090277777</v>
      </c>
      <c r="T2895" s="12">
        <f>(I2895/86400)+DATE(1970,1,1)</f>
        <v>42013.083333333328</v>
      </c>
    </row>
    <row r="2896" spans="1:20" ht="30" x14ac:dyDescent="0.25">
      <c r="A2896" s="1">
        <v>2894</v>
      </c>
      <c r="B2896" s="8" t="s">
        <v>2894</v>
      </c>
      <c r="C2896" s="8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6">
        <f>ROUND((E2896/D2896)*(100),0)</f>
        <v>0</v>
      </c>
      <c r="P2896" s="9">
        <f>IF(L2896 = 0,0,E2896/L2896)</f>
        <v>0</v>
      </c>
      <c r="Q2896" s="1" t="str">
        <f>LEFT(N2896,SEARCH("/",N2896)-1)</f>
        <v>theater</v>
      </c>
      <c r="R2896" s="1" t="str">
        <f>RIGHT(N2896,LEN(N2896) - FIND("/",N2896))</f>
        <v>plays</v>
      </c>
      <c r="S2896" s="12">
        <f>(J2896/86400)+DATE(1970,1,1)</f>
        <v>42037.986284722225</v>
      </c>
      <c r="T2896" s="12">
        <f>(I2896/86400)+DATE(1970,1,1)</f>
        <v>42097.944618055553</v>
      </c>
    </row>
    <row r="2897" spans="1:20" ht="60" x14ac:dyDescent="0.25">
      <c r="A2897" s="1">
        <v>2895</v>
      </c>
      <c r="B2897" s="8" t="s">
        <v>2895</v>
      </c>
      <c r="C2897" s="8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6">
        <f>ROUND((E2897/D2897)*(100),0)</f>
        <v>5</v>
      </c>
      <c r="P2897" s="9">
        <f>IF(L2897 = 0,0,E2897/L2897)</f>
        <v>5.75</v>
      </c>
      <c r="Q2897" s="1" t="str">
        <f>LEFT(N2897,SEARCH("/",N2897)-1)</f>
        <v>theater</v>
      </c>
      <c r="R2897" s="1" t="str">
        <f>RIGHT(N2897,LEN(N2897) - FIND("/",N2897))</f>
        <v>plays</v>
      </c>
      <c r="S2897" s="12">
        <f>(J2897/86400)+DATE(1970,1,1)</f>
        <v>41811.555462962962</v>
      </c>
      <c r="T2897" s="12">
        <f>(I2897/86400)+DATE(1970,1,1)</f>
        <v>41812.875</v>
      </c>
    </row>
    <row r="2898" spans="1:20" ht="45" x14ac:dyDescent="0.25">
      <c r="A2898" s="1">
        <v>2896</v>
      </c>
      <c r="B2898" s="8" t="s">
        <v>2896</v>
      </c>
      <c r="C2898" s="8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6">
        <f>ROUND((E2898/D2898)*(100),0)</f>
        <v>21</v>
      </c>
      <c r="P2898" s="9">
        <f>IF(L2898 = 0,0,E2898/L2898)</f>
        <v>52.083333333333336</v>
      </c>
      <c r="Q2898" s="1" t="str">
        <f>LEFT(N2898,SEARCH("/",N2898)-1)</f>
        <v>theater</v>
      </c>
      <c r="R2898" s="1" t="str">
        <f>RIGHT(N2898,LEN(N2898) - FIND("/",N2898))</f>
        <v>plays</v>
      </c>
      <c r="S2898" s="12">
        <f>(J2898/86400)+DATE(1970,1,1)</f>
        <v>42701.908807870372</v>
      </c>
      <c r="T2898" s="12">
        <f>(I2898/86400)+DATE(1970,1,1)</f>
        <v>42716.25</v>
      </c>
    </row>
    <row r="2899" spans="1:20" ht="60" x14ac:dyDescent="0.25">
      <c r="A2899" s="1">
        <v>2897</v>
      </c>
      <c r="B2899" s="8" t="s">
        <v>2897</v>
      </c>
      <c r="C2899" s="8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6">
        <f>ROUND((E2899/D2899)*(100),0)</f>
        <v>5</v>
      </c>
      <c r="P2899" s="9">
        <f>IF(L2899 = 0,0,E2899/L2899)</f>
        <v>183.33333333333334</v>
      </c>
      <c r="Q2899" s="1" t="str">
        <f>LEFT(N2899,SEARCH("/",N2899)-1)</f>
        <v>theater</v>
      </c>
      <c r="R2899" s="1" t="str">
        <f>RIGHT(N2899,LEN(N2899) - FIND("/",N2899))</f>
        <v>plays</v>
      </c>
      <c r="S2899" s="12">
        <f>(J2899/86400)+DATE(1970,1,1)</f>
        <v>42258.646504629629</v>
      </c>
      <c r="T2899" s="12">
        <f>(I2899/86400)+DATE(1970,1,1)</f>
        <v>42288.645196759258</v>
      </c>
    </row>
    <row r="2900" spans="1:20" ht="60" x14ac:dyDescent="0.25">
      <c r="A2900" s="1">
        <v>2898</v>
      </c>
      <c r="B2900" s="8" t="s">
        <v>2898</v>
      </c>
      <c r="C2900" s="8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6">
        <f>ROUND((E2900/D2900)*(100),0)</f>
        <v>4</v>
      </c>
      <c r="P2900" s="9">
        <f>IF(L2900 = 0,0,E2900/L2900)</f>
        <v>26.333333333333332</v>
      </c>
      <c r="Q2900" s="1" t="str">
        <f>LEFT(N2900,SEARCH("/",N2900)-1)</f>
        <v>theater</v>
      </c>
      <c r="R2900" s="1" t="str">
        <f>RIGHT(N2900,LEN(N2900) - FIND("/",N2900))</f>
        <v>plays</v>
      </c>
      <c r="S2900" s="12">
        <f>(J2900/86400)+DATE(1970,1,1)</f>
        <v>42278.664965277778</v>
      </c>
      <c r="T2900" s="12">
        <f>(I2900/86400)+DATE(1970,1,1)</f>
        <v>42308.664965277778</v>
      </c>
    </row>
    <row r="2901" spans="1:20" ht="60" x14ac:dyDescent="0.25">
      <c r="A2901" s="1">
        <v>2899</v>
      </c>
      <c r="B2901" s="8" t="s">
        <v>2899</v>
      </c>
      <c r="C2901" s="8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6">
        <f>ROUND((E2901/D2901)*(100),0)</f>
        <v>0</v>
      </c>
      <c r="P2901" s="9">
        <f>IF(L2901 = 0,0,E2901/L2901)</f>
        <v>0</v>
      </c>
      <c r="Q2901" s="1" t="str">
        <f>LEFT(N2901,SEARCH("/",N2901)-1)</f>
        <v>theater</v>
      </c>
      <c r="R2901" s="1" t="str">
        <f>RIGHT(N2901,LEN(N2901) - FIND("/",N2901))</f>
        <v>plays</v>
      </c>
      <c r="S2901" s="12">
        <f>(J2901/86400)+DATE(1970,1,1)</f>
        <v>42515.078217592592</v>
      </c>
      <c r="T2901" s="12">
        <f>(I2901/86400)+DATE(1970,1,1)</f>
        <v>42575.078217592592</v>
      </c>
    </row>
    <row r="2902" spans="1:20" ht="60" x14ac:dyDescent="0.25">
      <c r="A2902" s="1">
        <v>2900</v>
      </c>
      <c r="B2902" s="8" t="s">
        <v>2900</v>
      </c>
      <c r="C2902" s="8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6">
        <f>ROUND((E2902/D2902)*(100),0)</f>
        <v>62</v>
      </c>
      <c r="P2902" s="9">
        <f>IF(L2902 = 0,0,E2902/L2902)</f>
        <v>486.42857142857144</v>
      </c>
      <c r="Q2902" s="1" t="str">
        <f>LEFT(N2902,SEARCH("/",N2902)-1)</f>
        <v>theater</v>
      </c>
      <c r="R2902" s="1" t="str">
        <f>RIGHT(N2902,LEN(N2902) - FIND("/",N2902))</f>
        <v>plays</v>
      </c>
      <c r="S2902" s="12">
        <f>(J2902/86400)+DATE(1970,1,1)</f>
        <v>41830.234166666669</v>
      </c>
      <c r="T2902" s="12">
        <f>(I2902/86400)+DATE(1970,1,1)</f>
        <v>41860.234166666669</v>
      </c>
    </row>
    <row r="2903" spans="1:20" ht="60" x14ac:dyDescent="0.25">
      <c r="A2903" s="1">
        <v>2901</v>
      </c>
      <c r="B2903" s="8" t="s">
        <v>2901</v>
      </c>
      <c r="C2903" s="8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6">
        <f>ROUND((E2903/D2903)*(100),0)</f>
        <v>1</v>
      </c>
      <c r="P2903" s="9">
        <f>IF(L2903 = 0,0,E2903/L2903)</f>
        <v>3</v>
      </c>
      <c r="Q2903" s="1" t="str">
        <f>LEFT(N2903,SEARCH("/",N2903)-1)</f>
        <v>theater</v>
      </c>
      <c r="R2903" s="1" t="str">
        <f>RIGHT(N2903,LEN(N2903) - FIND("/",N2903))</f>
        <v>plays</v>
      </c>
      <c r="S2903" s="12">
        <f>(J2903/86400)+DATE(1970,1,1)</f>
        <v>41982.904386574075</v>
      </c>
      <c r="T2903" s="12">
        <f>(I2903/86400)+DATE(1970,1,1)</f>
        <v>42042.904386574075</v>
      </c>
    </row>
    <row r="2904" spans="1:20" ht="45" x14ac:dyDescent="0.25">
      <c r="A2904" s="1">
        <v>2902</v>
      </c>
      <c r="B2904" s="8" t="s">
        <v>2902</v>
      </c>
      <c r="C2904" s="8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6">
        <f>ROUND((E2904/D2904)*(100),0)</f>
        <v>0</v>
      </c>
      <c r="P2904" s="9">
        <f>IF(L2904 = 0,0,E2904/L2904)</f>
        <v>25</v>
      </c>
      <c r="Q2904" s="1" t="str">
        <f>LEFT(N2904,SEARCH("/",N2904)-1)</f>
        <v>theater</v>
      </c>
      <c r="R2904" s="1" t="str">
        <f>RIGHT(N2904,LEN(N2904) - FIND("/",N2904))</f>
        <v>plays</v>
      </c>
      <c r="S2904" s="12">
        <f>(J2904/86400)+DATE(1970,1,1)</f>
        <v>42210.439768518518</v>
      </c>
      <c r="T2904" s="12">
        <f>(I2904/86400)+DATE(1970,1,1)</f>
        <v>42240.439768518518</v>
      </c>
    </row>
    <row r="2905" spans="1:20" ht="60" x14ac:dyDescent="0.25">
      <c r="A2905" s="1">
        <v>2903</v>
      </c>
      <c r="B2905" s="8" t="s">
        <v>2903</v>
      </c>
      <c r="C2905" s="8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6">
        <f>ROUND((E2905/D2905)*(100),0)</f>
        <v>1</v>
      </c>
      <c r="P2905" s="9">
        <f>IF(L2905 = 0,0,E2905/L2905)</f>
        <v>9.75</v>
      </c>
      <c r="Q2905" s="1" t="str">
        <f>LEFT(N2905,SEARCH("/",N2905)-1)</f>
        <v>theater</v>
      </c>
      <c r="R2905" s="1" t="str">
        <f>RIGHT(N2905,LEN(N2905) - FIND("/",N2905))</f>
        <v>plays</v>
      </c>
      <c r="S2905" s="12">
        <f>(J2905/86400)+DATE(1970,1,1)</f>
        <v>42196.166874999995</v>
      </c>
      <c r="T2905" s="12">
        <f>(I2905/86400)+DATE(1970,1,1)</f>
        <v>42256.166874999995</v>
      </c>
    </row>
    <row r="2906" spans="1:20" ht="60" x14ac:dyDescent="0.25">
      <c r="A2906" s="1">
        <v>2904</v>
      </c>
      <c r="B2906" s="8" t="s">
        <v>2904</v>
      </c>
      <c r="C2906" s="8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6">
        <f>ROUND((E2906/D2906)*(100),0)</f>
        <v>5</v>
      </c>
      <c r="P2906" s="9">
        <f>IF(L2906 = 0,0,E2906/L2906)</f>
        <v>18.75</v>
      </c>
      <c r="Q2906" s="1" t="str">
        <f>LEFT(N2906,SEARCH("/",N2906)-1)</f>
        <v>theater</v>
      </c>
      <c r="R2906" s="1" t="str">
        <f>RIGHT(N2906,LEN(N2906) - FIND("/",N2906))</f>
        <v>plays</v>
      </c>
      <c r="S2906" s="12">
        <f>(J2906/86400)+DATE(1970,1,1)</f>
        <v>41940.967951388891</v>
      </c>
      <c r="T2906" s="12">
        <f>(I2906/86400)+DATE(1970,1,1)</f>
        <v>41952.5</v>
      </c>
    </row>
    <row r="2907" spans="1:20" ht="45" x14ac:dyDescent="0.25">
      <c r="A2907" s="1">
        <v>2905</v>
      </c>
      <c r="B2907" s="8" t="s">
        <v>2905</v>
      </c>
      <c r="C2907" s="8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6">
        <f>ROUND((E2907/D2907)*(100),0)</f>
        <v>18</v>
      </c>
      <c r="P2907" s="9">
        <f>IF(L2907 = 0,0,E2907/L2907)</f>
        <v>36.588235294117645</v>
      </c>
      <c r="Q2907" s="1" t="str">
        <f>LEFT(N2907,SEARCH("/",N2907)-1)</f>
        <v>theater</v>
      </c>
      <c r="R2907" s="1" t="str">
        <f>RIGHT(N2907,LEN(N2907) - FIND("/",N2907))</f>
        <v>plays</v>
      </c>
      <c r="S2907" s="12">
        <f>(J2907/86400)+DATE(1970,1,1)</f>
        <v>42606.056863425925</v>
      </c>
      <c r="T2907" s="12">
        <f>(I2907/86400)+DATE(1970,1,1)</f>
        <v>42620.056863425925</v>
      </c>
    </row>
    <row r="2908" spans="1:20" ht="60" x14ac:dyDescent="0.25">
      <c r="A2908" s="1">
        <v>2906</v>
      </c>
      <c r="B2908" s="8" t="s">
        <v>2906</v>
      </c>
      <c r="C2908" s="8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6">
        <f>ROUND((E2908/D2908)*(100),0)</f>
        <v>9</v>
      </c>
      <c r="P2908" s="9">
        <f>IF(L2908 = 0,0,E2908/L2908)</f>
        <v>80.714285714285708</v>
      </c>
      <c r="Q2908" s="1" t="str">
        <f>LEFT(N2908,SEARCH("/",N2908)-1)</f>
        <v>theater</v>
      </c>
      <c r="R2908" s="1" t="str">
        <f>RIGHT(N2908,LEN(N2908) - FIND("/",N2908))</f>
        <v>plays</v>
      </c>
      <c r="S2908" s="12">
        <f>(J2908/86400)+DATE(1970,1,1)</f>
        <v>42199.648912037039</v>
      </c>
      <c r="T2908" s="12">
        <f>(I2908/86400)+DATE(1970,1,1)</f>
        <v>42217.041666666672</v>
      </c>
    </row>
    <row r="2909" spans="1:20" ht="60" x14ac:dyDescent="0.25">
      <c r="A2909" s="1">
        <v>2907</v>
      </c>
      <c r="B2909" s="8" t="s">
        <v>2907</v>
      </c>
      <c r="C2909" s="8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6">
        <f>ROUND((E2909/D2909)*(100),0)</f>
        <v>0</v>
      </c>
      <c r="P2909" s="9">
        <f>IF(L2909 = 0,0,E2909/L2909)</f>
        <v>1</v>
      </c>
      <c r="Q2909" s="1" t="str">
        <f>LEFT(N2909,SEARCH("/",N2909)-1)</f>
        <v>theater</v>
      </c>
      <c r="R2909" s="1" t="str">
        <f>RIGHT(N2909,LEN(N2909) - FIND("/",N2909))</f>
        <v>plays</v>
      </c>
      <c r="S2909" s="12">
        <f>(J2909/86400)+DATE(1970,1,1)</f>
        <v>42444.877743055556</v>
      </c>
      <c r="T2909" s="12">
        <f>(I2909/86400)+DATE(1970,1,1)</f>
        <v>42504.877743055556</v>
      </c>
    </row>
    <row r="2910" spans="1:20" ht="60" x14ac:dyDescent="0.25">
      <c r="A2910" s="1">
        <v>2908</v>
      </c>
      <c r="B2910" s="8" t="s">
        <v>2908</v>
      </c>
      <c r="C2910" s="8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6">
        <f>ROUND((E2910/D2910)*(100),0)</f>
        <v>3</v>
      </c>
      <c r="P2910" s="9">
        <f>IF(L2910 = 0,0,E2910/L2910)</f>
        <v>52.8</v>
      </c>
      <c r="Q2910" s="1" t="str">
        <f>LEFT(N2910,SEARCH("/",N2910)-1)</f>
        <v>theater</v>
      </c>
      <c r="R2910" s="1" t="str">
        <f>RIGHT(N2910,LEN(N2910) - FIND("/",N2910))</f>
        <v>plays</v>
      </c>
      <c r="S2910" s="12">
        <f>(J2910/86400)+DATE(1970,1,1)</f>
        <v>42499.73170138889</v>
      </c>
      <c r="T2910" s="12">
        <f>(I2910/86400)+DATE(1970,1,1)</f>
        <v>42529.73170138889</v>
      </c>
    </row>
    <row r="2911" spans="1:20" ht="60" x14ac:dyDescent="0.25">
      <c r="A2911" s="1">
        <v>2909</v>
      </c>
      <c r="B2911" s="8" t="s">
        <v>2909</v>
      </c>
      <c r="C2911" s="8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6">
        <f>ROUND((E2911/D2911)*(100),0)</f>
        <v>0</v>
      </c>
      <c r="P2911" s="9">
        <f>IF(L2911 = 0,0,E2911/L2911)</f>
        <v>20</v>
      </c>
      <c r="Q2911" s="1" t="str">
        <f>LEFT(N2911,SEARCH("/",N2911)-1)</f>
        <v>theater</v>
      </c>
      <c r="R2911" s="1" t="str">
        <f>RIGHT(N2911,LEN(N2911) - FIND("/",N2911))</f>
        <v>plays</v>
      </c>
      <c r="S2911" s="12">
        <f>(J2911/86400)+DATE(1970,1,1)</f>
        <v>41929.266215277778</v>
      </c>
      <c r="T2911" s="12">
        <f>(I2911/86400)+DATE(1970,1,1)</f>
        <v>41968.823611111111</v>
      </c>
    </row>
    <row r="2912" spans="1:20" ht="45" x14ac:dyDescent="0.25">
      <c r="A2912" s="1">
        <v>2910</v>
      </c>
      <c r="B2912" s="8" t="s">
        <v>2910</v>
      </c>
      <c r="C2912" s="8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6">
        <f>ROUND((E2912/D2912)*(100),0)</f>
        <v>0</v>
      </c>
      <c r="P2912" s="9">
        <f>IF(L2912 = 0,0,E2912/L2912)</f>
        <v>1</v>
      </c>
      <c r="Q2912" s="1" t="str">
        <f>LEFT(N2912,SEARCH("/",N2912)-1)</f>
        <v>theater</v>
      </c>
      <c r="R2912" s="1" t="str">
        <f>RIGHT(N2912,LEN(N2912) - FIND("/",N2912))</f>
        <v>plays</v>
      </c>
      <c r="S2912" s="12">
        <f>(J2912/86400)+DATE(1970,1,1)</f>
        <v>42107.841284722221</v>
      </c>
      <c r="T2912" s="12">
        <f>(I2912/86400)+DATE(1970,1,1)</f>
        <v>42167.841284722221</v>
      </c>
    </row>
    <row r="2913" spans="1:20" ht="60" x14ac:dyDescent="0.25">
      <c r="A2913" s="1">
        <v>2911</v>
      </c>
      <c r="B2913" s="8" t="s">
        <v>2911</v>
      </c>
      <c r="C2913" s="8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6">
        <f>ROUND((E2913/D2913)*(100),0)</f>
        <v>37</v>
      </c>
      <c r="P2913" s="9">
        <f>IF(L2913 = 0,0,E2913/L2913)</f>
        <v>46.928571428571431</v>
      </c>
      <c r="Q2913" s="1" t="str">
        <f>LEFT(N2913,SEARCH("/",N2913)-1)</f>
        <v>theater</v>
      </c>
      <c r="R2913" s="1" t="str">
        <f>RIGHT(N2913,LEN(N2913) - FIND("/",N2913))</f>
        <v>plays</v>
      </c>
      <c r="S2913" s="12">
        <f>(J2913/86400)+DATE(1970,1,1)</f>
        <v>42142.768819444449</v>
      </c>
      <c r="T2913" s="12">
        <f>(I2913/86400)+DATE(1970,1,1)</f>
        <v>42182.768819444449</v>
      </c>
    </row>
    <row r="2914" spans="1:20" ht="60" x14ac:dyDescent="0.25">
      <c r="A2914" s="1">
        <v>2912</v>
      </c>
      <c r="B2914" s="8" t="s">
        <v>2912</v>
      </c>
      <c r="C2914" s="8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6">
        <f>ROUND((E2914/D2914)*(100),0)</f>
        <v>14</v>
      </c>
      <c r="P2914" s="9">
        <f>IF(L2914 = 0,0,E2914/L2914)</f>
        <v>78.07692307692308</v>
      </c>
      <c r="Q2914" s="1" t="str">
        <f>LEFT(N2914,SEARCH("/",N2914)-1)</f>
        <v>theater</v>
      </c>
      <c r="R2914" s="1" t="str">
        <f>RIGHT(N2914,LEN(N2914) - FIND("/",N2914))</f>
        <v>plays</v>
      </c>
      <c r="S2914" s="12">
        <f>(J2914/86400)+DATE(1970,1,1)</f>
        <v>42354.131643518514</v>
      </c>
      <c r="T2914" s="12">
        <f>(I2914/86400)+DATE(1970,1,1)</f>
        <v>42384.131643518514</v>
      </c>
    </row>
    <row r="2915" spans="1:20" ht="60" x14ac:dyDescent="0.25">
      <c r="A2915" s="1">
        <v>2913</v>
      </c>
      <c r="B2915" s="8" t="s">
        <v>2913</v>
      </c>
      <c r="C2915" s="8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6">
        <f>ROUND((E2915/D2915)*(100),0)</f>
        <v>0</v>
      </c>
      <c r="P2915" s="9">
        <f>IF(L2915 = 0,0,E2915/L2915)</f>
        <v>1</v>
      </c>
      <c r="Q2915" s="1" t="str">
        <f>LEFT(N2915,SEARCH("/",N2915)-1)</f>
        <v>theater</v>
      </c>
      <c r="R2915" s="1" t="str">
        <f>RIGHT(N2915,LEN(N2915) - FIND("/",N2915))</f>
        <v>plays</v>
      </c>
      <c r="S2915" s="12">
        <f>(J2915/86400)+DATE(1970,1,1)</f>
        <v>41828.922905092593</v>
      </c>
      <c r="T2915" s="12">
        <f>(I2915/86400)+DATE(1970,1,1)</f>
        <v>41888.922905092593</v>
      </c>
    </row>
    <row r="2916" spans="1:20" ht="30" x14ac:dyDescent="0.25">
      <c r="A2916" s="1">
        <v>2914</v>
      </c>
      <c r="B2916" s="8" t="s">
        <v>2914</v>
      </c>
      <c r="C2916" s="8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6">
        <f>ROUND((E2916/D2916)*(100),0)</f>
        <v>0</v>
      </c>
      <c r="P2916" s="9">
        <f>IF(L2916 = 0,0,E2916/L2916)</f>
        <v>1</v>
      </c>
      <c r="Q2916" s="1" t="str">
        <f>LEFT(N2916,SEARCH("/",N2916)-1)</f>
        <v>theater</v>
      </c>
      <c r="R2916" s="1" t="str">
        <f>RIGHT(N2916,LEN(N2916) - FIND("/",N2916))</f>
        <v>plays</v>
      </c>
      <c r="S2916" s="12">
        <f>(J2916/86400)+DATE(1970,1,1)</f>
        <v>42017.907337962963</v>
      </c>
      <c r="T2916" s="12">
        <f>(I2916/86400)+DATE(1970,1,1)</f>
        <v>42077.865671296298</v>
      </c>
    </row>
    <row r="2917" spans="1:20" ht="45" x14ac:dyDescent="0.25">
      <c r="A2917" s="1">
        <v>2915</v>
      </c>
      <c r="B2917" s="8" t="s">
        <v>2915</v>
      </c>
      <c r="C2917" s="8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6">
        <f>ROUND((E2917/D2917)*(100),0)</f>
        <v>61</v>
      </c>
      <c r="P2917" s="9">
        <f>IF(L2917 = 0,0,E2917/L2917)</f>
        <v>203.66666666666666</v>
      </c>
      <c r="Q2917" s="1" t="str">
        <f>LEFT(N2917,SEARCH("/",N2917)-1)</f>
        <v>theater</v>
      </c>
      <c r="R2917" s="1" t="str">
        <f>RIGHT(N2917,LEN(N2917) - FIND("/",N2917))</f>
        <v>plays</v>
      </c>
      <c r="S2917" s="12">
        <f>(J2917/86400)+DATE(1970,1,1)</f>
        <v>42415.398032407407</v>
      </c>
      <c r="T2917" s="12">
        <f>(I2917/86400)+DATE(1970,1,1)</f>
        <v>42445.356365740736</v>
      </c>
    </row>
    <row r="2918" spans="1:20" ht="45" x14ac:dyDescent="0.25">
      <c r="A2918" s="1">
        <v>2916</v>
      </c>
      <c r="B2918" s="8" t="s">
        <v>2916</v>
      </c>
      <c r="C2918" s="8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6">
        <f>ROUND((E2918/D2918)*(100),0)</f>
        <v>8</v>
      </c>
      <c r="P2918" s="9">
        <f>IF(L2918 = 0,0,E2918/L2918)</f>
        <v>20.714285714285715</v>
      </c>
      <c r="Q2918" s="1" t="str">
        <f>LEFT(N2918,SEARCH("/",N2918)-1)</f>
        <v>theater</v>
      </c>
      <c r="R2918" s="1" t="str">
        <f>RIGHT(N2918,LEN(N2918) - FIND("/",N2918))</f>
        <v>plays</v>
      </c>
      <c r="S2918" s="12">
        <f>(J2918/86400)+DATE(1970,1,1)</f>
        <v>41755.476724537039</v>
      </c>
      <c r="T2918" s="12">
        <f>(I2918/86400)+DATE(1970,1,1)</f>
        <v>41778.476724537039</v>
      </c>
    </row>
    <row r="2919" spans="1:20" ht="45" x14ac:dyDescent="0.25">
      <c r="A2919" s="1">
        <v>2917</v>
      </c>
      <c r="B2919" s="8" t="s">
        <v>2917</v>
      </c>
      <c r="C2919" s="8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6">
        <f>ROUND((E2919/D2919)*(100),0)</f>
        <v>22</v>
      </c>
      <c r="P2919" s="9">
        <f>IF(L2919 = 0,0,E2919/L2919)</f>
        <v>48.555555555555557</v>
      </c>
      <c r="Q2919" s="1" t="str">
        <f>LEFT(N2919,SEARCH("/",N2919)-1)</f>
        <v>theater</v>
      </c>
      <c r="R2919" s="1" t="str">
        <f>RIGHT(N2919,LEN(N2919) - FIND("/",N2919))</f>
        <v>plays</v>
      </c>
      <c r="S2919" s="12">
        <f>(J2919/86400)+DATE(1970,1,1)</f>
        <v>42245.234340277777</v>
      </c>
      <c r="T2919" s="12">
        <f>(I2919/86400)+DATE(1970,1,1)</f>
        <v>42263.234340277777</v>
      </c>
    </row>
    <row r="2920" spans="1:20" ht="45" x14ac:dyDescent="0.25">
      <c r="A2920" s="1">
        <v>2918</v>
      </c>
      <c r="B2920" s="8" t="s">
        <v>2918</v>
      </c>
      <c r="C2920" s="8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6">
        <f>ROUND((E2920/D2920)*(100),0)</f>
        <v>27</v>
      </c>
      <c r="P2920" s="9">
        <f>IF(L2920 = 0,0,E2920/L2920)</f>
        <v>68.099999999999994</v>
      </c>
      <c r="Q2920" s="1" t="str">
        <f>LEFT(N2920,SEARCH("/",N2920)-1)</f>
        <v>theater</v>
      </c>
      <c r="R2920" s="1" t="str">
        <f>RIGHT(N2920,LEN(N2920) - FIND("/",N2920))</f>
        <v>plays</v>
      </c>
      <c r="S2920" s="12">
        <f>(J2920/86400)+DATE(1970,1,1)</f>
        <v>42278.629710648151</v>
      </c>
      <c r="T2920" s="12">
        <f>(I2920/86400)+DATE(1970,1,1)</f>
        <v>42306.629710648151</v>
      </c>
    </row>
    <row r="2921" spans="1:20" ht="45" x14ac:dyDescent="0.25">
      <c r="A2921" s="1">
        <v>2919</v>
      </c>
      <c r="B2921" s="8" t="s">
        <v>2919</v>
      </c>
      <c r="C2921" s="8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6">
        <f>ROUND((E2921/D2921)*(100),0)</f>
        <v>9</v>
      </c>
      <c r="P2921" s="9">
        <f>IF(L2921 = 0,0,E2921/L2921)</f>
        <v>8.5</v>
      </c>
      <c r="Q2921" s="1" t="str">
        <f>LEFT(N2921,SEARCH("/",N2921)-1)</f>
        <v>theater</v>
      </c>
      <c r="R2921" s="1" t="str">
        <f>RIGHT(N2921,LEN(N2921) - FIND("/",N2921))</f>
        <v>plays</v>
      </c>
      <c r="S2921" s="12">
        <f>(J2921/86400)+DATE(1970,1,1)</f>
        <v>41826.61954861111</v>
      </c>
      <c r="T2921" s="12">
        <f>(I2921/86400)+DATE(1970,1,1)</f>
        <v>41856.61954861111</v>
      </c>
    </row>
    <row r="2922" spans="1:20" ht="60" x14ac:dyDescent="0.25">
      <c r="A2922" s="1">
        <v>2920</v>
      </c>
      <c r="B2922" s="8" t="s">
        <v>2920</v>
      </c>
      <c r="C2922" s="8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6">
        <f>ROUND((E2922/D2922)*(100),0)</f>
        <v>27</v>
      </c>
      <c r="P2922" s="9">
        <f>IF(L2922 = 0,0,E2922/L2922)</f>
        <v>51.615384615384613</v>
      </c>
      <c r="Q2922" s="1" t="str">
        <f>LEFT(N2922,SEARCH("/",N2922)-1)</f>
        <v>theater</v>
      </c>
      <c r="R2922" s="1" t="str">
        <f>RIGHT(N2922,LEN(N2922) - FIND("/",N2922))</f>
        <v>plays</v>
      </c>
      <c r="S2922" s="12">
        <f>(J2922/86400)+DATE(1970,1,1)</f>
        <v>42058.792476851857</v>
      </c>
      <c r="T2922" s="12">
        <f>(I2922/86400)+DATE(1970,1,1)</f>
        <v>42088.750810185185</v>
      </c>
    </row>
    <row r="2923" spans="1:20" ht="45" x14ac:dyDescent="0.25">
      <c r="A2923" s="1">
        <v>2921</v>
      </c>
      <c r="B2923" s="8" t="s">
        <v>2921</v>
      </c>
      <c r="C2923" s="8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16">
        <f>ROUND((E2923/D2923)*(100),0)</f>
        <v>129</v>
      </c>
      <c r="P2923" s="9">
        <f>IF(L2923 = 0,0,E2923/L2923)</f>
        <v>43</v>
      </c>
      <c r="Q2923" s="1" t="str">
        <f>LEFT(N2923,SEARCH("/",N2923)-1)</f>
        <v>theater</v>
      </c>
      <c r="R2923" s="1" t="str">
        <f>RIGHT(N2923,LEN(N2923) - FIND("/",N2923))</f>
        <v>musical</v>
      </c>
      <c r="S2923" s="12">
        <f>(J2923/86400)+DATE(1970,1,1)</f>
        <v>41877.886620370373</v>
      </c>
      <c r="T2923" s="12">
        <f>(I2923/86400)+DATE(1970,1,1)</f>
        <v>41907.886620370373</v>
      </c>
    </row>
    <row r="2924" spans="1:20" ht="60" x14ac:dyDescent="0.25">
      <c r="A2924" s="1">
        <v>2922</v>
      </c>
      <c r="B2924" s="8" t="s">
        <v>2922</v>
      </c>
      <c r="C2924" s="8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16">
        <f>ROUND((E2924/D2924)*(100),0)</f>
        <v>100</v>
      </c>
      <c r="P2924" s="9">
        <f>IF(L2924 = 0,0,E2924/L2924)</f>
        <v>83.333333333333329</v>
      </c>
      <c r="Q2924" s="1" t="str">
        <f>LEFT(N2924,SEARCH("/",N2924)-1)</f>
        <v>theater</v>
      </c>
      <c r="R2924" s="1" t="str">
        <f>RIGHT(N2924,LEN(N2924) - FIND("/",N2924))</f>
        <v>musical</v>
      </c>
      <c r="S2924" s="12">
        <f>(J2924/86400)+DATE(1970,1,1)</f>
        <v>42097.874155092592</v>
      </c>
      <c r="T2924" s="12">
        <f>(I2924/86400)+DATE(1970,1,1)</f>
        <v>42142.874155092592</v>
      </c>
    </row>
    <row r="2925" spans="1:20" ht="45" x14ac:dyDescent="0.25">
      <c r="A2925" s="1">
        <v>2923</v>
      </c>
      <c r="B2925" s="8" t="s">
        <v>2923</v>
      </c>
      <c r="C2925" s="8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16">
        <f>ROUND((E2925/D2925)*(100),0)</f>
        <v>100</v>
      </c>
      <c r="P2925" s="9">
        <f>IF(L2925 = 0,0,E2925/L2925)</f>
        <v>30</v>
      </c>
      <c r="Q2925" s="1" t="str">
        <f>LEFT(N2925,SEARCH("/",N2925)-1)</f>
        <v>theater</v>
      </c>
      <c r="R2925" s="1" t="str">
        <f>RIGHT(N2925,LEN(N2925) - FIND("/",N2925))</f>
        <v>musical</v>
      </c>
      <c r="S2925" s="12">
        <f>(J2925/86400)+DATE(1970,1,1)</f>
        <v>42013.15253472222</v>
      </c>
      <c r="T2925" s="12">
        <f>(I2925/86400)+DATE(1970,1,1)</f>
        <v>42028.125</v>
      </c>
    </row>
    <row r="2926" spans="1:20" ht="60" x14ac:dyDescent="0.25">
      <c r="A2926" s="1">
        <v>2924</v>
      </c>
      <c r="B2926" s="8" t="s">
        <v>2924</v>
      </c>
      <c r="C2926" s="8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16">
        <f>ROUND((E2926/D2926)*(100),0)</f>
        <v>103</v>
      </c>
      <c r="P2926" s="9">
        <f>IF(L2926 = 0,0,E2926/L2926)</f>
        <v>175.51020408163265</v>
      </c>
      <c r="Q2926" s="1" t="str">
        <f>LEFT(N2926,SEARCH("/",N2926)-1)</f>
        <v>theater</v>
      </c>
      <c r="R2926" s="1" t="str">
        <f>RIGHT(N2926,LEN(N2926) - FIND("/",N2926))</f>
        <v>musical</v>
      </c>
      <c r="S2926" s="12">
        <f>(J2926/86400)+DATE(1970,1,1)</f>
        <v>42103.556828703702</v>
      </c>
      <c r="T2926" s="12">
        <f>(I2926/86400)+DATE(1970,1,1)</f>
        <v>42133.165972222225</v>
      </c>
    </row>
    <row r="2927" spans="1:20" ht="45" x14ac:dyDescent="0.25">
      <c r="A2927" s="1">
        <v>2925</v>
      </c>
      <c r="B2927" s="8" t="s">
        <v>2925</v>
      </c>
      <c r="C2927" s="8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16">
        <f>ROUND((E2927/D2927)*(100),0)</f>
        <v>102</v>
      </c>
      <c r="P2927" s="9">
        <f>IF(L2927 = 0,0,E2927/L2927)</f>
        <v>231.66175879396985</v>
      </c>
      <c r="Q2927" s="1" t="str">
        <f>LEFT(N2927,SEARCH("/",N2927)-1)</f>
        <v>theater</v>
      </c>
      <c r="R2927" s="1" t="str">
        <f>RIGHT(N2927,LEN(N2927) - FIND("/",N2927))</f>
        <v>musical</v>
      </c>
      <c r="S2927" s="12">
        <f>(J2927/86400)+DATE(1970,1,1)</f>
        <v>41863.584120370375</v>
      </c>
      <c r="T2927" s="12">
        <f>(I2927/86400)+DATE(1970,1,1)</f>
        <v>41893.584120370375</v>
      </c>
    </row>
    <row r="2928" spans="1:20" ht="60" x14ac:dyDescent="0.25">
      <c r="A2928" s="1">
        <v>2926</v>
      </c>
      <c r="B2928" s="8" t="s">
        <v>2926</v>
      </c>
      <c r="C2928" s="8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16">
        <f>ROUND((E2928/D2928)*(100),0)</f>
        <v>125</v>
      </c>
      <c r="P2928" s="9">
        <f>IF(L2928 = 0,0,E2928/L2928)</f>
        <v>75</v>
      </c>
      <c r="Q2928" s="1" t="str">
        <f>LEFT(N2928,SEARCH("/",N2928)-1)</f>
        <v>theater</v>
      </c>
      <c r="R2928" s="1" t="str">
        <f>RIGHT(N2928,LEN(N2928) - FIND("/",N2928))</f>
        <v>musical</v>
      </c>
      <c r="S2928" s="12">
        <f>(J2928/86400)+DATE(1970,1,1)</f>
        <v>42044.765960648147</v>
      </c>
      <c r="T2928" s="12">
        <f>(I2928/86400)+DATE(1970,1,1)</f>
        <v>42058.765960648147</v>
      </c>
    </row>
    <row r="2929" spans="1:20" ht="60" x14ac:dyDescent="0.25">
      <c r="A2929" s="1">
        <v>2927</v>
      </c>
      <c r="B2929" s="8" t="s">
        <v>2927</v>
      </c>
      <c r="C2929" s="8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16">
        <f>ROUND((E2929/D2929)*(100),0)</f>
        <v>131</v>
      </c>
      <c r="P2929" s="9">
        <f>IF(L2929 = 0,0,E2929/L2929)</f>
        <v>112.14285714285714</v>
      </c>
      <c r="Q2929" s="1" t="str">
        <f>LEFT(N2929,SEARCH("/",N2929)-1)</f>
        <v>theater</v>
      </c>
      <c r="R2929" s="1" t="str">
        <f>RIGHT(N2929,LEN(N2929) - FIND("/",N2929))</f>
        <v>musical</v>
      </c>
      <c r="S2929" s="12">
        <f>(J2929/86400)+DATE(1970,1,1)</f>
        <v>41806.669317129628</v>
      </c>
      <c r="T2929" s="12">
        <f>(I2929/86400)+DATE(1970,1,1)</f>
        <v>41835.208333333336</v>
      </c>
    </row>
    <row r="2930" spans="1:20" ht="30" x14ac:dyDescent="0.25">
      <c r="A2930" s="1">
        <v>2928</v>
      </c>
      <c r="B2930" s="8" t="s">
        <v>2928</v>
      </c>
      <c r="C2930" s="8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16">
        <f>ROUND((E2930/D2930)*(100),0)</f>
        <v>100</v>
      </c>
      <c r="P2930" s="9">
        <f>IF(L2930 = 0,0,E2930/L2930)</f>
        <v>41.666666666666664</v>
      </c>
      <c r="Q2930" s="1" t="str">
        <f>LEFT(N2930,SEARCH("/",N2930)-1)</f>
        <v>theater</v>
      </c>
      <c r="R2930" s="1" t="str">
        <f>RIGHT(N2930,LEN(N2930) - FIND("/",N2930))</f>
        <v>musical</v>
      </c>
      <c r="S2930" s="12">
        <f>(J2930/86400)+DATE(1970,1,1)</f>
        <v>42403.998217592598</v>
      </c>
      <c r="T2930" s="12">
        <f>(I2930/86400)+DATE(1970,1,1)</f>
        <v>42433.998217592598</v>
      </c>
    </row>
    <row r="2931" spans="1:20" ht="60" x14ac:dyDescent="0.25">
      <c r="A2931" s="1">
        <v>2929</v>
      </c>
      <c r="B2931" s="8" t="s">
        <v>2929</v>
      </c>
      <c r="C2931" s="8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16">
        <f>ROUND((E2931/D2931)*(100),0)</f>
        <v>102</v>
      </c>
      <c r="P2931" s="9">
        <f>IF(L2931 = 0,0,E2931/L2931)</f>
        <v>255.17343750000001</v>
      </c>
      <c r="Q2931" s="1" t="str">
        <f>LEFT(N2931,SEARCH("/",N2931)-1)</f>
        <v>theater</v>
      </c>
      <c r="R2931" s="1" t="str">
        <f>RIGHT(N2931,LEN(N2931) - FIND("/",N2931))</f>
        <v>musical</v>
      </c>
      <c r="S2931" s="12">
        <f>(J2931/86400)+DATE(1970,1,1)</f>
        <v>41754.564328703702</v>
      </c>
      <c r="T2931" s="12">
        <f>(I2931/86400)+DATE(1970,1,1)</f>
        <v>41784.564328703702</v>
      </c>
    </row>
    <row r="2932" spans="1:20" ht="60" x14ac:dyDescent="0.25">
      <c r="A2932" s="1">
        <v>2930</v>
      </c>
      <c r="B2932" s="8" t="s">
        <v>2930</v>
      </c>
      <c r="C2932" s="8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16">
        <f>ROUND((E2932/D2932)*(100),0)</f>
        <v>101</v>
      </c>
      <c r="P2932" s="9">
        <f>IF(L2932 = 0,0,E2932/L2932)</f>
        <v>162.7741935483871</v>
      </c>
      <c r="Q2932" s="1" t="str">
        <f>LEFT(N2932,SEARCH("/",N2932)-1)</f>
        <v>theater</v>
      </c>
      <c r="R2932" s="1" t="str">
        <f>RIGHT(N2932,LEN(N2932) - FIND("/",N2932))</f>
        <v>musical</v>
      </c>
      <c r="S2932" s="12">
        <f>(J2932/86400)+DATE(1970,1,1)</f>
        <v>42101.584074074075</v>
      </c>
      <c r="T2932" s="12">
        <f>(I2932/86400)+DATE(1970,1,1)</f>
        <v>42131.584074074075</v>
      </c>
    </row>
    <row r="2933" spans="1:20" ht="60" x14ac:dyDescent="0.25">
      <c r="A2933" s="1">
        <v>2931</v>
      </c>
      <c r="B2933" s="8" t="s">
        <v>2931</v>
      </c>
      <c r="C2933" s="8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16">
        <f>ROUND((E2933/D2933)*(100),0)</f>
        <v>106</v>
      </c>
      <c r="P2933" s="9">
        <f>IF(L2933 = 0,0,E2933/L2933)</f>
        <v>88.333333333333329</v>
      </c>
      <c r="Q2933" s="1" t="str">
        <f>LEFT(N2933,SEARCH("/",N2933)-1)</f>
        <v>theater</v>
      </c>
      <c r="R2933" s="1" t="str">
        <f>RIGHT(N2933,LEN(N2933) - FIND("/",N2933))</f>
        <v>musical</v>
      </c>
      <c r="S2933" s="12">
        <f>(J2933/86400)+DATE(1970,1,1)</f>
        <v>41872.291238425925</v>
      </c>
      <c r="T2933" s="12">
        <f>(I2933/86400)+DATE(1970,1,1)</f>
        <v>41897.255555555559</v>
      </c>
    </row>
    <row r="2934" spans="1:20" ht="60" x14ac:dyDescent="0.25">
      <c r="A2934" s="1">
        <v>2932</v>
      </c>
      <c r="B2934" s="8" t="s">
        <v>2932</v>
      </c>
      <c r="C2934" s="8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16">
        <f>ROUND((E2934/D2934)*(100),0)</f>
        <v>105</v>
      </c>
      <c r="P2934" s="9">
        <f>IF(L2934 = 0,0,E2934/L2934)</f>
        <v>85.736842105263165</v>
      </c>
      <c r="Q2934" s="1" t="str">
        <f>LEFT(N2934,SEARCH("/",N2934)-1)</f>
        <v>theater</v>
      </c>
      <c r="R2934" s="1" t="str">
        <f>RIGHT(N2934,LEN(N2934) - FIND("/",N2934))</f>
        <v>musical</v>
      </c>
      <c r="S2934" s="12">
        <f>(J2934/86400)+DATE(1970,1,1)</f>
        <v>42025.164780092593</v>
      </c>
      <c r="T2934" s="12">
        <f>(I2934/86400)+DATE(1970,1,1)</f>
        <v>42056.458333333328</v>
      </c>
    </row>
    <row r="2935" spans="1:20" ht="60" x14ac:dyDescent="0.25">
      <c r="A2935" s="1">
        <v>2933</v>
      </c>
      <c r="B2935" s="8" t="s">
        <v>2933</v>
      </c>
      <c r="C2935" s="8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16">
        <f>ROUND((E2935/D2935)*(100),0)</f>
        <v>103</v>
      </c>
      <c r="P2935" s="9">
        <f>IF(L2935 = 0,0,E2935/L2935)</f>
        <v>47.574074074074076</v>
      </c>
      <c r="Q2935" s="1" t="str">
        <f>LEFT(N2935,SEARCH("/",N2935)-1)</f>
        <v>theater</v>
      </c>
      <c r="R2935" s="1" t="str">
        <f>RIGHT(N2935,LEN(N2935) - FIND("/",N2935))</f>
        <v>musical</v>
      </c>
      <c r="S2935" s="12">
        <f>(J2935/86400)+DATE(1970,1,1)</f>
        <v>42495.956631944442</v>
      </c>
      <c r="T2935" s="12">
        <f>(I2935/86400)+DATE(1970,1,1)</f>
        <v>42525.956631944442</v>
      </c>
    </row>
    <row r="2936" spans="1:20" ht="45" x14ac:dyDescent="0.25">
      <c r="A2936" s="1">
        <v>2934</v>
      </c>
      <c r="B2936" s="8" t="s">
        <v>2934</v>
      </c>
      <c r="C2936" s="8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16">
        <f>ROUND((E2936/D2936)*(100),0)</f>
        <v>108</v>
      </c>
      <c r="P2936" s="9">
        <f>IF(L2936 = 0,0,E2936/L2936)</f>
        <v>72.972972972972968</v>
      </c>
      <c r="Q2936" s="1" t="str">
        <f>LEFT(N2936,SEARCH("/",N2936)-1)</f>
        <v>theater</v>
      </c>
      <c r="R2936" s="1" t="str">
        <f>RIGHT(N2936,LEN(N2936) - FIND("/",N2936))</f>
        <v>musical</v>
      </c>
      <c r="S2936" s="12">
        <f>(J2936/86400)+DATE(1970,1,1)</f>
        <v>41775.636157407411</v>
      </c>
      <c r="T2936" s="12">
        <f>(I2936/86400)+DATE(1970,1,1)</f>
        <v>41805.636157407411</v>
      </c>
    </row>
    <row r="2937" spans="1:20" ht="45" x14ac:dyDescent="0.25">
      <c r="A2937" s="1">
        <v>2935</v>
      </c>
      <c r="B2937" s="8" t="s">
        <v>2935</v>
      </c>
      <c r="C2937" s="8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16">
        <f>ROUND((E2937/D2937)*(100),0)</f>
        <v>101</v>
      </c>
      <c r="P2937" s="9">
        <f>IF(L2937 = 0,0,E2937/L2937)</f>
        <v>90.538461538461533</v>
      </c>
      <c r="Q2937" s="1" t="str">
        <f>LEFT(N2937,SEARCH("/",N2937)-1)</f>
        <v>theater</v>
      </c>
      <c r="R2937" s="1" t="str">
        <f>RIGHT(N2937,LEN(N2937) - FIND("/",N2937))</f>
        <v>musical</v>
      </c>
      <c r="S2937" s="12">
        <f>(J2937/86400)+DATE(1970,1,1)</f>
        <v>42553.583425925928</v>
      </c>
      <c r="T2937" s="12">
        <f>(I2937/86400)+DATE(1970,1,1)</f>
        <v>42611.708333333328</v>
      </c>
    </row>
    <row r="2938" spans="1:20" ht="60" x14ac:dyDescent="0.25">
      <c r="A2938" s="1">
        <v>2936</v>
      </c>
      <c r="B2938" s="8" t="s">
        <v>2936</v>
      </c>
      <c r="C2938" s="8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16">
        <f>ROUND((E2938/D2938)*(100),0)</f>
        <v>128</v>
      </c>
      <c r="P2938" s="9">
        <f>IF(L2938 = 0,0,E2938/L2938)</f>
        <v>37.647058823529413</v>
      </c>
      <c r="Q2938" s="1" t="str">
        <f>LEFT(N2938,SEARCH("/",N2938)-1)</f>
        <v>theater</v>
      </c>
      <c r="R2938" s="1" t="str">
        <f>RIGHT(N2938,LEN(N2938) - FIND("/",N2938))</f>
        <v>musical</v>
      </c>
      <c r="S2938" s="12">
        <f>(J2938/86400)+DATE(1970,1,1)</f>
        <v>41912.650729166664</v>
      </c>
      <c r="T2938" s="12">
        <f>(I2938/86400)+DATE(1970,1,1)</f>
        <v>41925.207638888889</v>
      </c>
    </row>
    <row r="2939" spans="1:20" ht="30" x14ac:dyDescent="0.25">
      <c r="A2939" s="1">
        <v>2937</v>
      </c>
      <c r="B2939" s="8" t="s">
        <v>2937</v>
      </c>
      <c r="C2939" s="8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16">
        <f>ROUND((E2939/D2939)*(100),0)</f>
        <v>133</v>
      </c>
      <c r="P2939" s="9">
        <f>IF(L2939 = 0,0,E2939/L2939)</f>
        <v>36.363636363636367</v>
      </c>
      <c r="Q2939" s="1" t="str">
        <f>LEFT(N2939,SEARCH("/",N2939)-1)</f>
        <v>theater</v>
      </c>
      <c r="R2939" s="1" t="str">
        <f>RIGHT(N2939,LEN(N2939) - FIND("/",N2939))</f>
        <v>musical</v>
      </c>
      <c r="S2939" s="12">
        <f>(J2939/86400)+DATE(1970,1,1)</f>
        <v>41803.457326388889</v>
      </c>
      <c r="T2939" s="12">
        <f>(I2939/86400)+DATE(1970,1,1)</f>
        <v>41833.457326388889</v>
      </c>
    </row>
    <row r="2940" spans="1:20" ht="60" x14ac:dyDescent="0.25">
      <c r="A2940" s="1">
        <v>2938</v>
      </c>
      <c r="B2940" s="8" t="s">
        <v>2938</v>
      </c>
      <c r="C2940" s="8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16">
        <f>ROUND((E2940/D2940)*(100),0)</f>
        <v>101</v>
      </c>
      <c r="P2940" s="9">
        <f>IF(L2940 = 0,0,E2940/L2940)</f>
        <v>126.71875</v>
      </c>
      <c r="Q2940" s="1" t="str">
        <f>LEFT(N2940,SEARCH("/",N2940)-1)</f>
        <v>theater</v>
      </c>
      <c r="R2940" s="1" t="str">
        <f>RIGHT(N2940,LEN(N2940) - FIND("/",N2940))</f>
        <v>musical</v>
      </c>
      <c r="S2940" s="12">
        <f>(J2940/86400)+DATE(1970,1,1)</f>
        <v>42004.703865740739</v>
      </c>
      <c r="T2940" s="12">
        <f>(I2940/86400)+DATE(1970,1,1)</f>
        <v>42034.703865740739</v>
      </c>
    </row>
    <row r="2941" spans="1:20" ht="60" x14ac:dyDescent="0.25">
      <c r="A2941" s="1">
        <v>2939</v>
      </c>
      <c r="B2941" s="8" t="s">
        <v>2939</v>
      </c>
      <c r="C2941" s="8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16">
        <f>ROUND((E2941/D2941)*(100),0)</f>
        <v>103</v>
      </c>
      <c r="P2941" s="9">
        <f>IF(L2941 = 0,0,E2941/L2941)</f>
        <v>329.2</v>
      </c>
      <c r="Q2941" s="1" t="str">
        <f>LEFT(N2941,SEARCH("/",N2941)-1)</f>
        <v>theater</v>
      </c>
      <c r="R2941" s="1" t="str">
        <f>RIGHT(N2941,LEN(N2941) - FIND("/",N2941))</f>
        <v>musical</v>
      </c>
      <c r="S2941" s="12">
        <f>(J2941/86400)+DATE(1970,1,1)</f>
        <v>41845.809166666666</v>
      </c>
      <c r="T2941" s="12">
        <f>(I2941/86400)+DATE(1970,1,1)</f>
        <v>41879.041666666664</v>
      </c>
    </row>
    <row r="2942" spans="1:20" ht="45" x14ac:dyDescent="0.25">
      <c r="A2942" s="1">
        <v>2940</v>
      </c>
      <c r="B2942" s="8" t="s">
        <v>2940</v>
      </c>
      <c r="C2942" s="8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16">
        <f>ROUND((E2942/D2942)*(100),0)</f>
        <v>107</v>
      </c>
      <c r="P2942" s="9">
        <f>IF(L2942 = 0,0,E2942/L2942)</f>
        <v>81.242424242424249</v>
      </c>
      <c r="Q2942" s="1" t="str">
        <f>LEFT(N2942,SEARCH("/",N2942)-1)</f>
        <v>theater</v>
      </c>
      <c r="R2942" s="1" t="str">
        <f>RIGHT(N2942,LEN(N2942) - FIND("/",N2942))</f>
        <v>musical</v>
      </c>
      <c r="S2942" s="12">
        <f>(J2942/86400)+DATE(1970,1,1)</f>
        <v>41982.773356481484</v>
      </c>
      <c r="T2942" s="12">
        <f>(I2942/86400)+DATE(1970,1,1)</f>
        <v>42022.773356481484</v>
      </c>
    </row>
    <row r="2943" spans="1:20" ht="60" x14ac:dyDescent="0.25">
      <c r="A2943" s="1">
        <v>2941</v>
      </c>
      <c r="B2943" s="8" t="s">
        <v>2941</v>
      </c>
      <c r="C2943" s="8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6">
        <f>ROUND((E2943/D2943)*(100),0)</f>
        <v>0</v>
      </c>
      <c r="P2943" s="9">
        <f>IF(L2943 = 0,0,E2943/L2943)</f>
        <v>1</v>
      </c>
      <c r="Q2943" s="1" t="str">
        <f>LEFT(N2943,SEARCH("/",N2943)-1)</f>
        <v>theater</v>
      </c>
      <c r="R2943" s="1" t="str">
        <f>RIGHT(N2943,LEN(N2943) - FIND("/",N2943))</f>
        <v>spaces</v>
      </c>
      <c r="S2943" s="12">
        <f>(J2943/86400)+DATE(1970,1,1)</f>
        <v>42034.960127314815</v>
      </c>
      <c r="T2943" s="12">
        <f>(I2943/86400)+DATE(1970,1,1)</f>
        <v>42064.960127314815</v>
      </c>
    </row>
    <row r="2944" spans="1:20" ht="60" x14ac:dyDescent="0.25">
      <c r="A2944" s="1">
        <v>2942</v>
      </c>
      <c r="B2944" s="8" t="s">
        <v>2942</v>
      </c>
      <c r="C2944" s="8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6">
        <f>ROUND((E2944/D2944)*(100),0)</f>
        <v>20</v>
      </c>
      <c r="P2944" s="9">
        <f>IF(L2944 = 0,0,E2944/L2944)</f>
        <v>202.22772277227722</v>
      </c>
      <c r="Q2944" s="1" t="str">
        <f>LEFT(N2944,SEARCH("/",N2944)-1)</f>
        <v>theater</v>
      </c>
      <c r="R2944" s="1" t="str">
        <f>RIGHT(N2944,LEN(N2944) - FIND("/",N2944))</f>
        <v>spaces</v>
      </c>
      <c r="S2944" s="12">
        <f>(J2944/86400)+DATE(1970,1,1)</f>
        <v>42334.803923611107</v>
      </c>
      <c r="T2944" s="12">
        <f>(I2944/86400)+DATE(1970,1,1)</f>
        <v>42354.845833333333</v>
      </c>
    </row>
    <row r="2945" spans="1:20" ht="60" x14ac:dyDescent="0.25">
      <c r="A2945" s="1">
        <v>2943</v>
      </c>
      <c r="B2945" s="8" t="s">
        <v>2943</v>
      </c>
      <c r="C2945" s="8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6">
        <f>ROUND((E2945/D2945)*(100),0)</f>
        <v>0</v>
      </c>
      <c r="P2945" s="9">
        <f>IF(L2945 = 0,0,E2945/L2945)</f>
        <v>0</v>
      </c>
      <c r="Q2945" s="1" t="str">
        <f>LEFT(N2945,SEARCH("/",N2945)-1)</f>
        <v>theater</v>
      </c>
      <c r="R2945" s="1" t="str">
        <f>RIGHT(N2945,LEN(N2945) - FIND("/",N2945))</f>
        <v>spaces</v>
      </c>
      <c r="S2945" s="12">
        <f>(J2945/86400)+DATE(1970,1,1)</f>
        <v>42077.129398148143</v>
      </c>
      <c r="T2945" s="12">
        <f>(I2945/86400)+DATE(1970,1,1)</f>
        <v>42107.129398148143</v>
      </c>
    </row>
    <row r="2946" spans="1:20" ht="45" x14ac:dyDescent="0.25">
      <c r="A2946" s="1">
        <v>2944</v>
      </c>
      <c r="B2946" s="8" t="s">
        <v>2944</v>
      </c>
      <c r="C2946" s="8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6">
        <f>ROUND((E2946/D2946)*(100),0)</f>
        <v>1</v>
      </c>
      <c r="P2946" s="9">
        <f>IF(L2946 = 0,0,E2946/L2946)</f>
        <v>100</v>
      </c>
      <c r="Q2946" s="1" t="str">
        <f>LEFT(N2946,SEARCH("/",N2946)-1)</f>
        <v>theater</v>
      </c>
      <c r="R2946" s="1" t="str">
        <f>RIGHT(N2946,LEN(N2946) - FIND("/",N2946))</f>
        <v>spaces</v>
      </c>
      <c r="S2946" s="12">
        <f>(J2946/86400)+DATE(1970,1,1)</f>
        <v>42132.9143287037</v>
      </c>
      <c r="T2946" s="12">
        <f>(I2946/86400)+DATE(1970,1,1)</f>
        <v>42162.9143287037</v>
      </c>
    </row>
    <row r="2947" spans="1:20" ht="60" x14ac:dyDescent="0.25">
      <c r="A2947" s="1">
        <v>2945</v>
      </c>
      <c r="B2947" s="8" t="s">
        <v>2945</v>
      </c>
      <c r="C2947" s="8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6">
        <f>ROUND((E2947/D2947)*(100),0)</f>
        <v>0</v>
      </c>
      <c r="P2947" s="9">
        <f>IF(L2947 = 0,0,E2947/L2947)</f>
        <v>0</v>
      </c>
      <c r="Q2947" s="1" t="str">
        <f>LEFT(N2947,SEARCH("/",N2947)-1)</f>
        <v>theater</v>
      </c>
      <c r="R2947" s="1" t="str">
        <f>RIGHT(N2947,LEN(N2947) - FIND("/",N2947))</f>
        <v>spaces</v>
      </c>
      <c r="S2947" s="12">
        <f>(J2947/86400)+DATE(1970,1,1)</f>
        <v>42118.139583333337</v>
      </c>
      <c r="T2947" s="12">
        <f>(I2947/86400)+DATE(1970,1,1)</f>
        <v>42148.139583333337</v>
      </c>
    </row>
    <row r="2948" spans="1:20" ht="60" x14ac:dyDescent="0.25">
      <c r="A2948" s="1">
        <v>2946</v>
      </c>
      <c r="B2948" s="8" t="s">
        <v>2946</v>
      </c>
      <c r="C2948" s="8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6">
        <f>ROUND((E2948/D2948)*(100),0)</f>
        <v>0</v>
      </c>
      <c r="P2948" s="9">
        <f>IF(L2948 = 0,0,E2948/L2948)</f>
        <v>1</v>
      </c>
      <c r="Q2948" s="1" t="str">
        <f>LEFT(N2948,SEARCH("/",N2948)-1)</f>
        <v>theater</v>
      </c>
      <c r="R2948" s="1" t="str">
        <f>RIGHT(N2948,LEN(N2948) - FIND("/",N2948))</f>
        <v>spaces</v>
      </c>
      <c r="S2948" s="12">
        <f>(J2948/86400)+DATE(1970,1,1)</f>
        <v>42567.531157407408</v>
      </c>
      <c r="T2948" s="12">
        <f>(I2948/86400)+DATE(1970,1,1)</f>
        <v>42597.531157407408</v>
      </c>
    </row>
    <row r="2949" spans="1:20" ht="60" x14ac:dyDescent="0.25">
      <c r="A2949" s="1">
        <v>2947</v>
      </c>
      <c r="B2949" s="8" t="s">
        <v>2947</v>
      </c>
      <c r="C2949" s="8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6">
        <f>ROUND((E2949/D2949)*(100),0)</f>
        <v>4</v>
      </c>
      <c r="P2949" s="9">
        <f>IF(L2949 = 0,0,E2949/L2949)</f>
        <v>82.461538461538467</v>
      </c>
      <c r="Q2949" s="1" t="str">
        <f>LEFT(N2949,SEARCH("/",N2949)-1)</f>
        <v>theater</v>
      </c>
      <c r="R2949" s="1" t="str">
        <f>RIGHT(N2949,LEN(N2949) - FIND("/",N2949))</f>
        <v>spaces</v>
      </c>
      <c r="S2949" s="12">
        <f>(J2949/86400)+DATE(1970,1,1)</f>
        <v>42649.562118055561</v>
      </c>
      <c r="T2949" s="12">
        <f>(I2949/86400)+DATE(1970,1,1)</f>
        <v>42698.71597222222</v>
      </c>
    </row>
    <row r="2950" spans="1:20" ht="60" x14ac:dyDescent="0.25">
      <c r="A2950" s="1">
        <v>2948</v>
      </c>
      <c r="B2950" s="8" t="s">
        <v>2948</v>
      </c>
      <c r="C2950" s="8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6">
        <f>ROUND((E2950/D2950)*(100),0)</f>
        <v>0</v>
      </c>
      <c r="P2950" s="9">
        <f>IF(L2950 = 0,0,E2950/L2950)</f>
        <v>2.6666666666666665</v>
      </c>
      <c r="Q2950" s="1" t="str">
        <f>LEFT(N2950,SEARCH("/",N2950)-1)</f>
        <v>theater</v>
      </c>
      <c r="R2950" s="1" t="str">
        <f>RIGHT(N2950,LEN(N2950) - FIND("/",N2950))</f>
        <v>spaces</v>
      </c>
      <c r="S2950" s="12">
        <f>(J2950/86400)+DATE(1970,1,1)</f>
        <v>42097.649224537032</v>
      </c>
      <c r="T2950" s="12">
        <f>(I2950/86400)+DATE(1970,1,1)</f>
        <v>42157.649224537032</v>
      </c>
    </row>
    <row r="2951" spans="1:20" ht="60" x14ac:dyDescent="0.25">
      <c r="A2951" s="1">
        <v>2949</v>
      </c>
      <c r="B2951" s="8" t="s">
        <v>2949</v>
      </c>
      <c r="C2951" s="8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6">
        <f>ROUND((E2951/D2951)*(100),0)</f>
        <v>3</v>
      </c>
      <c r="P2951" s="9">
        <f>IF(L2951 = 0,0,E2951/L2951)</f>
        <v>12.5</v>
      </c>
      <c r="Q2951" s="1" t="str">
        <f>LEFT(N2951,SEARCH("/",N2951)-1)</f>
        <v>theater</v>
      </c>
      <c r="R2951" s="1" t="str">
        <f>RIGHT(N2951,LEN(N2951) - FIND("/",N2951))</f>
        <v>spaces</v>
      </c>
      <c r="S2951" s="12">
        <f>(J2951/86400)+DATE(1970,1,1)</f>
        <v>42297.823113425926</v>
      </c>
      <c r="T2951" s="12">
        <f>(I2951/86400)+DATE(1970,1,1)</f>
        <v>42327.864780092597</v>
      </c>
    </row>
    <row r="2952" spans="1:20" ht="60" x14ac:dyDescent="0.25">
      <c r="A2952" s="1">
        <v>2950</v>
      </c>
      <c r="B2952" s="8" t="s">
        <v>2950</v>
      </c>
      <c r="C2952" s="8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6">
        <f>ROUND((E2952/D2952)*(100),0)</f>
        <v>0</v>
      </c>
      <c r="P2952" s="9">
        <f>IF(L2952 = 0,0,E2952/L2952)</f>
        <v>0</v>
      </c>
      <c r="Q2952" s="1" t="str">
        <f>LEFT(N2952,SEARCH("/",N2952)-1)</f>
        <v>theater</v>
      </c>
      <c r="R2952" s="1" t="str">
        <f>RIGHT(N2952,LEN(N2952) - FIND("/",N2952))</f>
        <v>spaces</v>
      </c>
      <c r="S2952" s="12">
        <f>(J2952/86400)+DATE(1970,1,1)</f>
        <v>42362.36518518519</v>
      </c>
      <c r="T2952" s="12">
        <f>(I2952/86400)+DATE(1970,1,1)</f>
        <v>42392.36518518519</v>
      </c>
    </row>
    <row r="2953" spans="1:20" ht="60" x14ac:dyDescent="0.25">
      <c r="A2953" s="1">
        <v>2951</v>
      </c>
      <c r="B2953" s="8" t="s">
        <v>2951</v>
      </c>
      <c r="C2953" s="8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6">
        <f>ROUND((E2953/D2953)*(100),0)</f>
        <v>2</v>
      </c>
      <c r="P2953" s="9">
        <f>IF(L2953 = 0,0,E2953/L2953)</f>
        <v>18.896551724137932</v>
      </c>
      <c r="Q2953" s="1" t="str">
        <f>LEFT(N2953,SEARCH("/",N2953)-1)</f>
        <v>theater</v>
      </c>
      <c r="R2953" s="1" t="str">
        <f>RIGHT(N2953,LEN(N2953) - FIND("/",N2953))</f>
        <v>spaces</v>
      </c>
      <c r="S2953" s="12">
        <f>(J2953/86400)+DATE(1970,1,1)</f>
        <v>41872.802928240737</v>
      </c>
      <c r="T2953" s="12">
        <f>(I2953/86400)+DATE(1970,1,1)</f>
        <v>41917.802928240737</v>
      </c>
    </row>
    <row r="2954" spans="1:20" ht="60" x14ac:dyDescent="0.25">
      <c r="A2954" s="1">
        <v>2952</v>
      </c>
      <c r="B2954" s="8" t="s">
        <v>2952</v>
      </c>
      <c r="C2954" s="8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6">
        <f>ROUND((E2954/D2954)*(100),0)</f>
        <v>8</v>
      </c>
      <c r="P2954" s="9">
        <f>IF(L2954 = 0,0,E2954/L2954)</f>
        <v>200.625</v>
      </c>
      <c r="Q2954" s="1" t="str">
        <f>LEFT(N2954,SEARCH("/",N2954)-1)</f>
        <v>theater</v>
      </c>
      <c r="R2954" s="1" t="str">
        <f>RIGHT(N2954,LEN(N2954) - FIND("/",N2954))</f>
        <v>spaces</v>
      </c>
      <c r="S2954" s="12">
        <f>(J2954/86400)+DATE(1970,1,1)</f>
        <v>42628.690266203703</v>
      </c>
      <c r="T2954" s="12">
        <f>(I2954/86400)+DATE(1970,1,1)</f>
        <v>42660.166666666672</v>
      </c>
    </row>
    <row r="2955" spans="1:20" ht="45" x14ac:dyDescent="0.25">
      <c r="A2955" s="1">
        <v>2953</v>
      </c>
      <c r="B2955" s="8" t="s">
        <v>2953</v>
      </c>
      <c r="C2955" s="8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6">
        <f>ROUND((E2955/D2955)*(100),0)</f>
        <v>0</v>
      </c>
      <c r="P2955" s="9">
        <f>IF(L2955 = 0,0,E2955/L2955)</f>
        <v>201.66666666666666</v>
      </c>
      <c r="Q2955" s="1" t="str">
        <f>LEFT(N2955,SEARCH("/",N2955)-1)</f>
        <v>theater</v>
      </c>
      <c r="R2955" s="1" t="str">
        <f>RIGHT(N2955,LEN(N2955) - FIND("/",N2955))</f>
        <v>spaces</v>
      </c>
      <c r="S2955" s="12">
        <f>(J2955/86400)+DATE(1970,1,1)</f>
        <v>42255.791909722218</v>
      </c>
      <c r="T2955" s="12">
        <f>(I2955/86400)+DATE(1970,1,1)</f>
        <v>42285.791909722218</v>
      </c>
    </row>
    <row r="2956" spans="1:20" ht="45" x14ac:dyDescent="0.25">
      <c r="A2956" s="1">
        <v>2954</v>
      </c>
      <c r="B2956" s="8" t="s">
        <v>2954</v>
      </c>
      <c r="C2956" s="8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6">
        <f>ROUND((E2956/D2956)*(100),0)</f>
        <v>0</v>
      </c>
      <c r="P2956" s="9">
        <f>IF(L2956 = 0,0,E2956/L2956)</f>
        <v>0</v>
      </c>
      <c r="Q2956" s="1" t="str">
        <f>LEFT(N2956,SEARCH("/",N2956)-1)</f>
        <v>theater</v>
      </c>
      <c r="R2956" s="1" t="str">
        <f>RIGHT(N2956,LEN(N2956) - FIND("/",N2956))</f>
        <v>spaces</v>
      </c>
      <c r="S2956" s="12">
        <f>(J2956/86400)+DATE(1970,1,1)</f>
        <v>42790.583368055552</v>
      </c>
      <c r="T2956" s="12">
        <f>(I2956/86400)+DATE(1970,1,1)</f>
        <v>42810.541701388887</v>
      </c>
    </row>
    <row r="2957" spans="1:20" ht="45" x14ac:dyDescent="0.25">
      <c r="A2957" s="1">
        <v>2955</v>
      </c>
      <c r="B2957" s="8" t="s">
        <v>2955</v>
      </c>
      <c r="C2957" s="8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6">
        <f>ROUND((E2957/D2957)*(100),0)</f>
        <v>60</v>
      </c>
      <c r="P2957" s="9">
        <f>IF(L2957 = 0,0,E2957/L2957)</f>
        <v>65</v>
      </c>
      <c r="Q2957" s="1" t="str">
        <f>LEFT(N2957,SEARCH("/",N2957)-1)</f>
        <v>theater</v>
      </c>
      <c r="R2957" s="1" t="str">
        <f>RIGHT(N2957,LEN(N2957) - FIND("/",N2957))</f>
        <v>spaces</v>
      </c>
      <c r="S2957" s="12">
        <f>(J2957/86400)+DATE(1970,1,1)</f>
        <v>42141.741307870368</v>
      </c>
      <c r="T2957" s="12">
        <f>(I2957/86400)+DATE(1970,1,1)</f>
        <v>42171.741307870368</v>
      </c>
    </row>
    <row r="2958" spans="1:20" ht="60" x14ac:dyDescent="0.25">
      <c r="A2958" s="1">
        <v>2956</v>
      </c>
      <c r="B2958" s="8" t="s">
        <v>2956</v>
      </c>
      <c r="C2958" s="8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6">
        <f>ROUND((E2958/D2958)*(100),0)</f>
        <v>17</v>
      </c>
      <c r="P2958" s="9">
        <f>IF(L2958 = 0,0,E2958/L2958)</f>
        <v>66.099999999999994</v>
      </c>
      <c r="Q2958" s="1" t="str">
        <f>LEFT(N2958,SEARCH("/",N2958)-1)</f>
        <v>theater</v>
      </c>
      <c r="R2958" s="1" t="str">
        <f>RIGHT(N2958,LEN(N2958) - FIND("/",N2958))</f>
        <v>spaces</v>
      </c>
      <c r="S2958" s="12">
        <f>(J2958/86400)+DATE(1970,1,1)</f>
        <v>42464.958912037036</v>
      </c>
      <c r="T2958" s="12">
        <f>(I2958/86400)+DATE(1970,1,1)</f>
        <v>42494.958912037036</v>
      </c>
    </row>
    <row r="2959" spans="1:20" ht="45" x14ac:dyDescent="0.25">
      <c r="A2959" s="1">
        <v>2957</v>
      </c>
      <c r="B2959" s="8" t="s">
        <v>2957</v>
      </c>
      <c r="C2959" s="8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6">
        <f>ROUND((E2959/D2959)*(100),0)</f>
        <v>2</v>
      </c>
      <c r="P2959" s="9">
        <f>IF(L2959 = 0,0,E2959/L2959)</f>
        <v>93.333333333333329</v>
      </c>
      <c r="Q2959" s="1" t="str">
        <f>LEFT(N2959,SEARCH("/",N2959)-1)</f>
        <v>theater</v>
      </c>
      <c r="R2959" s="1" t="str">
        <f>RIGHT(N2959,LEN(N2959) - FIND("/",N2959))</f>
        <v>spaces</v>
      </c>
      <c r="S2959" s="12">
        <f>(J2959/86400)+DATE(1970,1,1)</f>
        <v>42031.011249999996</v>
      </c>
      <c r="T2959" s="12">
        <f>(I2959/86400)+DATE(1970,1,1)</f>
        <v>42090.969583333332</v>
      </c>
    </row>
    <row r="2960" spans="1:20" ht="45" x14ac:dyDescent="0.25">
      <c r="A2960" s="1">
        <v>2958</v>
      </c>
      <c r="B2960" s="8" t="s">
        <v>2958</v>
      </c>
      <c r="C2960" s="8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6">
        <f>ROUND((E2960/D2960)*(100),0)</f>
        <v>0</v>
      </c>
      <c r="P2960" s="9">
        <f>IF(L2960 = 0,0,E2960/L2960)</f>
        <v>0</v>
      </c>
      <c r="Q2960" s="1" t="str">
        <f>LEFT(N2960,SEARCH("/",N2960)-1)</f>
        <v>theater</v>
      </c>
      <c r="R2960" s="1" t="str">
        <f>RIGHT(N2960,LEN(N2960) - FIND("/",N2960))</f>
        <v>spaces</v>
      </c>
      <c r="S2960" s="12">
        <f>(J2960/86400)+DATE(1970,1,1)</f>
        <v>42438.779131944444</v>
      </c>
      <c r="T2960" s="12">
        <f>(I2960/86400)+DATE(1970,1,1)</f>
        <v>42498.73746527778</v>
      </c>
    </row>
    <row r="2961" spans="1:20" ht="60" x14ac:dyDescent="0.25">
      <c r="A2961" s="1">
        <v>2959</v>
      </c>
      <c r="B2961" s="8" t="s">
        <v>2959</v>
      </c>
      <c r="C2961" s="8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6">
        <f>ROUND((E2961/D2961)*(100),0)</f>
        <v>0</v>
      </c>
      <c r="P2961" s="9">
        <f>IF(L2961 = 0,0,E2961/L2961)</f>
        <v>0</v>
      </c>
      <c r="Q2961" s="1" t="str">
        <f>LEFT(N2961,SEARCH("/",N2961)-1)</f>
        <v>theater</v>
      </c>
      <c r="R2961" s="1" t="str">
        <f>RIGHT(N2961,LEN(N2961) - FIND("/",N2961))</f>
        <v>spaces</v>
      </c>
      <c r="S2961" s="12">
        <f>(J2961/86400)+DATE(1970,1,1)</f>
        <v>42498.008391203708</v>
      </c>
      <c r="T2961" s="12">
        <f>(I2961/86400)+DATE(1970,1,1)</f>
        <v>42528.008391203708</v>
      </c>
    </row>
    <row r="2962" spans="1:20" ht="45" x14ac:dyDescent="0.25">
      <c r="A2962" s="1">
        <v>2960</v>
      </c>
      <c r="B2962" s="8" t="s">
        <v>2960</v>
      </c>
      <c r="C2962" s="8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6">
        <f>ROUND((E2962/D2962)*(100),0)</f>
        <v>0</v>
      </c>
      <c r="P2962" s="9">
        <f>IF(L2962 = 0,0,E2962/L2962)</f>
        <v>0</v>
      </c>
      <c r="Q2962" s="1" t="str">
        <f>LEFT(N2962,SEARCH("/",N2962)-1)</f>
        <v>theater</v>
      </c>
      <c r="R2962" s="1" t="str">
        <f>RIGHT(N2962,LEN(N2962) - FIND("/",N2962))</f>
        <v>spaces</v>
      </c>
      <c r="S2962" s="12">
        <f>(J2962/86400)+DATE(1970,1,1)</f>
        <v>41863.757210648146</v>
      </c>
      <c r="T2962" s="12">
        <f>(I2962/86400)+DATE(1970,1,1)</f>
        <v>41893.757210648146</v>
      </c>
    </row>
    <row r="2963" spans="1:20" ht="60" x14ac:dyDescent="0.25">
      <c r="A2963" s="1">
        <v>2961</v>
      </c>
      <c r="B2963" s="8" t="s">
        <v>2961</v>
      </c>
      <c r="C2963" s="8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16">
        <f>ROUND((E2963/D2963)*(100),0)</f>
        <v>110</v>
      </c>
      <c r="P2963" s="9">
        <f>IF(L2963 = 0,0,E2963/L2963)</f>
        <v>50.75</v>
      </c>
      <c r="Q2963" s="1" t="str">
        <f>LEFT(N2963,SEARCH("/",N2963)-1)</f>
        <v>theater</v>
      </c>
      <c r="R2963" s="1" t="str">
        <f>RIGHT(N2963,LEN(N2963) - FIND("/",N2963))</f>
        <v>plays</v>
      </c>
      <c r="S2963" s="12">
        <f>(J2963/86400)+DATE(1970,1,1)</f>
        <v>42061.212488425925</v>
      </c>
      <c r="T2963" s="12">
        <f>(I2963/86400)+DATE(1970,1,1)</f>
        <v>42089.166666666672</v>
      </c>
    </row>
    <row r="2964" spans="1:20" ht="60" x14ac:dyDescent="0.25">
      <c r="A2964" s="1">
        <v>2962</v>
      </c>
      <c r="B2964" s="8" t="s">
        <v>2962</v>
      </c>
      <c r="C2964" s="8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16">
        <f>ROUND((E2964/D2964)*(100),0)</f>
        <v>122</v>
      </c>
      <c r="P2964" s="9">
        <f>IF(L2964 = 0,0,E2964/L2964)</f>
        <v>60.9</v>
      </c>
      <c r="Q2964" s="1" t="str">
        <f>LEFT(N2964,SEARCH("/",N2964)-1)</f>
        <v>theater</v>
      </c>
      <c r="R2964" s="1" t="str">
        <f>RIGHT(N2964,LEN(N2964) - FIND("/",N2964))</f>
        <v>plays</v>
      </c>
      <c r="S2964" s="12">
        <f>(J2964/86400)+DATE(1970,1,1)</f>
        <v>42036.24428240741</v>
      </c>
      <c r="T2964" s="12">
        <f>(I2964/86400)+DATE(1970,1,1)</f>
        <v>42064.290972222225</v>
      </c>
    </row>
    <row r="2965" spans="1:20" ht="60" x14ac:dyDescent="0.25">
      <c r="A2965" s="1">
        <v>2963</v>
      </c>
      <c r="B2965" s="8" t="s">
        <v>2963</v>
      </c>
      <c r="C2965" s="8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16">
        <f>ROUND((E2965/D2965)*(100),0)</f>
        <v>107</v>
      </c>
      <c r="P2965" s="9">
        <f>IF(L2965 = 0,0,E2965/L2965)</f>
        <v>109.03061224489795</v>
      </c>
      <c r="Q2965" s="1" t="str">
        <f>LEFT(N2965,SEARCH("/",N2965)-1)</f>
        <v>theater</v>
      </c>
      <c r="R2965" s="1" t="str">
        <f>RIGHT(N2965,LEN(N2965) - FIND("/",N2965))</f>
        <v>plays</v>
      </c>
      <c r="S2965" s="12">
        <f>(J2965/86400)+DATE(1970,1,1)</f>
        <v>42157.470185185186</v>
      </c>
      <c r="T2965" s="12">
        <f>(I2965/86400)+DATE(1970,1,1)</f>
        <v>42187.470185185186</v>
      </c>
    </row>
    <row r="2966" spans="1:20" ht="60" x14ac:dyDescent="0.25">
      <c r="A2966" s="1">
        <v>2964</v>
      </c>
      <c r="B2966" s="8" t="s">
        <v>2964</v>
      </c>
      <c r="C2966" s="8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16">
        <f>ROUND((E2966/D2966)*(100),0)</f>
        <v>101</v>
      </c>
      <c r="P2966" s="9">
        <f>IF(L2966 = 0,0,E2966/L2966)</f>
        <v>25.692295918367346</v>
      </c>
      <c r="Q2966" s="1" t="str">
        <f>LEFT(N2966,SEARCH("/",N2966)-1)</f>
        <v>theater</v>
      </c>
      <c r="R2966" s="1" t="str">
        <f>RIGHT(N2966,LEN(N2966) - FIND("/",N2966))</f>
        <v>plays</v>
      </c>
      <c r="S2966" s="12">
        <f>(J2966/86400)+DATE(1970,1,1)</f>
        <v>41827.909942129627</v>
      </c>
      <c r="T2966" s="12">
        <f>(I2966/86400)+DATE(1970,1,1)</f>
        <v>41857.897222222222</v>
      </c>
    </row>
    <row r="2967" spans="1:20" ht="60" x14ac:dyDescent="0.25">
      <c r="A2967" s="1">
        <v>2965</v>
      </c>
      <c r="B2967" s="8" t="s">
        <v>2965</v>
      </c>
      <c r="C2967" s="8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16">
        <f>ROUND((E2967/D2967)*(100),0)</f>
        <v>109</v>
      </c>
      <c r="P2967" s="9">
        <f>IF(L2967 = 0,0,E2967/L2967)</f>
        <v>41.92307692307692</v>
      </c>
      <c r="Q2967" s="1" t="str">
        <f>LEFT(N2967,SEARCH("/",N2967)-1)</f>
        <v>theater</v>
      </c>
      <c r="R2967" s="1" t="str">
        <f>RIGHT(N2967,LEN(N2967) - FIND("/",N2967))</f>
        <v>plays</v>
      </c>
      <c r="S2967" s="12">
        <f>(J2967/86400)+DATE(1970,1,1)</f>
        <v>42162.729548611111</v>
      </c>
      <c r="T2967" s="12">
        <f>(I2967/86400)+DATE(1970,1,1)</f>
        <v>42192.729548611111</v>
      </c>
    </row>
    <row r="2968" spans="1:20" ht="60" x14ac:dyDescent="0.25">
      <c r="A2968" s="1">
        <v>2966</v>
      </c>
      <c r="B2968" s="8" t="s">
        <v>2966</v>
      </c>
      <c r="C2968" s="8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16">
        <f>ROUND((E2968/D2968)*(100),0)</f>
        <v>114</v>
      </c>
      <c r="P2968" s="9">
        <f>IF(L2968 = 0,0,E2968/L2968)</f>
        <v>88.7734375</v>
      </c>
      <c r="Q2968" s="1" t="str">
        <f>LEFT(N2968,SEARCH("/",N2968)-1)</f>
        <v>theater</v>
      </c>
      <c r="R2968" s="1" t="str">
        <f>RIGHT(N2968,LEN(N2968) - FIND("/",N2968))</f>
        <v>plays</v>
      </c>
      <c r="S2968" s="12">
        <f>(J2968/86400)+DATE(1970,1,1)</f>
        <v>42233.738564814819</v>
      </c>
      <c r="T2968" s="12">
        <f>(I2968/86400)+DATE(1970,1,1)</f>
        <v>42263.738564814819</v>
      </c>
    </row>
    <row r="2969" spans="1:20" ht="45" x14ac:dyDescent="0.25">
      <c r="A2969" s="1">
        <v>2967</v>
      </c>
      <c r="B2969" s="8" t="s">
        <v>2967</v>
      </c>
      <c r="C2969" s="8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16">
        <f>ROUND((E2969/D2969)*(100),0)</f>
        <v>114</v>
      </c>
      <c r="P2969" s="9">
        <f>IF(L2969 = 0,0,E2969/L2969)</f>
        <v>80.225352112676063</v>
      </c>
      <c r="Q2969" s="1" t="str">
        <f>LEFT(N2969,SEARCH("/",N2969)-1)</f>
        <v>theater</v>
      </c>
      <c r="R2969" s="1" t="str">
        <f>RIGHT(N2969,LEN(N2969) - FIND("/",N2969))</f>
        <v>plays</v>
      </c>
      <c r="S2969" s="12">
        <f>(J2969/86400)+DATE(1970,1,1)</f>
        <v>42042.197824074072</v>
      </c>
      <c r="T2969" s="12">
        <f>(I2969/86400)+DATE(1970,1,1)</f>
        <v>42072.156157407408</v>
      </c>
    </row>
    <row r="2970" spans="1:20" ht="30" x14ac:dyDescent="0.25">
      <c r="A2970" s="1">
        <v>2968</v>
      </c>
      <c r="B2970" s="8" t="s">
        <v>2968</v>
      </c>
      <c r="C2970" s="8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16">
        <f>ROUND((E2970/D2970)*(100),0)</f>
        <v>106</v>
      </c>
      <c r="P2970" s="9">
        <f>IF(L2970 = 0,0,E2970/L2970)</f>
        <v>78.936170212765958</v>
      </c>
      <c r="Q2970" s="1" t="str">
        <f>LEFT(N2970,SEARCH("/",N2970)-1)</f>
        <v>theater</v>
      </c>
      <c r="R2970" s="1" t="str">
        <f>RIGHT(N2970,LEN(N2970) - FIND("/",N2970))</f>
        <v>plays</v>
      </c>
      <c r="S2970" s="12">
        <f>(J2970/86400)+DATE(1970,1,1)</f>
        <v>42585.523842592593</v>
      </c>
      <c r="T2970" s="12">
        <f>(I2970/86400)+DATE(1970,1,1)</f>
        <v>42599.165972222225</v>
      </c>
    </row>
    <row r="2971" spans="1:20" ht="60" x14ac:dyDescent="0.25">
      <c r="A2971" s="1">
        <v>2969</v>
      </c>
      <c r="B2971" s="8" t="s">
        <v>2969</v>
      </c>
      <c r="C2971" s="8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16">
        <f>ROUND((E2971/D2971)*(100),0)</f>
        <v>163</v>
      </c>
      <c r="P2971" s="9">
        <f>IF(L2971 = 0,0,E2971/L2971)</f>
        <v>95.588235294117652</v>
      </c>
      <c r="Q2971" s="1" t="str">
        <f>LEFT(N2971,SEARCH("/",N2971)-1)</f>
        <v>theater</v>
      </c>
      <c r="R2971" s="1" t="str">
        <f>RIGHT(N2971,LEN(N2971) - FIND("/",N2971))</f>
        <v>plays</v>
      </c>
      <c r="S2971" s="12">
        <f>(J2971/86400)+DATE(1970,1,1)</f>
        <v>42097.786493055552</v>
      </c>
      <c r="T2971" s="12">
        <f>(I2971/86400)+DATE(1970,1,1)</f>
        <v>42127.952083333337</v>
      </c>
    </row>
    <row r="2972" spans="1:20" ht="45" x14ac:dyDescent="0.25">
      <c r="A2972" s="1">
        <v>2970</v>
      </c>
      <c r="B2972" s="8" t="s">
        <v>2970</v>
      </c>
      <c r="C2972" s="8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16">
        <f>ROUND((E2972/D2972)*(100),0)</f>
        <v>106</v>
      </c>
      <c r="P2972" s="9">
        <f>IF(L2972 = 0,0,E2972/L2972)</f>
        <v>69.890109890109883</v>
      </c>
      <c r="Q2972" s="1" t="str">
        <f>LEFT(N2972,SEARCH("/",N2972)-1)</f>
        <v>theater</v>
      </c>
      <c r="R2972" s="1" t="str">
        <f>RIGHT(N2972,LEN(N2972) - FIND("/",N2972))</f>
        <v>plays</v>
      </c>
      <c r="S2972" s="12">
        <f>(J2972/86400)+DATE(1970,1,1)</f>
        <v>41808.669571759259</v>
      </c>
      <c r="T2972" s="12">
        <f>(I2972/86400)+DATE(1970,1,1)</f>
        <v>41838.669571759259</v>
      </c>
    </row>
    <row r="2973" spans="1:20" ht="60" x14ac:dyDescent="0.25">
      <c r="A2973" s="1">
        <v>2971</v>
      </c>
      <c r="B2973" s="8" t="s">
        <v>2971</v>
      </c>
      <c r="C2973" s="8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16">
        <f>ROUND((E2973/D2973)*(100),0)</f>
        <v>100</v>
      </c>
      <c r="P2973" s="9">
        <f>IF(L2973 = 0,0,E2973/L2973)</f>
        <v>74.534883720930239</v>
      </c>
      <c r="Q2973" s="1" t="str">
        <f>LEFT(N2973,SEARCH("/",N2973)-1)</f>
        <v>theater</v>
      </c>
      <c r="R2973" s="1" t="str">
        <f>RIGHT(N2973,LEN(N2973) - FIND("/",N2973))</f>
        <v>plays</v>
      </c>
      <c r="S2973" s="12">
        <f>(J2973/86400)+DATE(1970,1,1)</f>
        <v>41852.658310185187</v>
      </c>
      <c r="T2973" s="12">
        <f>(I2973/86400)+DATE(1970,1,1)</f>
        <v>41882.658310185187</v>
      </c>
    </row>
    <row r="2974" spans="1:20" ht="30" x14ac:dyDescent="0.25">
      <c r="A2974" s="1">
        <v>2972</v>
      </c>
      <c r="B2974" s="8" t="s">
        <v>2972</v>
      </c>
      <c r="C2974" s="8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16">
        <f>ROUND((E2974/D2974)*(100),0)</f>
        <v>105</v>
      </c>
      <c r="P2974" s="9">
        <f>IF(L2974 = 0,0,E2974/L2974)</f>
        <v>123.94117647058823</v>
      </c>
      <c r="Q2974" s="1" t="str">
        <f>LEFT(N2974,SEARCH("/",N2974)-1)</f>
        <v>theater</v>
      </c>
      <c r="R2974" s="1" t="str">
        <f>RIGHT(N2974,LEN(N2974) - FIND("/",N2974))</f>
        <v>plays</v>
      </c>
      <c r="S2974" s="12">
        <f>(J2974/86400)+DATE(1970,1,1)</f>
        <v>42694.110185185185</v>
      </c>
      <c r="T2974" s="12">
        <f>(I2974/86400)+DATE(1970,1,1)</f>
        <v>42709.041666666672</v>
      </c>
    </row>
    <row r="2975" spans="1:20" ht="60" x14ac:dyDescent="0.25">
      <c r="A2975" s="1">
        <v>2973</v>
      </c>
      <c r="B2975" s="8" t="s">
        <v>2973</v>
      </c>
      <c r="C2975" s="8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16">
        <f>ROUND((E2975/D2975)*(100),0)</f>
        <v>175</v>
      </c>
      <c r="P2975" s="9">
        <f>IF(L2975 = 0,0,E2975/L2975)</f>
        <v>264.84848484848487</v>
      </c>
      <c r="Q2975" s="1" t="str">
        <f>LEFT(N2975,SEARCH("/",N2975)-1)</f>
        <v>theater</v>
      </c>
      <c r="R2975" s="1" t="str">
        <f>RIGHT(N2975,LEN(N2975) - FIND("/",N2975))</f>
        <v>plays</v>
      </c>
      <c r="S2975" s="12">
        <f>(J2975/86400)+DATE(1970,1,1)</f>
        <v>42341.818379629629</v>
      </c>
      <c r="T2975" s="12">
        <f>(I2975/86400)+DATE(1970,1,1)</f>
        <v>42370.166666666672</v>
      </c>
    </row>
    <row r="2976" spans="1:20" ht="60" x14ac:dyDescent="0.25">
      <c r="A2976" s="1">
        <v>2974</v>
      </c>
      <c r="B2976" s="8" t="s">
        <v>2974</v>
      </c>
      <c r="C2976" s="8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16">
        <f>ROUND((E2976/D2976)*(100),0)</f>
        <v>102</v>
      </c>
      <c r="P2976" s="9">
        <f>IF(L2976 = 0,0,E2976/L2976)</f>
        <v>58.620689655172413</v>
      </c>
      <c r="Q2976" s="1" t="str">
        <f>LEFT(N2976,SEARCH("/",N2976)-1)</f>
        <v>theater</v>
      </c>
      <c r="R2976" s="1" t="str">
        <f>RIGHT(N2976,LEN(N2976) - FIND("/",N2976))</f>
        <v>plays</v>
      </c>
      <c r="S2976" s="12">
        <f>(J2976/86400)+DATE(1970,1,1)</f>
        <v>41880.061006944445</v>
      </c>
      <c r="T2976" s="12">
        <f>(I2976/86400)+DATE(1970,1,1)</f>
        <v>41908.065972222219</v>
      </c>
    </row>
    <row r="2977" spans="1:20" ht="60" x14ac:dyDescent="0.25">
      <c r="A2977" s="1">
        <v>2975</v>
      </c>
      <c r="B2977" s="8" t="s">
        <v>2975</v>
      </c>
      <c r="C2977" s="8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16">
        <f>ROUND((E2977/D2977)*(100),0)</f>
        <v>100</v>
      </c>
      <c r="P2977" s="9">
        <f>IF(L2977 = 0,0,E2977/L2977)</f>
        <v>70.884955752212392</v>
      </c>
      <c r="Q2977" s="1" t="str">
        <f>LEFT(N2977,SEARCH("/",N2977)-1)</f>
        <v>theater</v>
      </c>
      <c r="R2977" s="1" t="str">
        <f>RIGHT(N2977,LEN(N2977) - FIND("/",N2977))</f>
        <v>plays</v>
      </c>
      <c r="S2977" s="12">
        <f>(J2977/86400)+DATE(1970,1,1)</f>
        <v>41941.683865740742</v>
      </c>
      <c r="T2977" s="12">
        <f>(I2977/86400)+DATE(1970,1,1)</f>
        <v>41970.125</v>
      </c>
    </row>
    <row r="2978" spans="1:20" ht="45" x14ac:dyDescent="0.25">
      <c r="A2978" s="1">
        <v>2976</v>
      </c>
      <c r="B2978" s="8" t="s">
        <v>2976</v>
      </c>
      <c r="C2978" s="8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16">
        <f>ROUND((E2978/D2978)*(100),0)</f>
        <v>171</v>
      </c>
      <c r="P2978" s="9">
        <f>IF(L2978 = 0,0,E2978/L2978)</f>
        <v>8.5714285714285712</v>
      </c>
      <c r="Q2978" s="1" t="str">
        <f>LEFT(N2978,SEARCH("/",N2978)-1)</f>
        <v>theater</v>
      </c>
      <c r="R2978" s="1" t="str">
        <f>RIGHT(N2978,LEN(N2978) - FIND("/",N2978))</f>
        <v>plays</v>
      </c>
      <c r="S2978" s="12">
        <f>(J2978/86400)+DATE(1970,1,1)</f>
        <v>42425.730671296296</v>
      </c>
      <c r="T2978" s="12">
        <f>(I2978/86400)+DATE(1970,1,1)</f>
        <v>42442.5</v>
      </c>
    </row>
    <row r="2979" spans="1:20" ht="60" x14ac:dyDescent="0.25">
      <c r="A2979" s="1">
        <v>2977</v>
      </c>
      <c r="B2979" s="8" t="s">
        <v>2977</v>
      </c>
      <c r="C2979" s="8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16">
        <f>ROUND((E2979/D2979)*(100),0)</f>
        <v>114</v>
      </c>
      <c r="P2979" s="9">
        <f>IF(L2979 = 0,0,E2979/L2979)</f>
        <v>113.56666666666666</v>
      </c>
      <c r="Q2979" s="1" t="str">
        <f>LEFT(N2979,SEARCH("/",N2979)-1)</f>
        <v>theater</v>
      </c>
      <c r="R2979" s="1" t="str">
        <f>RIGHT(N2979,LEN(N2979) - FIND("/",N2979))</f>
        <v>plays</v>
      </c>
      <c r="S2979" s="12">
        <f>(J2979/86400)+DATE(1970,1,1)</f>
        <v>42026.88118055556</v>
      </c>
      <c r="T2979" s="12">
        <f>(I2979/86400)+DATE(1970,1,1)</f>
        <v>42086.093055555553</v>
      </c>
    </row>
    <row r="2980" spans="1:20" ht="60" x14ac:dyDescent="0.25">
      <c r="A2980" s="1">
        <v>2978</v>
      </c>
      <c r="B2980" s="8" t="s">
        <v>2978</v>
      </c>
      <c r="C2980" s="8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16">
        <f>ROUND((E2980/D2980)*(100),0)</f>
        <v>129</v>
      </c>
      <c r="P2980" s="9">
        <f>IF(L2980 = 0,0,E2980/L2980)</f>
        <v>60.6875</v>
      </c>
      <c r="Q2980" s="1" t="str">
        <f>LEFT(N2980,SEARCH("/",N2980)-1)</f>
        <v>theater</v>
      </c>
      <c r="R2980" s="1" t="str">
        <f>RIGHT(N2980,LEN(N2980) - FIND("/",N2980))</f>
        <v>plays</v>
      </c>
      <c r="S2980" s="12">
        <f>(J2980/86400)+DATE(1970,1,1)</f>
        <v>41922.640590277777</v>
      </c>
      <c r="T2980" s="12">
        <f>(I2980/86400)+DATE(1970,1,1)</f>
        <v>41932.249305555553</v>
      </c>
    </row>
    <row r="2981" spans="1:20" ht="60" x14ac:dyDescent="0.25">
      <c r="A2981" s="1">
        <v>2979</v>
      </c>
      <c r="B2981" s="8" t="s">
        <v>2979</v>
      </c>
      <c r="C2981" s="8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16">
        <f>ROUND((E2981/D2981)*(100),0)</f>
        <v>101</v>
      </c>
      <c r="P2981" s="9">
        <f>IF(L2981 = 0,0,E2981/L2981)</f>
        <v>110.21739130434783</v>
      </c>
      <c r="Q2981" s="1" t="str">
        <f>LEFT(N2981,SEARCH("/",N2981)-1)</f>
        <v>theater</v>
      </c>
      <c r="R2981" s="1" t="str">
        <f>RIGHT(N2981,LEN(N2981) - FIND("/",N2981))</f>
        <v>plays</v>
      </c>
      <c r="S2981" s="12">
        <f>(J2981/86400)+DATE(1970,1,1)</f>
        <v>41993.824340277773</v>
      </c>
      <c r="T2981" s="12">
        <f>(I2981/86400)+DATE(1970,1,1)</f>
        <v>42010.25</v>
      </c>
    </row>
    <row r="2982" spans="1:20" ht="45" x14ac:dyDescent="0.25">
      <c r="A2982" s="1">
        <v>2980</v>
      </c>
      <c r="B2982" s="8" t="s">
        <v>2980</v>
      </c>
      <c r="C2982" s="8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16">
        <f>ROUND((E2982/D2982)*(100),0)</f>
        <v>109</v>
      </c>
      <c r="P2982" s="9">
        <f>IF(L2982 = 0,0,E2982/L2982)</f>
        <v>136.45833333333334</v>
      </c>
      <c r="Q2982" s="1" t="str">
        <f>LEFT(N2982,SEARCH("/",N2982)-1)</f>
        <v>theater</v>
      </c>
      <c r="R2982" s="1" t="str">
        <f>RIGHT(N2982,LEN(N2982) - FIND("/",N2982))</f>
        <v>plays</v>
      </c>
      <c r="S2982" s="12">
        <f>(J2982/86400)+DATE(1970,1,1)</f>
        <v>42219.915856481486</v>
      </c>
      <c r="T2982" s="12">
        <f>(I2982/86400)+DATE(1970,1,1)</f>
        <v>42240.083333333328</v>
      </c>
    </row>
    <row r="2983" spans="1:20" ht="60" x14ac:dyDescent="0.25">
      <c r="A2983" s="1">
        <v>2981</v>
      </c>
      <c r="B2983" s="8" t="s">
        <v>2981</v>
      </c>
      <c r="C2983" s="8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16">
        <f>ROUND((E2983/D2983)*(100),0)</f>
        <v>129</v>
      </c>
      <c r="P2983" s="9">
        <f>IF(L2983 = 0,0,E2983/L2983)</f>
        <v>53.164948453608247</v>
      </c>
      <c r="Q2983" s="1" t="str">
        <f>LEFT(N2983,SEARCH("/",N2983)-1)</f>
        <v>theater</v>
      </c>
      <c r="R2983" s="1" t="str">
        <f>RIGHT(N2983,LEN(N2983) - FIND("/",N2983))</f>
        <v>spaces</v>
      </c>
      <c r="S2983" s="12">
        <f>(J2983/86400)+DATE(1970,1,1)</f>
        <v>42225.559675925921</v>
      </c>
      <c r="T2983" s="12">
        <f>(I2983/86400)+DATE(1970,1,1)</f>
        <v>42270.559675925921</v>
      </c>
    </row>
    <row r="2984" spans="1:20" ht="45" x14ac:dyDescent="0.25">
      <c r="A2984" s="1">
        <v>2982</v>
      </c>
      <c r="B2984" s="8" t="s">
        <v>2982</v>
      </c>
      <c r="C2984" s="8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16">
        <f>ROUND((E2984/D2984)*(100),0)</f>
        <v>102</v>
      </c>
      <c r="P2984" s="9">
        <f>IF(L2984 = 0,0,E2984/L2984)</f>
        <v>86.491525423728817</v>
      </c>
      <c r="Q2984" s="1" t="str">
        <f>LEFT(N2984,SEARCH("/",N2984)-1)</f>
        <v>theater</v>
      </c>
      <c r="R2984" s="1" t="str">
        <f>RIGHT(N2984,LEN(N2984) - FIND("/",N2984))</f>
        <v>spaces</v>
      </c>
      <c r="S2984" s="12">
        <f>(J2984/86400)+DATE(1970,1,1)</f>
        <v>42381.686840277776</v>
      </c>
      <c r="T2984" s="12">
        <f>(I2984/86400)+DATE(1970,1,1)</f>
        <v>42411.686840277776</v>
      </c>
    </row>
    <row r="2985" spans="1:20" ht="45" x14ac:dyDescent="0.25">
      <c r="A2985" s="1">
        <v>2983</v>
      </c>
      <c r="B2985" s="8" t="s">
        <v>2983</v>
      </c>
      <c r="C2985" s="8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16">
        <f>ROUND((E2985/D2985)*(100),0)</f>
        <v>147</v>
      </c>
      <c r="P2985" s="9">
        <f>IF(L2985 = 0,0,E2985/L2985)</f>
        <v>155.23827397260274</v>
      </c>
      <c r="Q2985" s="1" t="str">
        <f>LEFT(N2985,SEARCH("/",N2985)-1)</f>
        <v>theater</v>
      </c>
      <c r="R2985" s="1" t="str">
        <f>RIGHT(N2985,LEN(N2985) - FIND("/",N2985))</f>
        <v>spaces</v>
      </c>
      <c r="S2985" s="12">
        <f>(J2985/86400)+DATE(1970,1,1)</f>
        <v>41894.632361111115</v>
      </c>
      <c r="T2985" s="12">
        <f>(I2985/86400)+DATE(1970,1,1)</f>
        <v>41954.674027777779</v>
      </c>
    </row>
    <row r="2986" spans="1:20" ht="60" x14ac:dyDescent="0.25">
      <c r="A2986" s="1">
        <v>2984</v>
      </c>
      <c r="B2986" s="8" t="s">
        <v>2984</v>
      </c>
      <c r="C2986" s="8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16">
        <f>ROUND((E2986/D2986)*(100),0)</f>
        <v>100</v>
      </c>
      <c r="P2986" s="9">
        <f>IF(L2986 = 0,0,E2986/L2986)</f>
        <v>115.08256880733946</v>
      </c>
      <c r="Q2986" s="1" t="str">
        <f>LEFT(N2986,SEARCH("/",N2986)-1)</f>
        <v>theater</v>
      </c>
      <c r="R2986" s="1" t="str">
        <f>RIGHT(N2986,LEN(N2986) - FIND("/",N2986))</f>
        <v>spaces</v>
      </c>
      <c r="S2986" s="12">
        <f>(J2986/86400)+DATE(1970,1,1)</f>
        <v>42576.278715277775</v>
      </c>
      <c r="T2986" s="12">
        <f>(I2986/86400)+DATE(1970,1,1)</f>
        <v>42606.278715277775</v>
      </c>
    </row>
    <row r="2987" spans="1:20" ht="60" x14ac:dyDescent="0.25">
      <c r="A2987" s="1">
        <v>2985</v>
      </c>
      <c r="B2987" s="8" t="s">
        <v>2985</v>
      </c>
      <c r="C2987" s="8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16">
        <f>ROUND((E2987/D2987)*(100),0)</f>
        <v>122</v>
      </c>
      <c r="P2987" s="9">
        <f>IF(L2987 = 0,0,E2987/L2987)</f>
        <v>109.5945945945946</v>
      </c>
      <c r="Q2987" s="1" t="str">
        <f>LEFT(N2987,SEARCH("/",N2987)-1)</f>
        <v>theater</v>
      </c>
      <c r="R2987" s="1" t="str">
        <f>RIGHT(N2987,LEN(N2987) - FIND("/",N2987))</f>
        <v>spaces</v>
      </c>
      <c r="S2987" s="12">
        <f>(J2987/86400)+DATE(1970,1,1)</f>
        <v>42654.973703703705</v>
      </c>
      <c r="T2987" s="12">
        <f>(I2987/86400)+DATE(1970,1,1)</f>
        <v>42674.166666666672</v>
      </c>
    </row>
    <row r="2988" spans="1:20" ht="45" x14ac:dyDescent="0.25">
      <c r="A2988" s="1">
        <v>2986</v>
      </c>
      <c r="B2988" s="8" t="s">
        <v>2986</v>
      </c>
      <c r="C2988" s="8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16">
        <f>ROUND((E2988/D2988)*(100),0)</f>
        <v>106</v>
      </c>
      <c r="P2988" s="9">
        <f>IF(L2988 = 0,0,E2988/L2988)</f>
        <v>45.214285714285715</v>
      </c>
      <c r="Q2988" s="1" t="str">
        <f>LEFT(N2988,SEARCH("/",N2988)-1)</f>
        <v>theater</v>
      </c>
      <c r="R2988" s="1" t="str">
        <f>RIGHT(N2988,LEN(N2988) - FIND("/",N2988))</f>
        <v>spaces</v>
      </c>
      <c r="S2988" s="12">
        <f>(J2988/86400)+DATE(1970,1,1)</f>
        <v>42431.500069444446</v>
      </c>
      <c r="T2988" s="12">
        <f>(I2988/86400)+DATE(1970,1,1)</f>
        <v>42491.458402777775</v>
      </c>
    </row>
    <row r="2989" spans="1:20" ht="60" x14ac:dyDescent="0.25">
      <c r="A2989" s="1">
        <v>2987</v>
      </c>
      <c r="B2989" s="8" t="s">
        <v>2987</v>
      </c>
      <c r="C2989" s="8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16">
        <f>ROUND((E2989/D2989)*(100),0)</f>
        <v>110</v>
      </c>
      <c r="P2989" s="9">
        <f>IF(L2989 = 0,0,E2989/L2989)</f>
        <v>104.15169811320754</v>
      </c>
      <c r="Q2989" s="1" t="str">
        <f>LEFT(N2989,SEARCH("/",N2989)-1)</f>
        <v>theater</v>
      </c>
      <c r="R2989" s="1" t="str">
        <f>RIGHT(N2989,LEN(N2989) - FIND("/",N2989))</f>
        <v>spaces</v>
      </c>
      <c r="S2989" s="12">
        <f>(J2989/86400)+DATE(1970,1,1)</f>
        <v>42627.307303240741</v>
      </c>
      <c r="T2989" s="12">
        <f>(I2989/86400)+DATE(1970,1,1)</f>
        <v>42656</v>
      </c>
    </row>
    <row r="2990" spans="1:20" ht="60" x14ac:dyDescent="0.25">
      <c r="A2990" s="1">
        <v>2988</v>
      </c>
      <c r="B2990" s="8" t="s">
        <v>2988</v>
      </c>
      <c r="C2990" s="8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16">
        <f>ROUND((E2990/D2990)*(100),0)</f>
        <v>100</v>
      </c>
      <c r="P2990" s="9">
        <f>IF(L2990 = 0,0,E2990/L2990)</f>
        <v>35.714285714285715</v>
      </c>
      <c r="Q2990" s="1" t="str">
        <f>LEFT(N2990,SEARCH("/",N2990)-1)</f>
        <v>theater</v>
      </c>
      <c r="R2990" s="1" t="str">
        <f>RIGHT(N2990,LEN(N2990) - FIND("/",N2990))</f>
        <v>spaces</v>
      </c>
      <c r="S2990" s="12">
        <f>(J2990/86400)+DATE(1970,1,1)</f>
        <v>42511.36204861111</v>
      </c>
      <c r="T2990" s="12">
        <f>(I2990/86400)+DATE(1970,1,1)</f>
        <v>42541.36204861111</v>
      </c>
    </row>
    <row r="2991" spans="1:20" x14ac:dyDescent="0.25">
      <c r="A2991" s="1">
        <v>2989</v>
      </c>
      <c r="B2991" s="8" t="s">
        <v>2989</v>
      </c>
      <c r="C2991" s="8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16">
        <f>ROUND((E2991/D2991)*(100),0)</f>
        <v>177</v>
      </c>
      <c r="P2991" s="9">
        <f>IF(L2991 = 0,0,E2991/L2991)</f>
        <v>96.997252747252745</v>
      </c>
      <c r="Q2991" s="1" t="str">
        <f>LEFT(N2991,SEARCH("/",N2991)-1)</f>
        <v>theater</v>
      </c>
      <c r="R2991" s="1" t="str">
        <f>RIGHT(N2991,LEN(N2991) - FIND("/",N2991))</f>
        <v>spaces</v>
      </c>
      <c r="S2991" s="12">
        <f>(J2991/86400)+DATE(1970,1,1)</f>
        <v>42337.02039351852</v>
      </c>
      <c r="T2991" s="12">
        <f>(I2991/86400)+DATE(1970,1,1)</f>
        <v>42359.207638888889</v>
      </c>
    </row>
    <row r="2992" spans="1:20" ht="60" x14ac:dyDescent="0.25">
      <c r="A2992" s="1">
        <v>2990</v>
      </c>
      <c r="B2992" s="8" t="s">
        <v>2990</v>
      </c>
      <c r="C2992" s="8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16">
        <f>ROUND((E2992/D2992)*(100),0)</f>
        <v>100</v>
      </c>
      <c r="P2992" s="9">
        <f>IF(L2992 = 0,0,E2992/L2992)</f>
        <v>370.37037037037038</v>
      </c>
      <c r="Q2992" s="1" t="str">
        <f>LEFT(N2992,SEARCH("/",N2992)-1)</f>
        <v>theater</v>
      </c>
      <c r="R2992" s="1" t="str">
        <f>RIGHT(N2992,LEN(N2992) - FIND("/",N2992))</f>
        <v>spaces</v>
      </c>
      <c r="S2992" s="12">
        <f>(J2992/86400)+DATE(1970,1,1)</f>
        <v>42341.57430555555</v>
      </c>
      <c r="T2992" s="12">
        <f>(I2992/86400)+DATE(1970,1,1)</f>
        <v>42376.57430555555</v>
      </c>
    </row>
    <row r="2993" spans="1:20" ht="60" x14ac:dyDescent="0.25">
      <c r="A2993" s="1">
        <v>2991</v>
      </c>
      <c r="B2993" s="8" t="s">
        <v>2991</v>
      </c>
      <c r="C2993" s="8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16">
        <f>ROUND((E2993/D2993)*(100),0)</f>
        <v>103</v>
      </c>
      <c r="P2993" s="9">
        <f>IF(L2993 = 0,0,E2993/L2993)</f>
        <v>94.408602150537632</v>
      </c>
      <c r="Q2993" s="1" t="str">
        <f>LEFT(N2993,SEARCH("/",N2993)-1)</f>
        <v>theater</v>
      </c>
      <c r="R2993" s="1" t="str">
        <f>RIGHT(N2993,LEN(N2993) - FIND("/",N2993))</f>
        <v>spaces</v>
      </c>
      <c r="S2993" s="12">
        <f>(J2993/86400)+DATE(1970,1,1)</f>
        <v>42740.837152777778</v>
      </c>
      <c r="T2993" s="12">
        <f>(I2993/86400)+DATE(1970,1,1)</f>
        <v>42762.837152777778</v>
      </c>
    </row>
    <row r="2994" spans="1:20" ht="45" x14ac:dyDescent="0.25">
      <c r="A2994" s="1">
        <v>2992</v>
      </c>
      <c r="B2994" s="8" t="s">
        <v>2992</v>
      </c>
      <c r="C2994" s="8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16">
        <f>ROUND((E2994/D2994)*(100),0)</f>
        <v>105</v>
      </c>
      <c r="P2994" s="9">
        <f>IF(L2994 = 0,0,E2994/L2994)</f>
        <v>48.984375</v>
      </c>
      <c r="Q2994" s="1" t="str">
        <f>LEFT(N2994,SEARCH("/",N2994)-1)</f>
        <v>theater</v>
      </c>
      <c r="R2994" s="1" t="str">
        <f>RIGHT(N2994,LEN(N2994) - FIND("/",N2994))</f>
        <v>spaces</v>
      </c>
      <c r="S2994" s="12">
        <f>(J2994/86400)+DATE(1970,1,1)</f>
        <v>42622.767476851848</v>
      </c>
      <c r="T2994" s="12">
        <f>(I2994/86400)+DATE(1970,1,1)</f>
        <v>42652.767476851848</v>
      </c>
    </row>
    <row r="2995" spans="1:20" x14ac:dyDescent="0.25">
      <c r="A2995" s="1">
        <v>2993</v>
      </c>
      <c r="B2995" s="8" t="s">
        <v>2993</v>
      </c>
      <c r="C2995" s="8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16">
        <f>ROUND((E2995/D2995)*(100),0)</f>
        <v>100</v>
      </c>
      <c r="P2995" s="9">
        <f>IF(L2995 = 0,0,E2995/L2995)</f>
        <v>45.590909090909093</v>
      </c>
      <c r="Q2995" s="1" t="str">
        <f>LEFT(N2995,SEARCH("/",N2995)-1)</f>
        <v>theater</v>
      </c>
      <c r="R2995" s="1" t="str">
        <f>RIGHT(N2995,LEN(N2995) - FIND("/",N2995))</f>
        <v>spaces</v>
      </c>
      <c r="S2995" s="12">
        <f>(J2995/86400)+DATE(1970,1,1)</f>
        <v>42390.838738425926</v>
      </c>
      <c r="T2995" s="12">
        <f>(I2995/86400)+DATE(1970,1,1)</f>
        <v>42420.838738425926</v>
      </c>
    </row>
    <row r="2996" spans="1:20" ht="45" x14ac:dyDescent="0.25">
      <c r="A2996" s="1">
        <v>2994</v>
      </c>
      <c r="B2996" s="8" t="s">
        <v>2994</v>
      </c>
      <c r="C2996" s="8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16">
        <f>ROUND((E2996/D2996)*(100),0)</f>
        <v>458</v>
      </c>
      <c r="P2996" s="9">
        <f>IF(L2996 = 0,0,E2996/L2996)</f>
        <v>23.275254237288134</v>
      </c>
      <c r="Q2996" s="1" t="str">
        <f>LEFT(N2996,SEARCH("/",N2996)-1)</f>
        <v>theater</v>
      </c>
      <c r="R2996" s="1" t="str">
        <f>RIGHT(N2996,LEN(N2996) - FIND("/",N2996))</f>
        <v>spaces</v>
      </c>
      <c r="S2996" s="12">
        <f>(J2996/86400)+DATE(1970,1,1)</f>
        <v>41885.478842592594</v>
      </c>
      <c r="T2996" s="12">
        <f>(I2996/86400)+DATE(1970,1,1)</f>
        <v>41915.478842592594</v>
      </c>
    </row>
    <row r="2997" spans="1:20" ht="60" x14ac:dyDescent="0.25">
      <c r="A2997" s="1">
        <v>2995</v>
      </c>
      <c r="B2997" s="8" t="s">
        <v>2995</v>
      </c>
      <c r="C2997" s="8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16">
        <f>ROUND((E2997/D2997)*(100),0)</f>
        <v>105</v>
      </c>
      <c r="P2997" s="9">
        <f>IF(L2997 = 0,0,E2997/L2997)</f>
        <v>63.2289156626506</v>
      </c>
      <c r="Q2997" s="1" t="str">
        <f>LEFT(N2997,SEARCH("/",N2997)-1)</f>
        <v>theater</v>
      </c>
      <c r="R2997" s="1" t="str">
        <f>RIGHT(N2997,LEN(N2997) - FIND("/",N2997))</f>
        <v>spaces</v>
      </c>
      <c r="S2997" s="12">
        <f>(J2997/86400)+DATE(1970,1,1)</f>
        <v>42724.665173611109</v>
      </c>
      <c r="T2997" s="12">
        <f>(I2997/86400)+DATE(1970,1,1)</f>
        <v>42754.665173611109</v>
      </c>
    </row>
    <row r="2998" spans="1:20" ht="45" x14ac:dyDescent="0.25">
      <c r="A2998" s="1">
        <v>2996</v>
      </c>
      <c r="B2998" s="8" t="s">
        <v>2996</v>
      </c>
      <c r="C2998" s="8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16">
        <f>ROUND((E2998/D2998)*(100),0)</f>
        <v>172</v>
      </c>
      <c r="P2998" s="9">
        <f>IF(L2998 = 0,0,E2998/L2998)</f>
        <v>153.5204081632653</v>
      </c>
      <c r="Q2998" s="1" t="str">
        <f>LEFT(N2998,SEARCH("/",N2998)-1)</f>
        <v>theater</v>
      </c>
      <c r="R2998" s="1" t="str">
        <f>RIGHT(N2998,LEN(N2998) - FIND("/",N2998))</f>
        <v>spaces</v>
      </c>
      <c r="S2998" s="12">
        <f>(J2998/86400)+DATE(1970,1,1)</f>
        <v>42090.912499999999</v>
      </c>
      <c r="T2998" s="12">
        <f>(I2998/86400)+DATE(1970,1,1)</f>
        <v>42150.912499999999</v>
      </c>
    </row>
    <row r="2999" spans="1:20" ht="60" x14ac:dyDescent="0.25">
      <c r="A2999" s="1">
        <v>2997</v>
      </c>
      <c r="B2999" s="8" t="s">
        <v>2997</v>
      </c>
      <c r="C2999" s="8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16">
        <f>ROUND((E2999/D2999)*(100),0)</f>
        <v>104</v>
      </c>
      <c r="P2999" s="9">
        <f>IF(L2999 = 0,0,E2999/L2999)</f>
        <v>90.2</v>
      </c>
      <c r="Q2999" s="1" t="str">
        <f>LEFT(N2999,SEARCH("/",N2999)-1)</f>
        <v>theater</v>
      </c>
      <c r="R2999" s="1" t="str">
        <f>RIGHT(N2999,LEN(N2999) - FIND("/",N2999))</f>
        <v>spaces</v>
      </c>
      <c r="S2999" s="12">
        <f>(J2999/86400)+DATE(1970,1,1)</f>
        <v>42775.733715277776</v>
      </c>
      <c r="T2999" s="12">
        <f>(I2999/86400)+DATE(1970,1,1)</f>
        <v>42793.207638888889</v>
      </c>
    </row>
    <row r="3000" spans="1:20" ht="60" x14ac:dyDescent="0.25">
      <c r="A3000" s="1">
        <v>2998</v>
      </c>
      <c r="B3000" s="8" t="s">
        <v>2998</v>
      </c>
      <c r="C3000" s="8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16">
        <f>ROUND((E3000/D3000)*(100),0)</f>
        <v>103</v>
      </c>
      <c r="P3000" s="9">
        <f>IF(L3000 = 0,0,E3000/L3000)</f>
        <v>118.97113163972287</v>
      </c>
      <c r="Q3000" s="1" t="str">
        <f>LEFT(N3000,SEARCH("/",N3000)-1)</f>
        <v>theater</v>
      </c>
      <c r="R3000" s="1" t="str">
        <f>RIGHT(N3000,LEN(N3000) - FIND("/",N3000))</f>
        <v>spaces</v>
      </c>
      <c r="S3000" s="12">
        <f>(J3000/86400)+DATE(1970,1,1)</f>
        <v>41778.193622685183</v>
      </c>
      <c r="T3000" s="12">
        <f>(I3000/86400)+DATE(1970,1,1)</f>
        <v>41806.184027777781</v>
      </c>
    </row>
    <row r="3001" spans="1:20" ht="60" x14ac:dyDescent="0.25">
      <c r="A3001" s="1">
        <v>2999</v>
      </c>
      <c r="B3001" s="8" t="s">
        <v>2999</v>
      </c>
      <c r="C3001" s="8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16">
        <f>ROUND((E3001/D3001)*(100),0)</f>
        <v>119</v>
      </c>
      <c r="P3001" s="9">
        <f>IF(L3001 = 0,0,E3001/L3001)</f>
        <v>80.25</v>
      </c>
      <c r="Q3001" s="1" t="str">
        <f>LEFT(N3001,SEARCH("/",N3001)-1)</f>
        <v>theater</v>
      </c>
      <c r="R3001" s="1" t="str">
        <f>RIGHT(N3001,LEN(N3001) - FIND("/",N3001))</f>
        <v>spaces</v>
      </c>
      <c r="S3001" s="12">
        <f>(J3001/86400)+DATE(1970,1,1)</f>
        <v>42780.740277777775</v>
      </c>
      <c r="T3001" s="12">
        <f>(I3001/86400)+DATE(1970,1,1)</f>
        <v>42795.083333333328</v>
      </c>
    </row>
    <row r="3002" spans="1:20" ht="60" x14ac:dyDescent="0.25">
      <c r="A3002" s="1">
        <v>3000</v>
      </c>
      <c r="B3002" s="8" t="s">
        <v>3000</v>
      </c>
      <c r="C3002" s="8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16">
        <f>ROUND((E3002/D3002)*(100),0)</f>
        <v>100</v>
      </c>
      <c r="P3002" s="9">
        <f>IF(L3002 = 0,0,E3002/L3002)</f>
        <v>62.5</v>
      </c>
      <c r="Q3002" s="1" t="str">
        <f>LEFT(N3002,SEARCH("/",N3002)-1)</f>
        <v>theater</v>
      </c>
      <c r="R3002" s="1" t="str">
        <f>RIGHT(N3002,LEN(N3002) - FIND("/",N3002))</f>
        <v>spaces</v>
      </c>
      <c r="S3002" s="12">
        <f>(J3002/86400)+DATE(1970,1,1)</f>
        <v>42752.827199074076</v>
      </c>
      <c r="T3002" s="12">
        <f>(I3002/86400)+DATE(1970,1,1)</f>
        <v>42766.75</v>
      </c>
    </row>
    <row r="3003" spans="1:20" ht="45" x14ac:dyDescent="0.25">
      <c r="A3003" s="1">
        <v>3001</v>
      </c>
      <c r="B3003" s="8" t="s">
        <v>3001</v>
      </c>
      <c r="C3003" s="8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16">
        <f>ROUND((E3003/D3003)*(100),0)</f>
        <v>319</v>
      </c>
      <c r="P3003" s="9">
        <f>IF(L3003 = 0,0,E3003/L3003)</f>
        <v>131.37719999999999</v>
      </c>
      <c r="Q3003" s="1" t="str">
        <f>LEFT(N3003,SEARCH("/",N3003)-1)</f>
        <v>theater</v>
      </c>
      <c r="R3003" s="1" t="str">
        <f>RIGHT(N3003,LEN(N3003) - FIND("/",N3003))</f>
        <v>spaces</v>
      </c>
      <c r="S3003" s="12">
        <f>(J3003/86400)+DATE(1970,1,1)</f>
        <v>42534.895625000005</v>
      </c>
      <c r="T3003" s="12">
        <f>(I3003/86400)+DATE(1970,1,1)</f>
        <v>42564.895625000005</v>
      </c>
    </row>
    <row r="3004" spans="1:20" ht="30" x14ac:dyDescent="0.25">
      <c r="A3004" s="1">
        <v>3002</v>
      </c>
      <c r="B3004" s="8" t="s">
        <v>3002</v>
      </c>
      <c r="C3004" s="8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16">
        <f>ROUND((E3004/D3004)*(100),0)</f>
        <v>109</v>
      </c>
      <c r="P3004" s="9">
        <f>IF(L3004 = 0,0,E3004/L3004)</f>
        <v>73.032980769230775</v>
      </c>
      <c r="Q3004" s="1" t="str">
        <f>LEFT(N3004,SEARCH("/",N3004)-1)</f>
        <v>theater</v>
      </c>
      <c r="R3004" s="1" t="str">
        <f>RIGHT(N3004,LEN(N3004) - FIND("/",N3004))</f>
        <v>spaces</v>
      </c>
      <c r="S3004" s="12">
        <f>(J3004/86400)+DATE(1970,1,1)</f>
        <v>41239.83625</v>
      </c>
      <c r="T3004" s="12">
        <f>(I3004/86400)+DATE(1970,1,1)</f>
        <v>41269.83625</v>
      </c>
    </row>
    <row r="3005" spans="1:20" ht="60" x14ac:dyDescent="0.25">
      <c r="A3005" s="1">
        <v>3003</v>
      </c>
      <c r="B3005" s="8" t="s">
        <v>3003</v>
      </c>
      <c r="C3005" s="8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16">
        <f>ROUND((E3005/D3005)*(100),0)</f>
        <v>101</v>
      </c>
      <c r="P3005" s="9">
        <f>IF(L3005 = 0,0,E3005/L3005)</f>
        <v>178.52941176470588</v>
      </c>
      <c r="Q3005" s="1" t="str">
        <f>LEFT(N3005,SEARCH("/",N3005)-1)</f>
        <v>theater</v>
      </c>
      <c r="R3005" s="1" t="str">
        <f>RIGHT(N3005,LEN(N3005) - FIND("/",N3005))</f>
        <v>spaces</v>
      </c>
      <c r="S3005" s="12">
        <f>(J3005/86400)+DATE(1970,1,1)</f>
        <v>42398.849259259259</v>
      </c>
      <c r="T3005" s="12">
        <f>(I3005/86400)+DATE(1970,1,1)</f>
        <v>42430.249305555553</v>
      </c>
    </row>
    <row r="3006" spans="1:20" ht="60" x14ac:dyDescent="0.25">
      <c r="A3006" s="1">
        <v>3004</v>
      </c>
      <c r="B3006" s="8" t="s">
        <v>3004</v>
      </c>
      <c r="C3006" s="8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16">
        <f>ROUND((E3006/D3006)*(100),0)</f>
        <v>113</v>
      </c>
      <c r="P3006" s="9">
        <f>IF(L3006 = 0,0,E3006/L3006)</f>
        <v>162.90974729241879</v>
      </c>
      <c r="Q3006" s="1" t="str">
        <f>LEFT(N3006,SEARCH("/",N3006)-1)</f>
        <v>theater</v>
      </c>
      <c r="R3006" s="1" t="str">
        <f>RIGHT(N3006,LEN(N3006) - FIND("/",N3006))</f>
        <v>spaces</v>
      </c>
      <c r="S3006" s="12">
        <f>(J3006/86400)+DATE(1970,1,1)</f>
        <v>41928.881064814814</v>
      </c>
      <c r="T3006" s="12">
        <f>(I3006/86400)+DATE(1970,1,1)</f>
        <v>41958.922731481478</v>
      </c>
    </row>
    <row r="3007" spans="1:20" ht="60" x14ac:dyDescent="0.25">
      <c r="A3007" s="1">
        <v>3005</v>
      </c>
      <c r="B3007" s="8" t="s">
        <v>3005</v>
      </c>
      <c r="C3007" s="8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16">
        <f>ROUND((E3007/D3007)*(100),0)</f>
        <v>120</v>
      </c>
      <c r="P3007" s="9">
        <f>IF(L3007 = 0,0,E3007/L3007)</f>
        <v>108.24237288135593</v>
      </c>
      <c r="Q3007" s="1" t="str">
        <f>LEFT(N3007,SEARCH("/",N3007)-1)</f>
        <v>theater</v>
      </c>
      <c r="R3007" s="1" t="str">
        <f>RIGHT(N3007,LEN(N3007) - FIND("/",N3007))</f>
        <v>spaces</v>
      </c>
      <c r="S3007" s="12">
        <f>(J3007/86400)+DATE(1970,1,1)</f>
        <v>41888.674826388888</v>
      </c>
      <c r="T3007" s="12">
        <f>(I3007/86400)+DATE(1970,1,1)</f>
        <v>41918.674826388888</v>
      </c>
    </row>
    <row r="3008" spans="1:20" ht="45" x14ac:dyDescent="0.25">
      <c r="A3008" s="1">
        <v>3006</v>
      </c>
      <c r="B3008" s="8" t="s">
        <v>3006</v>
      </c>
      <c r="C3008" s="8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16">
        <f>ROUND((E3008/D3008)*(100),0)</f>
        <v>108</v>
      </c>
      <c r="P3008" s="9">
        <f>IF(L3008 = 0,0,E3008/L3008)</f>
        <v>88.865979381443296</v>
      </c>
      <c r="Q3008" s="1" t="str">
        <f>LEFT(N3008,SEARCH("/",N3008)-1)</f>
        <v>theater</v>
      </c>
      <c r="R3008" s="1" t="str">
        <f>RIGHT(N3008,LEN(N3008) - FIND("/",N3008))</f>
        <v>spaces</v>
      </c>
      <c r="S3008" s="12">
        <f>(J3008/86400)+DATE(1970,1,1)</f>
        <v>41957.756840277776</v>
      </c>
      <c r="T3008" s="12">
        <f>(I3008/86400)+DATE(1970,1,1)</f>
        <v>41987.756840277776</v>
      </c>
    </row>
    <row r="3009" spans="1:20" ht="30" x14ac:dyDescent="0.25">
      <c r="A3009" s="1">
        <v>3007</v>
      </c>
      <c r="B3009" s="8" t="s">
        <v>3007</v>
      </c>
      <c r="C3009" s="8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16">
        <f>ROUND((E3009/D3009)*(100),0)</f>
        <v>180</v>
      </c>
      <c r="P3009" s="9">
        <f>IF(L3009 = 0,0,E3009/L3009)</f>
        <v>54</v>
      </c>
      <c r="Q3009" s="1" t="str">
        <f>LEFT(N3009,SEARCH("/",N3009)-1)</f>
        <v>theater</v>
      </c>
      <c r="R3009" s="1" t="str">
        <f>RIGHT(N3009,LEN(N3009) - FIND("/",N3009))</f>
        <v>spaces</v>
      </c>
      <c r="S3009" s="12">
        <f>(J3009/86400)+DATE(1970,1,1)</f>
        <v>42098.216238425928</v>
      </c>
      <c r="T3009" s="12">
        <f>(I3009/86400)+DATE(1970,1,1)</f>
        <v>42119.216238425928</v>
      </c>
    </row>
    <row r="3010" spans="1:20" ht="45" x14ac:dyDescent="0.25">
      <c r="A3010" s="1">
        <v>3008</v>
      </c>
      <c r="B3010" s="8" t="s">
        <v>3008</v>
      </c>
      <c r="C3010" s="8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16">
        <f>ROUND((E3010/D3010)*(100),0)</f>
        <v>101</v>
      </c>
      <c r="P3010" s="9">
        <f>IF(L3010 = 0,0,E3010/L3010)</f>
        <v>116.73076923076923</v>
      </c>
      <c r="Q3010" s="1" t="str">
        <f>LEFT(N3010,SEARCH("/",N3010)-1)</f>
        <v>theater</v>
      </c>
      <c r="R3010" s="1" t="str">
        <f>RIGHT(N3010,LEN(N3010) - FIND("/",N3010))</f>
        <v>spaces</v>
      </c>
      <c r="S3010" s="12">
        <f>(J3010/86400)+DATE(1970,1,1)</f>
        <v>42360.212025462963</v>
      </c>
      <c r="T3010" s="12">
        <f>(I3010/86400)+DATE(1970,1,1)</f>
        <v>42390.212025462963</v>
      </c>
    </row>
    <row r="3011" spans="1:20" ht="60" x14ac:dyDescent="0.25">
      <c r="A3011" s="1">
        <v>3009</v>
      </c>
      <c r="B3011" s="8" t="s">
        <v>3009</v>
      </c>
      <c r="C3011" s="8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16">
        <f>ROUND((E3011/D3011)*(100),0)</f>
        <v>120</v>
      </c>
      <c r="P3011" s="9">
        <f>IF(L3011 = 0,0,E3011/L3011)</f>
        <v>233.8984375</v>
      </c>
      <c r="Q3011" s="1" t="str">
        <f>LEFT(N3011,SEARCH("/",N3011)-1)</f>
        <v>theater</v>
      </c>
      <c r="R3011" s="1" t="str">
        <f>RIGHT(N3011,LEN(N3011) - FIND("/",N3011))</f>
        <v>spaces</v>
      </c>
      <c r="S3011" s="12">
        <f>(J3011/86400)+DATE(1970,1,1)</f>
        <v>41939.569907407407</v>
      </c>
      <c r="T3011" s="12">
        <f>(I3011/86400)+DATE(1970,1,1)</f>
        <v>41969.611574074079</v>
      </c>
    </row>
    <row r="3012" spans="1:20" ht="60" x14ac:dyDescent="0.25">
      <c r="A3012" s="1">
        <v>3010</v>
      </c>
      <c r="B3012" s="8" t="s">
        <v>3010</v>
      </c>
      <c r="C3012" s="8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16">
        <f>ROUND((E3012/D3012)*(100),0)</f>
        <v>158</v>
      </c>
      <c r="P3012" s="9">
        <f>IF(L3012 = 0,0,E3012/L3012)</f>
        <v>158</v>
      </c>
      <c r="Q3012" s="1" t="str">
        <f>LEFT(N3012,SEARCH("/",N3012)-1)</f>
        <v>theater</v>
      </c>
      <c r="R3012" s="1" t="str">
        <f>RIGHT(N3012,LEN(N3012) - FIND("/",N3012))</f>
        <v>spaces</v>
      </c>
      <c r="S3012" s="12">
        <f>(J3012/86400)+DATE(1970,1,1)</f>
        <v>41996.832395833335</v>
      </c>
      <c r="T3012" s="12">
        <f>(I3012/86400)+DATE(1970,1,1)</f>
        <v>42056.832395833335</v>
      </c>
    </row>
    <row r="3013" spans="1:20" ht="45" x14ac:dyDescent="0.25">
      <c r="A3013" s="1">
        <v>3011</v>
      </c>
      <c r="B3013" s="8" t="s">
        <v>3011</v>
      </c>
      <c r="C3013" s="8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16">
        <f>ROUND((E3013/D3013)*(100),0)</f>
        <v>124</v>
      </c>
      <c r="P3013" s="9">
        <f>IF(L3013 = 0,0,E3013/L3013)</f>
        <v>14.84</v>
      </c>
      <c r="Q3013" s="1" t="str">
        <f>LEFT(N3013,SEARCH("/",N3013)-1)</f>
        <v>theater</v>
      </c>
      <c r="R3013" s="1" t="str">
        <f>RIGHT(N3013,LEN(N3013) - FIND("/",N3013))</f>
        <v>spaces</v>
      </c>
      <c r="S3013" s="12">
        <f>(J3013/86400)+DATE(1970,1,1)</f>
        <v>42334.468935185185</v>
      </c>
      <c r="T3013" s="12">
        <f>(I3013/86400)+DATE(1970,1,1)</f>
        <v>42361.957638888889</v>
      </c>
    </row>
    <row r="3014" spans="1:20" ht="45" x14ac:dyDescent="0.25">
      <c r="A3014" s="1">
        <v>3012</v>
      </c>
      <c r="B3014" s="8" t="s">
        <v>3012</v>
      </c>
      <c r="C3014" s="8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16">
        <f>ROUND((E3014/D3014)*(100),0)</f>
        <v>117</v>
      </c>
      <c r="P3014" s="9">
        <f>IF(L3014 = 0,0,E3014/L3014)</f>
        <v>85.181818181818187</v>
      </c>
      <c r="Q3014" s="1" t="str">
        <f>LEFT(N3014,SEARCH("/",N3014)-1)</f>
        <v>theater</v>
      </c>
      <c r="R3014" s="1" t="str">
        <f>RIGHT(N3014,LEN(N3014) - FIND("/",N3014))</f>
        <v>spaces</v>
      </c>
      <c r="S3014" s="12">
        <f>(J3014/86400)+DATE(1970,1,1)</f>
        <v>42024.702893518523</v>
      </c>
      <c r="T3014" s="12">
        <f>(I3014/86400)+DATE(1970,1,1)</f>
        <v>42045.702893518523</v>
      </c>
    </row>
    <row r="3015" spans="1:20" ht="45" x14ac:dyDescent="0.25">
      <c r="A3015" s="1">
        <v>3013</v>
      </c>
      <c r="B3015" s="8" t="s">
        <v>3013</v>
      </c>
      <c r="C3015" s="8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16">
        <f>ROUND((E3015/D3015)*(100),0)</f>
        <v>157</v>
      </c>
      <c r="P3015" s="9">
        <f>IF(L3015 = 0,0,E3015/L3015)</f>
        <v>146.69158878504672</v>
      </c>
      <c r="Q3015" s="1" t="str">
        <f>LEFT(N3015,SEARCH("/",N3015)-1)</f>
        <v>theater</v>
      </c>
      <c r="R3015" s="1" t="str">
        <f>RIGHT(N3015,LEN(N3015) - FIND("/",N3015))</f>
        <v>spaces</v>
      </c>
      <c r="S3015" s="12">
        <f>(J3015/86400)+DATE(1970,1,1)</f>
        <v>42146.836215277777</v>
      </c>
      <c r="T3015" s="12">
        <f>(I3015/86400)+DATE(1970,1,1)</f>
        <v>42176.836215277777</v>
      </c>
    </row>
    <row r="3016" spans="1:20" ht="60" x14ac:dyDescent="0.25">
      <c r="A3016" s="1">
        <v>3014</v>
      </c>
      <c r="B3016" s="8" t="s">
        <v>3014</v>
      </c>
      <c r="C3016" s="8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16">
        <f>ROUND((E3016/D3016)*(100),0)</f>
        <v>113</v>
      </c>
      <c r="P3016" s="9">
        <f>IF(L3016 = 0,0,E3016/L3016)</f>
        <v>50.764811490125673</v>
      </c>
      <c r="Q3016" s="1" t="str">
        <f>LEFT(N3016,SEARCH("/",N3016)-1)</f>
        <v>theater</v>
      </c>
      <c r="R3016" s="1" t="str">
        <f>RIGHT(N3016,LEN(N3016) - FIND("/",N3016))</f>
        <v>spaces</v>
      </c>
      <c r="S3016" s="12">
        <f>(J3016/86400)+DATE(1970,1,1)</f>
        <v>41920.123611111107</v>
      </c>
      <c r="T3016" s="12">
        <f>(I3016/86400)+DATE(1970,1,1)</f>
        <v>41948.208333333336</v>
      </c>
    </row>
    <row r="3017" spans="1:20" ht="45" x14ac:dyDescent="0.25">
      <c r="A3017" s="1">
        <v>3015</v>
      </c>
      <c r="B3017" s="8" t="s">
        <v>3015</v>
      </c>
      <c r="C3017" s="8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16">
        <f>ROUND((E3017/D3017)*(100),0)</f>
        <v>103</v>
      </c>
      <c r="P3017" s="9">
        <f>IF(L3017 = 0,0,E3017/L3017)</f>
        <v>87.7</v>
      </c>
      <c r="Q3017" s="1" t="str">
        <f>LEFT(N3017,SEARCH("/",N3017)-1)</f>
        <v>theater</v>
      </c>
      <c r="R3017" s="1" t="str">
        <f>RIGHT(N3017,LEN(N3017) - FIND("/",N3017))</f>
        <v>spaces</v>
      </c>
      <c r="S3017" s="12">
        <f>(J3017/86400)+DATE(1970,1,1)</f>
        <v>41785.72729166667</v>
      </c>
      <c r="T3017" s="12">
        <f>(I3017/86400)+DATE(1970,1,1)</f>
        <v>41801.166666666664</v>
      </c>
    </row>
    <row r="3018" spans="1:20" ht="60" x14ac:dyDescent="0.25">
      <c r="A3018" s="1">
        <v>3016</v>
      </c>
      <c r="B3018" s="8" t="s">
        <v>3016</v>
      </c>
      <c r="C3018" s="8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16">
        <f>ROUND((E3018/D3018)*(100),0)</f>
        <v>103</v>
      </c>
      <c r="P3018" s="9">
        <f>IF(L3018 = 0,0,E3018/L3018)</f>
        <v>242.27777777777777</v>
      </c>
      <c r="Q3018" s="1" t="str">
        <f>LEFT(N3018,SEARCH("/",N3018)-1)</f>
        <v>theater</v>
      </c>
      <c r="R3018" s="1" t="str">
        <f>RIGHT(N3018,LEN(N3018) - FIND("/",N3018))</f>
        <v>spaces</v>
      </c>
      <c r="S3018" s="12">
        <f>(J3018/86400)+DATE(1970,1,1)</f>
        <v>41778.548055555555</v>
      </c>
      <c r="T3018" s="12">
        <f>(I3018/86400)+DATE(1970,1,1)</f>
        <v>41838.548055555555</v>
      </c>
    </row>
    <row r="3019" spans="1:20" ht="60" x14ac:dyDescent="0.25">
      <c r="A3019" s="1">
        <v>3017</v>
      </c>
      <c r="B3019" s="8" t="s">
        <v>3017</v>
      </c>
      <c r="C3019" s="8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16">
        <f>ROUND((E3019/D3019)*(100),0)</f>
        <v>106</v>
      </c>
      <c r="P3019" s="9">
        <f>IF(L3019 = 0,0,E3019/L3019)</f>
        <v>146.44654088050314</v>
      </c>
      <c r="Q3019" s="1" t="str">
        <f>LEFT(N3019,SEARCH("/",N3019)-1)</f>
        <v>theater</v>
      </c>
      <c r="R3019" s="1" t="str">
        <f>RIGHT(N3019,LEN(N3019) - FIND("/",N3019))</f>
        <v>spaces</v>
      </c>
      <c r="S3019" s="12">
        <f>(J3019/86400)+DATE(1970,1,1)</f>
        <v>41841.850034722222</v>
      </c>
      <c r="T3019" s="12">
        <f>(I3019/86400)+DATE(1970,1,1)</f>
        <v>41871.850034722222</v>
      </c>
    </row>
    <row r="3020" spans="1:20" ht="60" x14ac:dyDescent="0.25">
      <c r="A3020" s="1">
        <v>3018</v>
      </c>
      <c r="B3020" s="8" t="s">
        <v>3018</v>
      </c>
      <c r="C3020" s="8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16">
        <f>ROUND((E3020/D3020)*(100),0)</f>
        <v>101</v>
      </c>
      <c r="P3020" s="9">
        <f>IF(L3020 = 0,0,E3020/L3020)</f>
        <v>103.17073170731707</v>
      </c>
      <c r="Q3020" s="1" t="str">
        <f>LEFT(N3020,SEARCH("/",N3020)-1)</f>
        <v>theater</v>
      </c>
      <c r="R3020" s="1" t="str">
        <f>RIGHT(N3020,LEN(N3020) - FIND("/",N3020))</f>
        <v>spaces</v>
      </c>
      <c r="S3020" s="12">
        <f>(J3020/86400)+DATE(1970,1,1)</f>
        <v>42163.298333333332</v>
      </c>
      <c r="T3020" s="12">
        <f>(I3020/86400)+DATE(1970,1,1)</f>
        <v>42205.916666666672</v>
      </c>
    </row>
    <row r="3021" spans="1:20" ht="60" x14ac:dyDescent="0.25">
      <c r="A3021" s="1">
        <v>3019</v>
      </c>
      <c r="B3021" s="8" t="s">
        <v>3019</v>
      </c>
      <c r="C3021" s="8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16">
        <f>ROUND((E3021/D3021)*(100),0)</f>
        <v>121</v>
      </c>
      <c r="P3021" s="9">
        <f>IF(L3021 = 0,0,E3021/L3021)</f>
        <v>80.464601769911511</v>
      </c>
      <c r="Q3021" s="1" t="str">
        <f>LEFT(N3021,SEARCH("/",N3021)-1)</f>
        <v>theater</v>
      </c>
      <c r="R3021" s="1" t="str">
        <f>RIGHT(N3021,LEN(N3021) - FIND("/",N3021))</f>
        <v>spaces</v>
      </c>
      <c r="S3021" s="12">
        <f>(J3021/86400)+DATE(1970,1,1)</f>
        <v>41758.833564814813</v>
      </c>
      <c r="T3021" s="12">
        <f>(I3021/86400)+DATE(1970,1,1)</f>
        <v>41786.125</v>
      </c>
    </row>
    <row r="3022" spans="1:20" ht="60" x14ac:dyDescent="0.25">
      <c r="A3022" s="1">
        <v>3020</v>
      </c>
      <c r="B3022" s="8" t="s">
        <v>3020</v>
      </c>
      <c r="C3022" s="8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16">
        <f>ROUND((E3022/D3022)*(100),0)</f>
        <v>101</v>
      </c>
      <c r="P3022" s="9">
        <f>IF(L3022 = 0,0,E3022/L3022)</f>
        <v>234.66666666666666</v>
      </c>
      <c r="Q3022" s="1" t="str">
        <f>LEFT(N3022,SEARCH("/",N3022)-1)</f>
        <v>theater</v>
      </c>
      <c r="R3022" s="1" t="str">
        <f>RIGHT(N3022,LEN(N3022) - FIND("/",N3022))</f>
        <v>spaces</v>
      </c>
      <c r="S3022" s="12">
        <f>(J3022/86400)+DATE(1970,1,1)</f>
        <v>42170.846446759257</v>
      </c>
      <c r="T3022" s="12">
        <f>(I3022/86400)+DATE(1970,1,1)</f>
        <v>42230.846446759257</v>
      </c>
    </row>
    <row r="3023" spans="1:20" ht="45" x14ac:dyDescent="0.25">
      <c r="A3023" s="1">
        <v>3021</v>
      </c>
      <c r="B3023" s="8" t="s">
        <v>3021</v>
      </c>
      <c r="C3023" s="8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16">
        <f>ROUND((E3023/D3023)*(100),0)</f>
        <v>116</v>
      </c>
      <c r="P3023" s="9">
        <f>IF(L3023 = 0,0,E3023/L3023)</f>
        <v>50.689320388349515</v>
      </c>
      <c r="Q3023" s="1" t="str">
        <f>LEFT(N3023,SEARCH("/",N3023)-1)</f>
        <v>theater</v>
      </c>
      <c r="R3023" s="1" t="str">
        <f>RIGHT(N3023,LEN(N3023) - FIND("/",N3023))</f>
        <v>spaces</v>
      </c>
      <c r="S3023" s="12">
        <f>(J3023/86400)+DATE(1970,1,1)</f>
        <v>42660.618854166663</v>
      </c>
      <c r="T3023" s="12">
        <f>(I3023/86400)+DATE(1970,1,1)</f>
        <v>42696.249305555553</v>
      </c>
    </row>
    <row r="3024" spans="1:20" ht="60" x14ac:dyDescent="0.25">
      <c r="A3024" s="1">
        <v>3022</v>
      </c>
      <c r="B3024" s="8" t="s">
        <v>3022</v>
      </c>
      <c r="C3024" s="8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16">
        <f>ROUND((E3024/D3024)*(100),0)</f>
        <v>101</v>
      </c>
      <c r="P3024" s="9">
        <f>IF(L3024 = 0,0,E3024/L3024)</f>
        <v>162.70967741935485</v>
      </c>
      <c r="Q3024" s="1" t="str">
        <f>LEFT(N3024,SEARCH("/",N3024)-1)</f>
        <v>theater</v>
      </c>
      <c r="R3024" s="1" t="str">
        <f>RIGHT(N3024,LEN(N3024) - FIND("/",N3024))</f>
        <v>spaces</v>
      </c>
      <c r="S3024" s="12">
        <f>(J3024/86400)+DATE(1970,1,1)</f>
        <v>42564.95380787037</v>
      </c>
      <c r="T3024" s="12">
        <f>(I3024/86400)+DATE(1970,1,1)</f>
        <v>42609.95380787037</v>
      </c>
    </row>
    <row r="3025" spans="1:20" ht="60" x14ac:dyDescent="0.25">
      <c r="A3025" s="1">
        <v>3023</v>
      </c>
      <c r="B3025" s="8" t="s">
        <v>3023</v>
      </c>
      <c r="C3025" s="8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16">
        <f>ROUND((E3025/D3025)*(100),0)</f>
        <v>103</v>
      </c>
      <c r="P3025" s="9">
        <f>IF(L3025 = 0,0,E3025/L3025)</f>
        <v>120.16666666666667</v>
      </c>
      <c r="Q3025" s="1" t="str">
        <f>LEFT(N3025,SEARCH("/",N3025)-1)</f>
        <v>theater</v>
      </c>
      <c r="R3025" s="1" t="str">
        <f>RIGHT(N3025,LEN(N3025) - FIND("/",N3025))</f>
        <v>spaces</v>
      </c>
      <c r="S3025" s="12">
        <f>(J3025/86400)+DATE(1970,1,1)</f>
        <v>42121.675763888888</v>
      </c>
      <c r="T3025" s="12">
        <f>(I3025/86400)+DATE(1970,1,1)</f>
        <v>42166.675763888888</v>
      </c>
    </row>
    <row r="3026" spans="1:20" ht="60" x14ac:dyDescent="0.25">
      <c r="A3026" s="1">
        <v>3024</v>
      </c>
      <c r="B3026" s="8" t="s">
        <v>3024</v>
      </c>
      <c r="C3026" s="8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16">
        <f>ROUND((E3026/D3026)*(100),0)</f>
        <v>246</v>
      </c>
      <c r="P3026" s="9">
        <f>IF(L3026 = 0,0,E3026/L3026)</f>
        <v>67.697802197802204</v>
      </c>
      <c r="Q3026" s="1" t="str">
        <f>LEFT(N3026,SEARCH("/",N3026)-1)</f>
        <v>theater</v>
      </c>
      <c r="R3026" s="1" t="str">
        <f>RIGHT(N3026,LEN(N3026) - FIND("/",N3026))</f>
        <v>spaces</v>
      </c>
      <c r="S3026" s="12">
        <f>(J3026/86400)+DATE(1970,1,1)</f>
        <v>41158.993923611109</v>
      </c>
      <c r="T3026" s="12">
        <f>(I3026/86400)+DATE(1970,1,1)</f>
        <v>41188.993923611109</v>
      </c>
    </row>
    <row r="3027" spans="1:20" ht="45" x14ac:dyDescent="0.25">
      <c r="A3027" s="1">
        <v>3025</v>
      </c>
      <c r="B3027" s="8" t="s">
        <v>3025</v>
      </c>
      <c r="C3027" s="8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16">
        <f>ROUND((E3027/D3027)*(100),0)</f>
        <v>302</v>
      </c>
      <c r="P3027" s="9">
        <f>IF(L3027 = 0,0,E3027/L3027)</f>
        <v>52.103448275862071</v>
      </c>
      <c r="Q3027" s="1" t="str">
        <f>LEFT(N3027,SEARCH("/",N3027)-1)</f>
        <v>theater</v>
      </c>
      <c r="R3027" s="1" t="str">
        <f>RIGHT(N3027,LEN(N3027) - FIND("/",N3027))</f>
        <v>spaces</v>
      </c>
      <c r="S3027" s="12">
        <f>(J3027/86400)+DATE(1970,1,1)</f>
        <v>41761.509409722225</v>
      </c>
      <c r="T3027" s="12">
        <f>(I3027/86400)+DATE(1970,1,1)</f>
        <v>41789.666666666664</v>
      </c>
    </row>
    <row r="3028" spans="1:20" ht="60" x14ac:dyDescent="0.25">
      <c r="A3028" s="1">
        <v>3026</v>
      </c>
      <c r="B3028" s="8" t="s">
        <v>3026</v>
      </c>
      <c r="C3028" s="8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16">
        <f>ROUND((E3028/D3028)*(100),0)</f>
        <v>143</v>
      </c>
      <c r="P3028" s="9">
        <f>IF(L3028 = 0,0,E3028/L3028)</f>
        <v>51.6</v>
      </c>
      <c r="Q3028" s="1" t="str">
        <f>LEFT(N3028,SEARCH("/",N3028)-1)</f>
        <v>theater</v>
      </c>
      <c r="R3028" s="1" t="str">
        <f>RIGHT(N3028,LEN(N3028) - FIND("/",N3028))</f>
        <v>spaces</v>
      </c>
      <c r="S3028" s="12">
        <f>(J3028/86400)+DATE(1970,1,1)</f>
        <v>42783.459398148145</v>
      </c>
      <c r="T3028" s="12">
        <f>(I3028/86400)+DATE(1970,1,1)</f>
        <v>42797.459398148145</v>
      </c>
    </row>
    <row r="3029" spans="1:20" ht="45" x14ac:dyDescent="0.25">
      <c r="A3029" s="1">
        <v>3027</v>
      </c>
      <c r="B3029" s="8" t="s">
        <v>3027</v>
      </c>
      <c r="C3029" s="8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16">
        <f>ROUND((E3029/D3029)*(100),0)</f>
        <v>131</v>
      </c>
      <c r="P3029" s="9">
        <f>IF(L3029 = 0,0,E3029/L3029)</f>
        <v>164.3</v>
      </c>
      <c r="Q3029" s="1" t="str">
        <f>LEFT(N3029,SEARCH("/",N3029)-1)</f>
        <v>theater</v>
      </c>
      <c r="R3029" s="1" t="str">
        <f>RIGHT(N3029,LEN(N3029) - FIND("/",N3029))</f>
        <v>spaces</v>
      </c>
      <c r="S3029" s="12">
        <f>(J3029/86400)+DATE(1970,1,1)</f>
        <v>42053.704293981486</v>
      </c>
      <c r="T3029" s="12">
        <f>(I3029/86400)+DATE(1970,1,1)</f>
        <v>42083.662627314814</v>
      </c>
    </row>
    <row r="3030" spans="1:20" ht="30" x14ac:dyDescent="0.25">
      <c r="A3030" s="1">
        <v>3028</v>
      </c>
      <c r="B3030" s="8" t="s">
        <v>3028</v>
      </c>
      <c r="C3030" s="8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16">
        <f>ROUND((E3030/D3030)*(100),0)</f>
        <v>168</v>
      </c>
      <c r="P3030" s="9">
        <f>IF(L3030 = 0,0,E3030/L3030)</f>
        <v>84.858585858585855</v>
      </c>
      <c r="Q3030" s="1" t="str">
        <f>LEFT(N3030,SEARCH("/",N3030)-1)</f>
        <v>theater</v>
      </c>
      <c r="R3030" s="1" t="str">
        <f>RIGHT(N3030,LEN(N3030) - FIND("/",N3030))</f>
        <v>spaces</v>
      </c>
      <c r="S3030" s="12">
        <f>(J3030/86400)+DATE(1970,1,1)</f>
        <v>42567.264178240745</v>
      </c>
      <c r="T3030" s="12">
        <f>(I3030/86400)+DATE(1970,1,1)</f>
        <v>42597.264178240745</v>
      </c>
    </row>
    <row r="3031" spans="1:20" ht="60" x14ac:dyDescent="0.25">
      <c r="A3031" s="1">
        <v>3029</v>
      </c>
      <c r="B3031" s="8" t="s">
        <v>3029</v>
      </c>
      <c r="C3031" s="8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16">
        <f>ROUND((E3031/D3031)*(100),0)</f>
        <v>110</v>
      </c>
      <c r="P3031" s="9">
        <f>IF(L3031 = 0,0,E3031/L3031)</f>
        <v>94.548850574712645</v>
      </c>
      <c r="Q3031" s="1" t="str">
        <f>LEFT(N3031,SEARCH("/",N3031)-1)</f>
        <v>theater</v>
      </c>
      <c r="R3031" s="1" t="str">
        <f>RIGHT(N3031,LEN(N3031) - FIND("/",N3031))</f>
        <v>spaces</v>
      </c>
      <c r="S3031" s="12">
        <f>(J3031/86400)+DATE(1970,1,1)</f>
        <v>41932.708877314813</v>
      </c>
      <c r="T3031" s="12">
        <f>(I3031/86400)+DATE(1970,1,1)</f>
        <v>41961.190972222219</v>
      </c>
    </row>
    <row r="3032" spans="1:20" ht="60" x14ac:dyDescent="0.25">
      <c r="A3032" s="1">
        <v>3030</v>
      </c>
      <c r="B3032" s="8" t="s">
        <v>3030</v>
      </c>
      <c r="C3032" s="8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16">
        <f>ROUND((E3032/D3032)*(100),0)</f>
        <v>107</v>
      </c>
      <c r="P3032" s="9">
        <f>IF(L3032 = 0,0,E3032/L3032)</f>
        <v>45.536585365853661</v>
      </c>
      <c r="Q3032" s="1" t="str">
        <f>LEFT(N3032,SEARCH("/",N3032)-1)</f>
        <v>theater</v>
      </c>
      <c r="R3032" s="1" t="str">
        <f>RIGHT(N3032,LEN(N3032) - FIND("/",N3032))</f>
        <v>spaces</v>
      </c>
      <c r="S3032" s="12">
        <f>(J3032/86400)+DATE(1970,1,1)</f>
        <v>42233.747349537036</v>
      </c>
      <c r="T3032" s="12">
        <f>(I3032/86400)+DATE(1970,1,1)</f>
        <v>42263.747349537036</v>
      </c>
    </row>
    <row r="3033" spans="1:20" ht="75" x14ac:dyDescent="0.25">
      <c r="A3033" s="1">
        <v>3031</v>
      </c>
      <c r="B3033" s="8" t="s">
        <v>3031</v>
      </c>
      <c r="C3033" s="8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16">
        <f>ROUND((E3033/D3033)*(100),0)</f>
        <v>100</v>
      </c>
      <c r="P3033" s="9">
        <f>IF(L3033 = 0,0,E3033/L3033)</f>
        <v>51.724137931034484</v>
      </c>
      <c r="Q3033" s="1" t="str">
        <f>LEFT(N3033,SEARCH("/",N3033)-1)</f>
        <v>theater</v>
      </c>
      <c r="R3033" s="1" t="str">
        <f>RIGHT(N3033,LEN(N3033) - FIND("/",N3033))</f>
        <v>spaces</v>
      </c>
      <c r="S3033" s="12">
        <f>(J3033/86400)+DATE(1970,1,1)</f>
        <v>42597.882488425923</v>
      </c>
      <c r="T3033" s="12">
        <f>(I3033/86400)+DATE(1970,1,1)</f>
        <v>42657.882488425923</v>
      </c>
    </row>
    <row r="3034" spans="1:20" ht="60" x14ac:dyDescent="0.25">
      <c r="A3034" s="1">
        <v>3032</v>
      </c>
      <c r="B3034" s="8" t="s">
        <v>3032</v>
      </c>
      <c r="C3034" s="8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16">
        <f>ROUND((E3034/D3034)*(100),0)</f>
        <v>127</v>
      </c>
      <c r="P3034" s="9">
        <f>IF(L3034 = 0,0,E3034/L3034)</f>
        <v>50.88</v>
      </c>
      <c r="Q3034" s="1" t="str">
        <f>LEFT(N3034,SEARCH("/",N3034)-1)</f>
        <v>theater</v>
      </c>
      <c r="R3034" s="1" t="str">
        <f>RIGHT(N3034,LEN(N3034) - FIND("/",N3034))</f>
        <v>spaces</v>
      </c>
      <c r="S3034" s="12">
        <f>(J3034/86400)+DATE(1970,1,1)</f>
        <v>42228.044664351852</v>
      </c>
      <c r="T3034" s="12">
        <f>(I3034/86400)+DATE(1970,1,1)</f>
        <v>42258.044664351852</v>
      </c>
    </row>
    <row r="3035" spans="1:20" ht="45" x14ac:dyDescent="0.25">
      <c r="A3035" s="1">
        <v>3033</v>
      </c>
      <c r="B3035" s="8" t="s">
        <v>3033</v>
      </c>
      <c r="C3035" s="8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16">
        <f>ROUND((E3035/D3035)*(100),0)</f>
        <v>147</v>
      </c>
      <c r="P3035" s="9">
        <f>IF(L3035 = 0,0,E3035/L3035)</f>
        <v>191.13043478260869</v>
      </c>
      <c r="Q3035" s="1" t="str">
        <f>LEFT(N3035,SEARCH("/",N3035)-1)</f>
        <v>theater</v>
      </c>
      <c r="R3035" s="1" t="str">
        <f>RIGHT(N3035,LEN(N3035) - FIND("/",N3035))</f>
        <v>spaces</v>
      </c>
      <c r="S3035" s="12">
        <f>(J3035/86400)+DATE(1970,1,1)</f>
        <v>42570.110243055555</v>
      </c>
      <c r="T3035" s="12">
        <f>(I3035/86400)+DATE(1970,1,1)</f>
        <v>42600.110243055555</v>
      </c>
    </row>
    <row r="3036" spans="1:20" ht="75" x14ac:dyDescent="0.25">
      <c r="A3036" s="1">
        <v>3034</v>
      </c>
      <c r="B3036" s="8" t="s">
        <v>3034</v>
      </c>
      <c r="C3036" s="8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16">
        <f>ROUND((E3036/D3036)*(100),0)</f>
        <v>113</v>
      </c>
      <c r="P3036" s="9">
        <f>IF(L3036 = 0,0,E3036/L3036)</f>
        <v>89.314285714285717</v>
      </c>
      <c r="Q3036" s="1" t="str">
        <f>LEFT(N3036,SEARCH("/",N3036)-1)</f>
        <v>theater</v>
      </c>
      <c r="R3036" s="1" t="str">
        <f>RIGHT(N3036,LEN(N3036) - FIND("/",N3036))</f>
        <v>spaces</v>
      </c>
      <c r="S3036" s="12">
        <f>(J3036/86400)+DATE(1970,1,1)</f>
        <v>42644.535358796296</v>
      </c>
      <c r="T3036" s="12">
        <f>(I3036/86400)+DATE(1970,1,1)</f>
        <v>42675.165972222225</v>
      </c>
    </row>
    <row r="3037" spans="1:20" ht="45" x14ac:dyDescent="0.25">
      <c r="A3037" s="1">
        <v>3035</v>
      </c>
      <c r="B3037" s="8" t="s">
        <v>3035</v>
      </c>
      <c r="C3037" s="8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16">
        <f>ROUND((E3037/D3037)*(100),0)</f>
        <v>109</v>
      </c>
      <c r="P3037" s="9">
        <f>IF(L3037 = 0,0,E3037/L3037)</f>
        <v>88.588631921824103</v>
      </c>
      <c r="Q3037" s="1" t="str">
        <f>LEFT(N3037,SEARCH("/",N3037)-1)</f>
        <v>theater</v>
      </c>
      <c r="R3037" s="1" t="str">
        <f>RIGHT(N3037,LEN(N3037) - FIND("/",N3037))</f>
        <v>spaces</v>
      </c>
      <c r="S3037" s="12">
        <f>(J3037/86400)+DATE(1970,1,1)</f>
        <v>41368.560289351852</v>
      </c>
      <c r="T3037" s="12">
        <f>(I3037/86400)+DATE(1970,1,1)</f>
        <v>41398.560289351852</v>
      </c>
    </row>
    <row r="3038" spans="1:20" ht="60" x14ac:dyDescent="0.25">
      <c r="A3038" s="1">
        <v>3036</v>
      </c>
      <c r="B3038" s="8" t="s">
        <v>3036</v>
      </c>
      <c r="C3038" s="8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16">
        <f>ROUND((E3038/D3038)*(100),0)</f>
        <v>127</v>
      </c>
      <c r="P3038" s="9">
        <f>IF(L3038 = 0,0,E3038/L3038)</f>
        <v>96.300911854103347</v>
      </c>
      <c r="Q3038" s="1" t="str">
        <f>LEFT(N3038,SEARCH("/",N3038)-1)</f>
        <v>theater</v>
      </c>
      <c r="R3038" s="1" t="str">
        <f>RIGHT(N3038,LEN(N3038) - FIND("/",N3038))</f>
        <v>spaces</v>
      </c>
      <c r="S3038" s="12">
        <f>(J3038/86400)+DATE(1970,1,1)</f>
        <v>41466.785231481481</v>
      </c>
      <c r="T3038" s="12">
        <f>(I3038/86400)+DATE(1970,1,1)</f>
        <v>41502.499305555553</v>
      </c>
    </row>
    <row r="3039" spans="1:20" ht="60" x14ac:dyDescent="0.25">
      <c r="A3039" s="1">
        <v>3037</v>
      </c>
      <c r="B3039" s="8" t="s">
        <v>3037</v>
      </c>
      <c r="C3039" s="8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16">
        <f>ROUND((E3039/D3039)*(100),0)</f>
        <v>213</v>
      </c>
      <c r="P3039" s="9">
        <f>IF(L3039 = 0,0,E3039/L3039)</f>
        <v>33.3125</v>
      </c>
      <c r="Q3039" s="1" t="str">
        <f>LEFT(N3039,SEARCH("/",N3039)-1)</f>
        <v>theater</v>
      </c>
      <c r="R3039" s="1" t="str">
        <f>RIGHT(N3039,LEN(N3039) - FIND("/",N3039))</f>
        <v>spaces</v>
      </c>
      <c r="S3039" s="12">
        <f>(J3039/86400)+DATE(1970,1,1)</f>
        <v>40378.893206018518</v>
      </c>
      <c r="T3039" s="12">
        <f>(I3039/86400)+DATE(1970,1,1)</f>
        <v>40453.207638888889</v>
      </c>
    </row>
    <row r="3040" spans="1:20" ht="45" x14ac:dyDescent="0.25">
      <c r="A3040" s="1">
        <v>3038</v>
      </c>
      <c r="B3040" s="8" t="s">
        <v>3038</v>
      </c>
      <c r="C3040" s="8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16">
        <f>ROUND((E3040/D3040)*(100),0)</f>
        <v>101</v>
      </c>
      <c r="P3040" s="9">
        <f>IF(L3040 = 0,0,E3040/L3040)</f>
        <v>37.222222222222221</v>
      </c>
      <c r="Q3040" s="1" t="str">
        <f>LEFT(N3040,SEARCH("/",N3040)-1)</f>
        <v>theater</v>
      </c>
      <c r="R3040" s="1" t="str">
        <f>RIGHT(N3040,LEN(N3040) - FIND("/",N3040))</f>
        <v>spaces</v>
      </c>
      <c r="S3040" s="12">
        <f>(J3040/86400)+DATE(1970,1,1)</f>
        <v>42373.252280092594</v>
      </c>
      <c r="T3040" s="12">
        <f>(I3040/86400)+DATE(1970,1,1)</f>
        <v>42433.252280092594</v>
      </c>
    </row>
    <row r="3041" spans="1:20" ht="45" x14ac:dyDescent="0.25">
      <c r="A3041" s="1">
        <v>3039</v>
      </c>
      <c r="B3041" s="8" t="s">
        <v>3039</v>
      </c>
      <c r="C3041" s="8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16">
        <f>ROUND((E3041/D3041)*(100),0)</f>
        <v>109</v>
      </c>
      <c r="P3041" s="9">
        <f>IF(L3041 = 0,0,E3041/L3041)</f>
        <v>92.130423728813554</v>
      </c>
      <c r="Q3041" s="1" t="str">
        <f>LEFT(N3041,SEARCH("/",N3041)-1)</f>
        <v>theater</v>
      </c>
      <c r="R3041" s="1" t="str">
        <f>RIGHT(N3041,LEN(N3041) - FIND("/",N3041))</f>
        <v>spaces</v>
      </c>
      <c r="S3041" s="12">
        <f>(J3041/86400)+DATE(1970,1,1)</f>
        <v>41610.794421296298</v>
      </c>
      <c r="T3041" s="12">
        <f>(I3041/86400)+DATE(1970,1,1)</f>
        <v>41637.332638888889</v>
      </c>
    </row>
    <row r="3042" spans="1:20" ht="45" x14ac:dyDescent="0.25">
      <c r="A3042" s="1">
        <v>3040</v>
      </c>
      <c r="B3042" s="8" t="s">
        <v>3040</v>
      </c>
      <c r="C3042" s="8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16">
        <f>ROUND((E3042/D3042)*(100),0)</f>
        <v>108</v>
      </c>
      <c r="P3042" s="9">
        <f>IF(L3042 = 0,0,E3042/L3042)</f>
        <v>76.785714285714292</v>
      </c>
      <c r="Q3042" s="1" t="str">
        <f>LEFT(N3042,SEARCH("/",N3042)-1)</f>
        <v>theater</v>
      </c>
      <c r="R3042" s="1" t="str">
        <f>RIGHT(N3042,LEN(N3042) - FIND("/",N3042))</f>
        <v>spaces</v>
      </c>
      <c r="S3042" s="12">
        <f>(J3042/86400)+DATE(1970,1,1)</f>
        <v>42177.791909722218</v>
      </c>
      <c r="T3042" s="12">
        <f>(I3042/86400)+DATE(1970,1,1)</f>
        <v>42181.958333333328</v>
      </c>
    </row>
    <row r="3043" spans="1:20" ht="30" x14ac:dyDescent="0.25">
      <c r="A3043" s="1">
        <v>3041</v>
      </c>
      <c r="B3043" s="8" t="s">
        <v>3041</v>
      </c>
      <c r="C3043" s="8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16">
        <f>ROUND((E3043/D3043)*(100),0)</f>
        <v>110</v>
      </c>
      <c r="P3043" s="9">
        <f>IF(L3043 = 0,0,E3043/L3043)</f>
        <v>96.526315789473685</v>
      </c>
      <c r="Q3043" s="1" t="str">
        <f>LEFT(N3043,SEARCH("/",N3043)-1)</f>
        <v>theater</v>
      </c>
      <c r="R3043" s="1" t="str">
        <f>RIGHT(N3043,LEN(N3043) - FIND("/",N3043))</f>
        <v>spaces</v>
      </c>
      <c r="S3043" s="12">
        <f>(J3043/86400)+DATE(1970,1,1)</f>
        <v>42359.868611111116</v>
      </c>
      <c r="T3043" s="12">
        <f>(I3043/86400)+DATE(1970,1,1)</f>
        <v>42389.868611111116</v>
      </c>
    </row>
    <row r="3044" spans="1:20" ht="60" x14ac:dyDescent="0.25">
      <c r="A3044" s="1">
        <v>3042</v>
      </c>
      <c r="B3044" s="8" t="s">
        <v>3042</v>
      </c>
      <c r="C3044" s="8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16">
        <f>ROUND((E3044/D3044)*(100),0)</f>
        <v>128</v>
      </c>
      <c r="P3044" s="9">
        <f>IF(L3044 = 0,0,E3044/L3044)</f>
        <v>51.891891891891895</v>
      </c>
      <c r="Q3044" s="1" t="str">
        <f>LEFT(N3044,SEARCH("/",N3044)-1)</f>
        <v>theater</v>
      </c>
      <c r="R3044" s="1" t="str">
        <f>RIGHT(N3044,LEN(N3044) - FIND("/",N3044))</f>
        <v>spaces</v>
      </c>
      <c r="S3044" s="12">
        <f>(J3044/86400)+DATE(1970,1,1)</f>
        <v>42253.688043981485</v>
      </c>
      <c r="T3044" s="12">
        <f>(I3044/86400)+DATE(1970,1,1)</f>
        <v>42283.688043981485</v>
      </c>
    </row>
    <row r="3045" spans="1:20" ht="45" x14ac:dyDescent="0.25">
      <c r="A3045" s="1">
        <v>3043</v>
      </c>
      <c r="B3045" s="8" t="s">
        <v>3043</v>
      </c>
      <c r="C3045" s="8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16">
        <f>ROUND((E3045/D3045)*(100),0)</f>
        <v>110</v>
      </c>
      <c r="P3045" s="9">
        <f>IF(L3045 = 0,0,E3045/L3045)</f>
        <v>128.9140625</v>
      </c>
      <c r="Q3045" s="1" t="str">
        <f>LEFT(N3045,SEARCH("/",N3045)-1)</f>
        <v>theater</v>
      </c>
      <c r="R3045" s="1" t="str">
        <f>RIGHT(N3045,LEN(N3045) - FIND("/",N3045))</f>
        <v>spaces</v>
      </c>
      <c r="S3045" s="12">
        <f>(J3045/86400)+DATE(1970,1,1)</f>
        <v>42083.070590277777</v>
      </c>
      <c r="T3045" s="12">
        <f>(I3045/86400)+DATE(1970,1,1)</f>
        <v>42110.118055555555</v>
      </c>
    </row>
    <row r="3046" spans="1:20" ht="45" x14ac:dyDescent="0.25">
      <c r="A3046" s="1">
        <v>3044</v>
      </c>
      <c r="B3046" s="8" t="s">
        <v>3044</v>
      </c>
      <c r="C3046" s="8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16">
        <f>ROUND((E3046/D3046)*(100),0)</f>
        <v>109</v>
      </c>
      <c r="P3046" s="9">
        <f>IF(L3046 = 0,0,E3046/L3046)</f>
        <v>84.108974358974365</v>
      </c>
      <c r="Q3046" s="1" t="str">
        <f>LEFT(N3046,SEARCH("/",N3046)-1)</f>
        <v>theater</v>
      </c>
      <c r="R3046" s="1" t="str">
        <f>RIGHT(N3046,LEN(N3046) - FIND("/",N3046))</f>
        <v>spaces</v>
      </c>
      <c r="S3046" s="12">
        <f>(J3046/86400)+DATE(1970,1,1)</f>
        <v>42387.7268287037</v>
      </c>
      <c r="T3046" s="12">
        <f>(I3046/86400)+DATE(1970,1,1)</f>
        <v>42402.7268287037</v>
      </c>
    </row>
    <row r="3047" spans="1:20" ht="60" x14ac:dyDescent="0.25">
      <c r="A3047" s="1">
        <v>3045</v>
      </c>
      <c r="B3047" s="8" t="s">
        <v>3045</v>
      </c>
      <c r="C3047" s="8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16">
        <f>ROUND((E3047/D3047)*(100),0)</f>
        <v>133</v>
      </c>
      <c r="P3047" s="9">
        <f>IF(L3047 = 0,0,E3047/L3047)</f>
        <v>82.941562500000003</v>
      </c>
      <c r="Q3047" s="1" t="str">
        <f>LEFT(N3047,SEARCH("/",N3047)-1)</f>
        <v>theater</v>
      </c>
      <c r="R3047" s="1" t="str">
        <f>RIGHT(N3047,LEN(N3047) - FIND("/",N3047))</f>
        <v>spaces</v>
      </c>
      <c r="S3047" s="12">
        <f>(J3047/86400)+DATE(1970,1,1)</f>
        <v>41843.155729166669</v>
      </c>
      <c r="T3047" s="12">
        <f>(I3047/86400)+DATE(1970,1,1)</f>
        <v>41873.155729166669</v>
      </c>
    </row>
    <row r="3048" spans="1:20" ht="60" x14ac:dyDescent="0.25">
      <c r="A3048" s="1">
        <v>3046</v>
      </c>
      <c r="B3048" s="8" t="s">
        <v>3046</v>
      </c>
      <c r="C3048" s="8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16">
        <f>ROUND((E3048/D3048)*(100),0)</f>
        <v>191</v>
      </c>
      <c r="P3048" s="9">
        <f>IF(L3048 = 0,0,E3048/L3048)</f>
        <v>259.94827586206895</v>
      </c>
      <c r="Q3048" s="1" t="str">
        <f>LEFT(N3048,SEARCH("/",N3048)-1)</f>
        <v>theater</v>
      </c>
      <c r="R3048" s="1" t="str">
        <f>RIGHT(N3048,LEN(N3048) - FIND("/",N3048))</f>
        <v>spaces</v>
      </c>
      <c r="S3048" s="12">
        <f>(J3048/86400)+DATE(1970,1,1)</f>
        <v>41862.803078703706</v>
      </c>
      <c r="T3048" s="12">
        <f>(I3048/86400)+DATE(1970,1,1)</f>
        <v>41892.202777777777</v>
      </c>
    </row>
    <row r="3049" spans="1:20" ht="45" x14ac:dyDescent="0.25">
      <c r="A3049" s="1">
        <v>3047</v>
      </c>
      <c r="B3049" s="8" t="s">
        <v>3047</v>
      </c>
      <c r="C3049" s="8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16">
        <f>ROUND((E3049/D3049)*(100),0)</f>
        <v>149</v>
      </c>
      <c r="P3049" s="9">
        <f>IF(L3049 = 0,0,E3049/L3049)</f>
        <v>37.25</v>
      </c>
      <c r="Q3049" s="1" t="str">
        <f>LEFT(N3049,SEARCH("/",N3049)-1)</f>
        <v>theater</v>
      </c>
      <c r="R3049" s="1" t="str">
        <f>RIGHT(N3049,LEN(N3049) - FIND("/",N3049))</f>
        <v>spaces</v>
      </c>
      <c r="S3049" s="12">
        <f>(J3049/86400)+DATE(1970,1,1)</f>
        <v>42443.989050925928</v>
      </c>
      <c r="T3049" s="12">
        <f>(I3049/86400)+DATE(1970,1,1)</f>
        <v>42487.552777777775</v>
      </c>
    </row>
    <row r="3050" spans="1:20" ht="60" x14ac:dyDescent="0.25">
      <c r="A3050" s="1">
        <v>3048</v>
      </c>
      <c r="B3050" s="8" t="s">
        <v>3048</v>
      </c>
      <c r="C3050" s="8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16">
        <f>ROUND((E3050/D3050)*(100),0)</f>
        <v>166</v>
      </c>
      <c r="P3050" s="9">
        <f>IF(L3050 = 0,0,E3050/L3050)</f>
        <v>177.02127659574469</v>
      </c>
      <c r="Q3050" s="1" t="str">
        <f>LEFT(N3050,SEARCH("/",N3050)-1)</f>
        <v>theater</v>
      </c>
      <c r="R3050" s="1" t="str">
        <f>RIGHT(N3050,LEN(N3050) - FIND("/",N3050))</f>
        <v>spaces</v>
      </c>
      <c r="S3050" s="12">
        <f>(J3050/86400)+DATE(1970,1,1)</f>
        <v>41975.901180555556</v>
      </c>
      <c r="T3050" s="12">
        <f>(I3050/86400)+DATE(1970,1,1)</f>
        <v>42004.890277777777</v>
      </c>
    </row>
    <row r="3051" spans="1:20" ht="60" x14ac:dyDescent="0.25">
      <c r="A3051" s="1">
        <v>3049</v>
      </c>
      <c r="B3051" s="8" t="s">
        <v>3049</v>
      </c>
      <c r="C3051" s="8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16">
        <f>ROUND((E3051/D3051)*(100),0)</f>
        <v>107</v>
      </c>
      <c r="P3051" s="9">
        <f>IF(L3051 = 0,0,E3051/L3051)</f>
        <v>74.074074074074076</v>
      </c>
      <c r="Q3051" s="1" t="str">
        <f>LEFT(N3051,SEARCH("/",N3051)-1)</f>
        <v>theater</v>
      </c>
      <c r="R3051" s="1" t="str">
        <f>RIGHT(N3051,LEN(N3051) - FIND("/",N3051))</f>
        <v>spaces</v>
      </c>
      <c r="S3051" s="12">
        <f>(J3051/86400)+DATE(1970,1,1)</f>
        <v>42139.014525462961</v>
      </c>
      <c r="T3051" s="12">
        <f>(I3051/86400)+DATE(1970,1,1)</f>
        <v>42169.014525462961</v>
      </c>
    </row>
    <row r="3052" spans="1:20" ht="30" x14ac:dyDescent="0.25">
      <c r="A3052" s="1">
        <v>3050</v>
      </c>
      <c r="B3052" s="8" t="s">
        <v>3050</v>
      </c>
      <c r="C3052" s="8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16">
        <f>ROUND((E3052/D3052)*(100),0)</f>
        <v>106</v>
      </c>
      <c r="P3052" s="9">
        <f>IF(L3052 = 0,0,E3052/L3052)</f>
        <v>70.666666666666671</v>
      </c>
      <c r="Q3052" s="1" t="str">
        <f>LEFT(N3052,SEARCH("/",N3052)-1)</f>
        <v>theater</v>
      </c>
      <c r="R3052" s="1" t="str">
        <f>RIGHT(N3052,LEN(N3052) - FIND("/",N3052))</f>
        <v>spaces</v>
      </c>
      <c r="S3052" s="12">
        <f>(J3052/86400)+DATE(1970,1,1)</f>
        <v>42465.16851851852</v>
      </c>
      <c r="T3052" s="12">
        <f>(I3052/86400)+DATE(1970,1,1)</f>
        <v>42495.16851851852</v>
      </c>
    </row>
    <row r="3053" spans="1:20" ht="60" x14ac:dyDescent="0.25">
      <c r="A3053" s="1">
        <v>3051</v>
      </c>
      <c r="B3053" s="8" t="s">
        <v>3051</v>
      </c>
      <c r="C3053" s="8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6">
        <f>ROUND((E3053/D3053)*(100),0)</f>
        <v>24</v>
      </c>
      <c r="P3053" s="9">
        <f>IF(L3053 = 0,0,E3053/L3053)</f>
        <v>23.62857142857143</v>
      </c>
      <c r="Q3053" s="1" t="str">
        <f>LEFT(N3053,SEARCH("/",N3053)-1)</f>
        <v>theater</v>
      </c>
      <c r="R3053" s="1" t="str">
        <f>RIGHT(N3053,LEN(N3053) - FIND("/",N3053))</f>
        <v>spaces</v>
      </c>
      <c r="S3053" s="12">
        <f>(J3053/86400)+DATE(1970,1,1)</f>
        <v>42744.416030092594</v>
      </c>
      <c r="T3053" s="12">
        <f>(I3053/86400)+DATE(1970,1,1)</f>
        <v>42774.416030092594</v>
      </c>
    </row>
    <row r="3054" spans="1:20" ht="45" x14ac:dyDescent="0.25">
      <c r="A3054" s="1">
        <v>3052</v>
      </c>
      <c r="B3054" s="8" t="s">
        <v>3052</v>
      </c>
      <c r="C3054" s="8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6">
        <f>ROUND((E3054/D3054)*(100),0)</f>
        <v>0</v>
      </c>
      <c r="P3054" s="9">
        <f>IF(L3054 = 0,0,E3054/L3054)</f>
        <v>37.5</v>
      </c>
      <c r="Q3054" s="1" t="str">
        <f>LEFT(N3054,SEARCH("/",N3054)-1)</f>
        <v>theater</v>
      </c>
      <c r="R3054" s="1" t="str">
        <f>RIGHT(N3054,LEN(N3054) - FIND("/",N3054))</f>
        <v>spaces</v>
      </c>
      <c r="S3054" s="12">
        <f>(J3054/86400)+DATE(1970,1,1)</f>
        <v>42122.670069444444</v>
      </c>
      <c r="T3054" s="12">
        <f>(I3054/86400)+DATE(1970,1,1)</f>
        <v>42152.665972222225</v>
      </c>
    </row>
    <row r="3055" spans="1:20" ht="60" x14ac:dyDescent="0.25">
      <c r="A3055" s="1">
        <v>3053</v>
      </c>
      <c r="B3055" s="8" t="s">
        <v>3053</v>
      </c>
      <c r="C3055" s="8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6">
        <f>ROUND((E3055/D3055)*(100),0)</f>
        <v>0</v>
      </c>
      <c r="P3055" s="9">
        <f>IF(L3055 = 0,0,E3055/L3055)</f>
        <v>13.333333333333334</v>
      </c>
      <c r="Q3055" s="1" t="str">
        <f>LEFT(N3055,SEARCH("/",N3055)-1)</f>
        <v>theater</v>
      </c>
      <c r="R3055" s="1" t="str">
        <f>RIGHT(N3055,LEN(N3055) - FIND("/",N3055))</f>
        <v>spaces</v>
      </c>
      <c r="S3055" s="12">
        <f>(J3055/86400)+DATE(1970,1,1)</f>
        <v>41862.761724537035</v>
      </c>
      <c r="T3055" s="12">
        <f>(I3055/86400)+DATE(1970,1,1)</f>
        <v>41914.165972222225</v>
      </c>
    </row>
    <row r="3056" spans="1:20" ht="60" x14ac:dyDescent="0.25">
      <c r="A3056" s="1">
        <v>3054</v>
      </c>
      <c r="B3056" s="8" t="s">
        <v>3054</v>
      </c>
      <c r="C3056" s="8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6">
        <f>ROUND((E3056/D3056)*(100),0)</f>
        <v>0</v>
      </c>
      <c r="P3056" s="9">
        <f>IF(L3056 = 0,0,E3056/L3056)</f>
        <v>0</v>
      </c>
      <c r="Q3056" s="1" t="str">
        <f>LEFT(N3056,SEARCH("/",N3056)-1)</f>
        <v>theater</v>
      </c>
      <c r="R3056" s="1" t="str">
        <f>RIGHT(N3056,LEN(N3056) - FIND("/",N3056))</f>
        <v>spaces</v>
      </c>
      <c r="S3056" s="12">
        <f>(J3056/86400)+DATE(1970,1,1)</f>
        <v>42027.832800925928</v>
      </c>
      <c r="T3056" s="12">
        <f>(I3056/86400)+DATE(1970,1,1)</f>
        <v>42065.044444444444</v>
      </c>
    </row>
    <row r="3057" spans="1:20" ht="60" x14ac:dyDescent="0.25">
      <c r="A3057" s="1">
        <v>3055</v>
      </c>
      <c r="B3057" s="8" t="s">
        <v>3055</v>
      </c>
      <c r="C3057" s="8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6">
        <f>ROUND((E3057/D3057)*(100),0)</f>
        <v>0</v>
      </c>
      <c r="P3057" s="9">
        <f>IF(L3057 = 0,0,E3057/L3057)</f>
        <v>1</v>
      </c>
      <c r="Q3057" s="1" t="str">
        <f>LEFT(N3057,SEARCH("/",N3057)-1)</f>
        <v>theater</v>
      </c>
      <c r="R3057" s="1" t="str">
        <f>RIGHT(N3057,LEN(N3057) - FIND("/",N3057))</f>
        <v>spaces</v>
      </c>
      <c r="S3057" s="12">
        <f>(J3057/86400)+DATE(1970,1,1)</f>
        <v>41953.95821759259</v>
      </c>
      <c r="T3057" s="12">
        <f>(I3057/86400)+DATE(1970,1,1)</f>
        <v>42013.95821759259</v>
      </c>
    </row>
    <row r="3058" spans="1:20" ht="60" x14ac:dyDescent="0.25">
      <c r="A3058" s="1">
        <v>3056</v>
      </c>
      <c r="B3058" s="8" t="s">
        <v>3056</v>
      </c>
      <c r="C3058" s="8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6">
        <f>ROUND((E3058/D3058)*(100),0)</f>
        <v>0</v>
      </c>
      <c r="P3058" s="9">
        <f>IF(L3058 = 0,0,E3058/L3058)</f>
        <v>0</v>
      </c>
      <c r="Q3058" s="1" t="str">
        <f>LEFT(N3058,SEARCH("/",N3058)-1)</f>
        <v>theater</v>
      </c>
      <c r="R3058" s="1" t="str">
        <f>RIGHT(N3058,LEN(N3058) - FIND("/",N3058))</f>
        <v>spaces</v>
      </c>
      <c r="S3058" s="12">
        <f>(J3058/86400)+DATE(1970,1,1)</f>
        <v>41851.636388888888</v>
      </c>
      <c r="T3058" s="12">
        <f>(I3058/86400)+DATE(1970,1,1)</f>
        <v>41911.636388888888</v>
      </c>
    </row>
    <row r="3059" spans="1:20" ht="45" x14ac:dyDescent="0.25">
      <c r="A3059" s="1">
        <v>3057</v>
      </c>
      <c r="B3059" s="8" t="s">
        <v>3057</v>
      </c>
      <c r="C3059" s="8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6">
        <f>ROUND((E3059/D3059)*(100),0)</f>
        <v>0</v>
      </c>
      <c r="P3059" s="9">
        <f>IF(L3059 = 0,0,E3059/L3059)</f>
        <v>0</v>
      </c>
      <c r="Q3059" s="1" t="str">
        <f>LEFT(N3059,SEARCH("/",N3059)-1)</f>
        <v>theater</v>
      </c>
      <c r="R3059" s="1" t="str">
        <f>RIGHT(N3059,LEN(N3059) - FIND("/",N3059))</f>
        <v>spaces</v>
      </c>
      <c r="S3059" s="12">
        <f>(J3059/86400)+DATE(1970,1,1)</f>
        <v>42433.650590277779</v>
      </c>
      <c r="T3059" s="12">
        <f>(I3059/86400)+DATE(1970,1,1)</f>
        <v>42463.608923611115</v>
      </c>
    </row>
    <row r="3060" spans="1:20" ht="60" x14ac:dyDescent="0.25">
      <c r="A3060" s="1">
        <v>3058</v>
      </c>
      <c r="B3060" s="8" t="s">
        <v>3058</v>
      </c>
      <c r="C3060" s="8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6">
        <f>ROUND((E3060/D3060)*(100),0)</f>
        <v>0</v>
      </c>
      <c r="P3060" s="9">
        <f>IF(L3060 = 0,0,E3060/L3060)</f>
        <v>1</v>
      </c>
      <c r="Q3060" s="1" t="str">
        <f>LEFT(N3060,SEARCH("/",N3060)-1)</f>
        <v>theater</v>
      </c>
      <c r="R3060" s="1" t="str">
        <f>RIGHT(N3060,LEN(N3060) - FIND("/",N3060))</f>
        <v>spaces</v>
      </c>
      <c r="S3060" s="12">
        <f>(J3060/86400)+DATE(1970,1,1)</f>
        <v>42460.374305555553</v>
      </c>
      <c r="T3060" s="12">
        <f>(I3060/86400)+DATE(1970,1,1)</f>
        <v>42510.374305555553</v>
      </c>
    </row>
    <row r="3061" spans="1:20" ht="60" x14ac:dyDescent="0.25">
      <c r="A3061" s="1">
        <v>3059</v>
      </c>
      <c r="B3061" s="8" t="s">
        <v>3059</v>
      </c>
      <c r="C3061" s="8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6">
        <f>ROUND((E3061/D3061)*(100),0)</f>
        <v>3</v>
      </c>
      <c r="P3061" s="9">
        <f>IF(L3061 = 0,0,E3061/L3061)</f>
        <v>41</v>
      </c>
      <c r="Q3061" s="1" t="str">
        <f>LEFT(N3061,SEARCH("/",N3061)-1)</f>
        <v>theater</v>
      </c>
      <c r="R3061" s="1" t="str">
        <f>RIGHT(N3061,LEN(N3061) - FIND("/",N3061))</f>
        <v>spaces</v>
      </c>
      <c r="S3061" s="12">
        <f>(J3061/86400)+DATE(1970,1,1)</f>
        <v>41829.935717592591</v>
      </c>
      <c r="T3061" s="12">
        <f>(I3061/86400)+DATE(1970,1,1)</f>
        <v>41859.935717592591</v>
      </c>
    </row>
    <row r="3062" spans="1:20" ht="45" x14ac:dyDescent="0.25">
      <c r="A3062" s="1">
        <v>3060</v>
      </c>
      <c r="B3062" s="8" t="s">
        <v>3060</v>
      </c>
      <c r="C3062" s="8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6">
        <f>ROUND((E3062/D3062)*(100),0)</f>
        <v>0</v>
      </c>
      <c r="P3062" s="9">
        <f>IF(L3062 = 0,0,E3062/L3062)</f>
        <v>55.833333333333336</v>
      </c>
      <c r="Q3062" s="1" t="str">
        <f>LEFT(N3062,SEARCH("/",N3062)-1)</f>
        <v>theater</v>
      </c>
      <c r="R3062" s="1" t="str">
        <f>RIGHT(N3062,LEN(N3062) - FIND("/",N3062))</f>
        <v>spaces</v>
      </c>
      <c r="S3062" s="12">
        <f>(J3062/86400)+DATE(1970,1,1)</f>
        <v>42245.274699074071</v>
      </c>
      <c r="T3062" s="12">
        <f>(I3062/86400)+DATE(1970,1,1)</f>
        <v>42275.274699074071</v>
      </c>
    </row>
    <row r="3063" spans="1:20" x14ac:dyDescent="0.25">
      <c r="A3063" s="1">
        <v>3061</v>
      </c>
      <c r="B3063" s="8" t="s">
        <v>3061</v>
      </c>
      <c r="C3063" s="8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6">
        <f>ROUND((E3063/D3063)*(100),0)</f>
        <v>0</v>
      </c>
      <c r="P3063" s="9">
        <f>IF(L3063 = 0,0,E3063/L3063)</f>
        <v>0</v>
      </c>
      <c r="Q3063" s="1" t="str">
        <f>LEFT(N3063,SEARCH("/",N3063)-1)</f>
        <v>theater</v>
      </c>
      <c r="R3063" s="1" t="str">
        <f>RIGHT(N3063,LEN(N3063) - FIND("/",N3063))</f>
        <v>spaces</v>
      </c>
      <c r="S3063" s="12">
        <f>(J3063/86400)+DATE(1970,1,1)</f>
        <v>41834.784120370372</v>
      </c>
      <c r="T3063" s="12">
        <f>(I3063/86400)+DATE(1970,1,1)</f>
        <v>41864.784120370372</v>
      </c>
    </row>
    <row r="3064" spans="1:20" ht="60" x14ac:dyDescent="0.25">
      <c r="A3064" s="1">
        <v>3062</v>
      </c>
      <c r="B3064" s="8" t="s">
        <v>3062</v>
      </c>
      <c r="C3064" s="8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6">
        <f>ROUND((E3064/D3064)*(100),0)</f>
        <v>67</v>
      </c>
      <c r="P3064" s="9">
        <f>IF(L3064 = 0,0,E3064/L3064)</f>
        <v>99.761194029850742</v>
      </c>
      <c r="Q3064" s="1" t="str">
        <f>LEFT(N3064,SEARCH("/",N3064)-1)</f>
        <v>theater</v>
      </c>
      <c r="R3064" s="1" t="str">
        <f>RIGHT(N3064,LEN(N3064) - FIND("/",N3064))</f>
        <v>spaces</v>
      </c>
      <c r="S3064" s="12">
        <f>(J3064/86400)+DATE(1970,1,1)</f>
        <v>42248.535787037035</v>
      </c>
      <c r="T3064" s="12">
        <f>(I3064/86400)+DATE(1970,1,1)</f>
        <v>42277.75</v>
      </c>
    </row>
    <row r="3065" spans="1:20" ht="45" x14ac:dyDescent="0.25">
      <c r="A3065" s="1">
        <v>3063</v>
      </c>
      <c r="B3065" s="8" t="s">
        <v>3063</v>
      </c>
      <c r="C3065" s="8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6">
        <f>ROUND((E3065/D3065)*(100),0)</f>
        <v>20</v>
      </c>
      <c r="P3065" s="9">
        <f>IF(L3065 = 0,0,E3065/L3065)</f>
        <v>25.521739130434781</v>
      </c>
      <c r="Q3065" s="1" t="str">
        <f>LEFT(N3065,SEARCH("/",N3065)-1)</f>
        <v>theater</v>
      </c>
      <c r="R3065" s="1" t="str">
        <f>RIGHT(N3065,LEN(N3065) - FIND("/",N3065))</f>
        <v>spaces</v>
      </c>
      <c r="S3065" s="12">
        <f>(J3065/86400)+DATE(1970,1,1)</f>
        <v>42630.922893518524</v>
      </c>
      <c r="T3065" s="12">
        <f>(I3065/86400)+DATE(1970,1,1)</f>
        <v>42665.922893518524</v>
      </c>
    </row>
    <row r="3066" spans="1:20" ht="30" x14ac:dyDescent="0.25">
      <c r="A3066" s="1">
        <v>3064</v>
      </c>
      <c r="B3066" s="8" t="s">
        <v>3064</v>
      </c>
      <c r="C3066" s="8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6">
        <f>ROUND((E3066/D3066)*(100),0)</f>
        <v>11</v>
      </c>
      <c r="P3066" s="9">
        <f>IF(L3066 = 0,0,E3066/L3066)</f>
        <v>117.65277777777777</v>
      </c>
      <c r="Q3066" s="1" t="str">
        <f>LEFT(N3066,SEARCH("/",N3066)-1)</f>
        <v>theater</v>
      </c>
      <c r="R3066" s="1" t="str">
        <f>RIGHT(N3066,LEN(N3066) - FIND("/",N3066))</f>
        <v>spaces</v>
      </c>
      <c r="S3066" s="12">
        <f>(J3066/86400)+DATE(1970,1,1)</f>
        <v>42299.130162037036</v>
      </c>
      <c r="T3066" s="12">
        <f>(I3066/86400)+DATE(1970,1,1)</f>
        <v>42330.290972222225</v>
      </c>
    </row>
    <row r="3067" spans="1:20" ht="60" x14ac:dyDescent="0.25">
      <c r="A3067" s="1">
        <v>3065</v>
      </c>
      <c r="B3067" s="8" t="s">
        <v>3065</v>
      </c>
      <c r="C3067" s="8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6">
        <f>ROUND((E3067/D3067)*(100),0)</f>
        <v>0</v>
      </c>
      <c r="P3067" s="9">
        <f>IF(L3067 = 0,0,E3067/L3067)</f>
        <v>5</v>
      </c>
      <c r="Q3067" s="1" t="str">
        <f>LEFT(N3067,SEARCH("/",N3067)-1)</f>
        <v>theater</v>
      </c>
      <c r="R3067" s="1" t="str">
        <f>RIGHT(N3067,LEN(N3067) - FIND("/",N3067))</f>
        <v>spaces</v>
      </c>
      <c r="S3067" s="12">
        <f>(J3067/86400)+DATE(1970,1,1)</f>
        <v>41825.055231481485</v>
      </c>
      <c r="T3067" s="12">
        <f>(I3067/86400)+DATE(1970,1,1)</f>
        <v>41850.055231481485</v>
      </c>
    </row>
    <row r="3068" spans="1:20" ht="45" x14ac:dyDescent="0.25">
      <c r="A3068" s="1">
        <v>3066</v>
      </c>
      <c r="B3068" s="8" t="s">
        <v>3066</v>
      </c>
      <c r="C3068" s="8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6">
        <f>ROUND((E3068/D3068)*(100),0)</f>
        <v>12</v>
      </c>
      <c r="P3068" s="9">
        <f>IF(L3068 = 0,0,E3068/L3068)</f>
        <v>2796.6666666666665</v>
      </c>
      <c r="Q3068" s="1" t="str">
        <f>LEFT(N3068,SEARCH("/",N3068)-1)</f>
        <v>theater</v>
      </c>
      <c r="R3068" s="1" t="str">
        <f>RIGHT(N3068,LEN(N3068) - FIND("/",N3068))</f>
        <v>spaces</v>
      </c>
      <c r="S3068" s="12">
        <f>(J3068/86400)+DATE(1970,1,1)</f>
        <v>42531.228437500002</v>
      </c>
      <c r="T3068" s="12">
        <f>(I3068/86400)+DATE(1970,1,1)</f>
        <v>42561.228437500002</v>
      </c>
    </row>
    <row r="3069" spans="1:20" ht="60" x14ac:dyDescent="0.25">
      <c r="A3069" s="1">
        <v>3067</v>
      </c>
      <c r="B3069" s="8" t="s">
        <v>3067</v>
      </c>
      <c r="C3069" s="8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6">
        <f>ROUND((E3069/D3069)*(100),0)</f>
        <v>3</v>
      </c>
      <c r="P3069" s="9">
        <f>IF(L3069 = 0,0,E3069/L3069)</f>
        <v>200</v>
      </c>
      <c r="Q3069" s="1" t="str">
        <f>LEFT(N3069,SEARCH("/",N3069)-1)</f>
        <v>theater</v>
      </c>
      <c r="R3069" s="1" t="str">
        <f>RIGHT(N3069,LEN(N3069) - FIND("/",N3069))</f>
        <v>spaces</v>
      </c>
      <c r="S3069" s="12">
        <f>(J3069/86400)+DATE(1970,1,1)</f>
        <v>42226.938414351855</v>
      </c>
      <c r="T3069" s="12">
        <f>(I3069/86400)+DATE(1970,1,1)</f>
        <v>42256.938414351855</v>
      </c>
    </row>
    <row r="3070" spans="1:20" ht="60" x14ac:dyDescent="0.25">
      <c r="A3070" s="1">
        <v>3068</v>
      </c>
      <c r="B3070" s="8" t="s">
        <v>3068</v>
      </c>
      <c r="C3070" s="8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6">
        <f>ROUND((E3070/D3070)*(100),0)</f>
        <v>0</v>
      </c>
      <c r="P3070" s="9">
        <f>IF(L3070 = 0,0,E3070/L3070)</f>
        <v>87.5</v>
      </c>
      <c r="Q3070" s="1" t="str">
        <f>LEFT(N3070,SEARCH("/",N3070)-1)</f>
        <v>theater</v>
      </c>
      <c r="R3070" s="1" t="str">
        <f>RIGHT(N3070,LEN(N3070) - FIND("/",N3070))</f>
        <v>spaces</v>
      </c>
      <c r="S3070" s="12">
        <f>(J3070/86400)+DATE(1970,1,1)</f>
        <v>42263.691574074073</v>
      </c>
      <c r="T3070" s="12">
        <f>(I3070/86400)+DATE(1970,1,1)</f>
        <v>42293.691574074073</v>
      </c>
    </row>
    <row r="3071" spans="1:20" ht="60" x14ac:dyDescent="0.25">
      <c r="A3071" s="1">
        <v>3069</v>
      </c>
      <c r="B3071" s="8" t="s">
        <v>3069</v>
      </c>
      <c r="C3071" s="8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6">
        <f>ROUND((E3071/D3071)*(100),0)</f>
        <v>14</v>
      </c>
      <c r="P3071" s="9">
        <f>IF(L3071 = 0,0,E3071/L3071)</f>
        <v>20.142857142857142</v>
      </c>
      <c r="Q3071" s="1" t="str">
        <f>LEFT(N3071,SEARCH("/",N3071)-1)</f>
        <v>theater</v>
      </c>
      <c r="R3071" s="1" t="str">
        <f>RIGHT(N3071,LEN(N3071) - FIND("/",N3071))</f>
        <v>spaces</v>
      </c>
      <c r="S3071" s="12">
        <f>(J3071/86400)+DATE(1970,1,1)</f>
        <v>41957.833726851852</v>
      </c>
      <c r="T3071" s="12">
        <f>(I3071/86400)+DATE(1970,1,1)</f>
        <v>41987.833726851852</v>
      </c>
    </row>
    <row r="3072" spans="1:20" ht="45" x14ac:dyDescent="0.25">
      <c r="A3072" s="1">
        <v>3070</v>
      </c>
      <c r="B3072" s="8" t="s">
        <v>3070</v>
      </c>
      <c r="C3072" s="8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6">
        <f>ROUND((E3072/D3072)*(100),0)</f>
        <v>3</v>
      </c>
      <c r="P3072" s="9">
        <f>IF(L3072 = 0,0,E3072/L3072)</f>
        <v>20.875</v>
      </c>
      <c r="Q3072" s="1" t="str">
        <f>LEFT(N3072,SEARCH("/",N3072)-1)</f>
        <v>theater</v>
      </c>
      <c r="R3072" s="1" t="str">
        <f>RIGHT(N3072,LEN(N3072) - FIND("/",N3072))</f>
        <v>spaces</v>
      </c>
      <c r="S3072" s="12">
        <f>(J3072/86400)+DATE(1970,1,1)</f>
        <v>42690.733437499999</v>
      </c>
      <c r="T3072" s="12">
        <f>(I3072/86400)+DATE(1970,1,1)</f>
        <v>42711.733437499999</v>
      </c>
    </row>
    <row r="3073" spans="1:20" ht="45" x14ac:dyDescent="0.25">
      <c r="A3073" s="1">
        <v>3071</v>
      </c>
      <c r="B3073" s="8" t="s">
        <v>3071</v>
      </c>
      <c r="C3073" s="8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6">
        <f>ROUND((E3073/D3073)*(100),0)</f>
        <v>60</v>
      </c>
      <c r="P3073" s="9">
        <f>IF(L3073 = 0,0,E3073/L3073)</f>
        <v>61.307692307692307</v>
      </c>
      <c r="Q3073" s="1" t="str">
        <f>LEFT(N3073,SEARCH("/",N3073)-1)</f>
        <v>theater</v>
      </c>
      <c r="R3073" s="1" t="str">
        <f>RIGHT(N3073,LEN(N3073) - FIND("/",N3073))</f>
        <v>spaces</v>
      </c>
      <c r="S3073" s="12">
        <f>(J3073/86400)+DATE(1970,1,1)</f>
        <v>42097.732418981483</v>
      </c>
      <c r="T3073" s="12">
        <f>(I3073/86400)+DATE(1970,1,1)</f>
        <v>42115.249305555553</v>
      </c>
    </row>
    <row r="3074" spans="1:20" ht="60" x14ac:dyDescent="0.25">
      <c r="A3074" s="1">
        <v>3072</v>
      </c>
      <c r="B3074" s="8" t="s">
        <v>3072</v>
      </c>
      <c r="C3074" s="8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6">
        <f>ROUND((E3074/D3074)*(100),0)</f>
        <v>0</v>
      </c>
      <c r="P3074" s="9">
        <f>IF(L3074 = 0,0,E3074/L3074)</f>
        <v>1</v>
      </c>
      <c r="Q3074" s="1" t="str">
        <f>LEFT(N3074,SEARCH("/",N3074)-1)</f>
        <v>theater</v>
      </c>
      <c r="R3074" s="1" t="str">
        <f>RIGHT(N3074,LEN(N3074) - FIND("/",N3074))</f>
        <v>spaces</v>
      </c>
      <c r="S3074" s="12">
        <f>(J3074/86400)+DATE(1970,1,1)</f>
        <v>42658.690532407403</v>
      </c>
      <c r="T3074" s="12">
        <f>(I3074/86400)+DATE(1970,1,1)</f>
        <v>42673.073611111111</v>
      </c>
    </row>
    <row r="3075" spans="1:20" ht="45" x14ac:dyDescent="0.25">
      <c r="A3075" s="1">
        <v>3073</v>
      </c>
      <c r="B3075" s="8" t="s">
        <v>3073</v>
      </c>
      <c r="C3075" s="8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6">
        <f>ROUND((E3075/D3075)*(100),0)</f>
        <v>0</v>
      </c>
      <c r="P3075" s="9">
        <f>IF(L3075 = 0,0,E3075/L3075)</f>
        <v>92.142857142857139</v>
      </c>
      <c r="Q3075" s="1" t="str">
        <f>LEFT(N3075,SEARCH("/",N3075)-1)</f>
        <v>theater</v>
      </c>
      <c r="R3075" s="1" t="str">
        <f>RIGHT(N3075,LEN(N3075) - FIND("/",N3075))</f>
        <v>spaces</v>
      </c>
      <c r="S3075" s="12">
        <f>(J3075/86400)+DATE(1970,1,1)</f>
        <v>42111.684027777781</v>
      </c>
      <c r="T3075" s="12">
        <f>(I3075/86400)+DATE(1970,1,1)</f>
        <v>42169.804861111115</v>
      </c>
    </row>
    <row r="3076" spans="1:20" ht="75" x14ac:dyDescent="0.25">
      <c r="A3076" s="1">
        <v>3074</v>
      </c>
      <c r="B3076" s="8" t="s">
        <v>3074</v>
      </c>
      <c r="C3076" s="8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6">
        <f>ROUND((E3076/D3076)*(100),0)</f>
        <v>0</v>
      </c>
      <c r="P3076" s="9">
        <f>IF(L3076 = 0,0,E3076/L3076)</f>
        <v>7.333333333333333</v>
      </c>
      <c r="Q3076" s="1" t="str">
        <f>LEFT(N3076,SEARCH("/",N3076)-1)</f>
        <v>theater</v>
      </c>
      <c r="R3076" s="1" t="str">
        <f>RIGHT(N3076,LEN(N3076) - FIND("/",N3076))</f>
        <v>spaces</v>
      </c>
      <c r="S3076" s="12">
        <f>(J3076/86400)+DATE(1970,1,1)</f>
        <v>42409.571284722224</v>
      </c>
      <c r="T3076" s="12">
        <f>(I3076/86400)+DATE(1970,1,1)</f>
        <v>42439.571284722224</v>
      </c>
    </row>
    <row r="3077" spans="1:20" ht="45" x14ac:dyDescent="0.25">
      <c r="A3077" s="1">
        <v>3075</v>
      </c>
      <c r="B3077" s="8" t="s">
        <v>3075</v>
      </c>
      <c r="C3077" s="8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6">
        <f>ROUND((E3077/D3077)*(100),0)</f>
        <v>9</v>
      </c>
      <c r="P3077" s="9">
        <f>IF(L3077 = 0,0,E3077/L3077)</f>
        <v>64.8</v>
      </c>
      <c r="Q3077" s="1" t="str">
        <f>LEFT(N3077,SEARCH("/",N3077)-1)</f>
        <v>theater</v>
      </c>
      <c r="R3077" s="1" t="str">
        <f>RIGHT(N3077,LEN(N3077) - FIND("/",N3077))</f>
        <v>spaces</v>
      </c>
      <c r="S3077" s="12">
        <f>(J3077/86400)+DATE(1970,1,1)</f>
        <v>42551.102314814816</v>
      </c>
      <c r="T3077" s="12">
        <f>(I3077/86400)+DATE(1970,1,1)</f>
        <v>42601.102314814816</v>
      </c>
    </row>
    <row r="3078" spans="1:20" ht="30" x14ac:dyDescent="0.25">
      <c r="A3078" s="1">
        <v>3076</v>
      </c>
      <c r="B3078" s="8" t="s">
        <v>3076</v>
      </c>
      <c r="C3078" s="8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6">
        <f>ROUND((E3078/D3078)*(100),0)</f>
        <v>15</v>
      </c>
      <c r="P3078" s="9">
        <f>IF(L3078 = 0,0,E3078/L3078)</f>
        <v>30.12</v>
      </c>
      <c r="Q3078" s="1" t="str">
        <f>LEFT(N3078,SEARCH("/",N3078)-1)</f>
        <v>theater</v>
      </c>
      <c r="R3078" s="1" t="str">
        <f>RIGHT(N3078,LEN(N3078) - FIND("/",N3078))</f>
        <v>spaces</v>
      </c>
      <c r="S3078" s="12">
        <f>(J3078/86400)+DATE(1970,1,1)</f>
        <v>42226.651886574073</v>
      </c>
      <c r="T3078" s="12">
        <f>(I3078/86400)+DATE(1970,1,1)</f>
        <v>42286.651886574073</v>
      </c>
    </row>
    <row r="3079" spans="1:20" ht="60" x14ac:dyDescent="0.25">
      <c r="A3079" s="1">
        <v>3077</v>
      </c>
      <c r="B3079" s="8" t="s">
        <v>3077</v>
      </c>
      <c r="C3079" s="8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6">
        <f>ROUND((E3079/D3079)*(100),0)</f>
        <v>0</v>
      </c>
      <c r="P3079" s="9">
        <f>IF(L3079 = 0,0,E3079/L3079)</f>
        <v>52.5</v>
      </c>
      <c r="Q3079" s="1" t="str">
        <f>LEFT(N3079,SEARCH("/",N3079)-1)</f>
        <v>theater</v>
      </c>
      <c r="R3079" s="1" t="str">
        <f>RIGHT(N3079,LEN(N3079) - FIND("/",N3079))</f>
        <v>spaces</v>
      </c>
      <c r="S3079" s="12">
        <f>(J3079/86400)+DATE(1970,1,1)</f>
        <v>42766.956921296296</v>
      </c>
      <c r="T3079" s="12">
        <f>(I3079/86400)+DATE(1970,1,1)</f>
        <v>42796.956921296296</v>
      </c>
    </row>
    <row r="3080" spans="1:20" ht="60" x14ac:dyDescent="0.25">
      <c r="A3080" s="1">
        <v>3078</v>
      </c>
      <c r="B3080" s="8" t="s">
        <v>3078</v>
      </c>
      <c r="C3080" s="8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6">
        <f>ROUND((E3080/D3080)*(100),0)</f>
        <v>0</v>
      </c>
      <c r="P3080" s="9">
        <f>IF(L3080 = 0,0,E3080/L3080)</f>
        <v>23.666666666666668</v>
      </c>
      <c r="Q3080" s="1" t="str">
        <f>LEFT(N3080,SEARCH("/",N3080)-1)</f>
        <v>theater</v>
      </c>
      <c r="R3080" s="1" t="str">
        <f>RIGHT(N3080,LEN(N3080) - FIND("/",N3080))</f>
        <v>spaces</v>
      </c>
      <c r="S3080" s="12">
        <f>(J3080/86400)+DATE(1970,1,1)</f>
        <v>42031.138831018514</v>
      </c>
      <c r="T3080" s="12">
        <f>(I3080/86400)+DATE(1970,1,1)</f>
        <v>42061.138831018514</v>
      </c>
    </row>
    <row r="3081" spans="1:20" ht="45" x14ac:dyDescent="0.25">
      <c r="A3081" s="1">
        <v>3079</v>
      </c>
      <c r="B3081" s="8" t="s">
        <v>3079</v>
      </c>
      <c r="C3081" s="8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6">
        <f>ROUND((E3081/D3081)*(100),0)</f>
        <v>1</v>
      </c>
      <c r="P3081" s="9">
        <f>IF(L3081 = 0,0,E3081/L3081)</f>
        <v>415.77777777777777</v>
      </c>
      <c r="Q3081" s="1" t="str">
        <f>LEFT(N3081,SEARCH("/",N3081)-1)</f>
        <v>theater</v>
      </c>
      <c r="R3081" s="1" t="str">
        <f>RIGHT(N3081,LEN(N3081) - FIND("/",N3081))</f>
        <v>spaces</v>
      </c>
      <c r="S3081" s="12">
        <f>(J3081/86400)+DATE(1970,1,1)</f>
        <v>42055.713368055556</v>
      </c>
      <c r="T3081" s="12">
        <f>(I3081/86400)+DATE(1970,1,1)</f>
        <v>42085.671701388885</v>
      </c>
    </row>
    <row r="3082" spans="1:20" ht="60" x14ac:dyDescent="0.25">
      <c r="A3082" s="1">
        <v>3080</v>
      </c>
      <c r="B3082" s="8" t="s">
        <v>3080</v>
      </c>
      <c r="C3082" s="8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6">
        <f>ROUND((E3082/D3082)*(100),0)</f>
        <v>0</v>
      </c>
      <c r="P3082" s="9">
        <f>IF(L3082 = 0,0,E3082/L3082)</f>
        <v>53.714285714285715</v>
      </c>
      <c r="Q3082" s="1" t="str">
        <f>LEFT(N3082,SEARCH("/",N3082)-1)</f>
        <v>theater</v>
      </c>
      <c r="R3082" s="1" t="str">
        <f>RIGHT(N3082,LEN(N3082) - FIND("/",N3082))</f>
        <v>spaces</v>
      </c>
      <c r="S3082" s="12">
        <f>(J3082/86400)+DATE(1970,1,1)</f>
        <v>41940.028287037036</v>
      </c>
      <c r="T3082" s="12">
        <f>(I3082/86400)+DATE(1970,1,1)</f>
        <v>42000.0699537037</v>
      </c>
    </row>
    <row r="3083" spans="1:20" ht="60" x14ac:dyDescent="0.25">
      <c r="A3083" s="1">
        <v>3081</v>
      </c>
      <c r="B3083" s="8" t="s">
        <v>3081</v>
      </c>
      <c r="C3083" s="8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6">
        <f>ROUND((E3083/D3083)*(100),0)</f>
        <v>0</v>
      </c>
      <c r="P3083" s="9">
        <f>IF(L3083 = 0,0,E3083/L3083)</f>
        <v>420.6</v>
      </c>
      <c r="Q3083" s="1" t="str">
        <f>LEFT(N3083,SEARCH("/",N3083)-1)</f>
        <v>theater</v>
      </c>
      <c r="R3083" s="1" t="str">
        <f>RIGHT(N3083,LEN(N3083) - FIND("/",N3083))</f>
        <v>spaces</v>
      </c>
      <c r="S3083" s="12">
        <f>(J3083/86400)+DATE(1970,1,1)</f>
        <v>42237.181608796294</v>
      </c>
      <c r="T3083" s="12">
        <f>(I3083/86400)+DATE(1970,1,1)</f>
        <v>42267.181608796294</v>
      </c>
    </row>
    <row r="3084" spans="1:20" ht="60" x14ac:dyDescent="0.25">
      <c r="A3084" s="1">
        <v>3082</v>
      </c>
      <c r="B3084" s="8" t="s">
        <v>3082</v>
      </c>
      <c r="C3084" s="8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6">
        <f>ROUND((E3084/D3084)*(100),0)</f>
        <v>0</v>
      </c>
      <c r="P3084" s="9">
        <f>IF(L3084 = 0,0,E3084/L3084)</f>
        <v>0</v>
      </c>
      <c r="Q3084" s="1" t="str">
        <f>LEFT(N3084,SEARCH("/",N3084)-1)</f>
        <v>theater</v>
      </c>
      <c r="R3084" s="1" t="str">
        <f>RIGHT(N3084,LEN(N3084) - FIND("/",N3084))</f>
        <v>spaces</v>
      </c>
      <c r="S3084" s="12">
        <f>(J3084/86400)+DATE(1970,1,1)</f>
        <v>42293.922986111109</v>
      </c>
      <c r="T3084" s="12">
        <f>(I3084/86400)+DATE(1970,1,1)</f>
        <v>42323.96465277778</v>
      </c>
    </row>
    <row r="3085" spans="1:20" ht="75" x14ac:dyDescent="0.25">
      <c r="A3085" s="1">
        <v>3083</v>
      </c>
      <c r="B3085" s="8" t="s">
        <v>3083</v>
      </c>
      <c r="C3085" s="8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6">
        <f>ROUND((E3085/D3085)*(100),0)</f>
        <v>0</v>
      </c>
      <c r="P3085" s="9">
        <f>IF(L3085 = 0,0,E3085/L3085)</f>
        <v>18.666666666666668</v>
      </c>
      <c r="Q3085" s="1" t="str">
        <f>LEFT(N3085,SEARCH("/",N3085)-1)</f>
        <v>theater</v>
      </c>
      <c r="R3085" s="1" t="str">
        <f>RIGHT(N3085,LEN(N3085) - FIND("/",N3085))</f>
        <v>spaces</v>
      </c>
      <c r="S3085" s="12">
        <f>(J3085/86400)+DATE(1970,1,1)</f>
        <v>41853.563402777778</v>
      </c>
      <c r="T3085" s="12">
        <f>(I3085/86400)+DATE(1970,1,1)</f>
        <v>41883.208333333336</v>
      </c>
    </row>
    <row r="3086" spans="1:20" ht="60" x14ac:dyDescent="0.25">
      <c r="A3086" s="1">
        <v>3084</v>
      </c>
      <c r="B3086" s="8" t="s">
        <v>3084</v>
      </c>
      <c r="C3086" s="8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6">
        <f>ROUND((E3086/D3086)*(100),0)</f>
        <v>12</v>
      </c>
      <c r="P3086" s="9">
        <f>IF(L3086 = 0,0,E3086/L3086)</f>
        <v>78.333333333333329</v>
      </c>
      <c r="Q3086" s="1" t="str">
        <f>LEFT(N3086,SEARCH("/",N3086)-1)</f>
        <v>theater</v>
      </c>
      <c r="R3086" s="1" t="str">
        <f>RIGHT(N3086,LEN(N3086) - FIND("/",N3086))</f>
        <v>spaces</v>
      </c>
      <c r="S3086" s="12">
        <f>(J3086/86400)+DATE(1970,1,1)</f>
        <v>42100.723738425921</v>
      </c>
      <c r="T3086" s="12">
        <f>(I3086/86400)+DATE(1970,1,1)</f>
        <v>42129.783333333333</v>
      </c>
    </row>
    <row r="3087" spans="1:20" ht="60" x14ac:dyDescent="0.25">
      <c r="A3087" s="1">
        <v>3085</v>
      </c>
      <c r="B3087" s="8" t="s">
        <v>3085</v>
      </c>
      <c r="C3087" s="8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6">
        <f>ROUND((E3087/D3087)*(100),0)</f>
        <v>2</v>
      </c>
      <c r="P3087" s="9">
        <f>IF(L3087 = 0,0,E3087/L3087)</f>
        <v>67.777777777777771</v>
      </c>
      <c r="Q3087" s="1" t="str">
        <f>LEFT(N3087,SEARCH("/",N3087)-1)</f>
        <v>theater</v>
      </c>
      <c r="R3087" s="1" t="str">
        <f>RIGHT(N3087,LEN(N3087) - FIND("/",N3087))</f>
        <v>spaces</v>
      </c>
      <c r="S3087" s="12">
        <f>(J3087/86400)+DATE(1970,1,1)</f>
        <v>42246.883784722224</v>
      </c>
      <c r="T3087" s="12">
        <f>(I3087/86400)+DATE(1970,1,1)</f>
        <v>42276.883784722224</v>
      </c>
    </row>
    <row r="3088" spans="1:20" ht="60" x14ac:dyDescent="0.25">
      <c r="A3088" s="1">
        <v>3086</v>
      </c>
      <c r="B3088" s="8" t="s">
        <v>3086</v>
      </c>
      <c r="C3088" s="8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6">
        <f>ROUND((E3088/D3088)*(100),0)</f>
        <v>0</v>
      </c>
      <c r="P3088" s="9">
        <f>IF(L3088 = 0,0,E3088/L3088)</f>
        <v>16.666666666666668</v>
      </c>
      <c r="Q3088" s="1" t="str">
        <f>LEFT(N3088,SEARCH("/",N3088)-1)</f>
        <v>theater</v>
      </c>
      <c r="R3088" s="1" t="str">
        <f>RIGHT(N3088,LEN(N3088) - FIND("/",N3088))</f>
        <v>spaces</v>
      </c>
      <c r="S3088" s="12">
        <f>(J3088/86400)+DATE(1970,1,1)</f>
        <v>42173.67082175926</v>
      </c>
      <c r="T3088" s="12">
        <f>(I3088/86400)+DATE(1970,1,1)</f>
        <v>42233.67082175926</v>
      </c>
    </row>
    <row r="3089" spans="1:20" ht="60" x14ac:dyDescent="0.25">
      <c r="A3089" s="1">
        <v>3087</v>
      </c>
      <c r="B3089" s="8" t="s">
        <v>3087</v>
      </c>
      <c r="C3089" s="8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6">
        <f>ROUND((E3089/D3089)*(100),0)</f>
        <v>1</v>
      </c>
      <c r="P3089" s="9">
        <f>IF(L3089 = 0,0,E3089/L3089)</f>
        <v>62.5</v>
      </c>
      <c r="Q3089" s="1" t="str">
        <f>LEFT(N3089,SEARCH("/",N3089)-1)</f>
        <v>theater</v>
      </c>
      <c r="R3089" s="1" t="str">
        <f>RIGHT(N3089,LEN(N3089) - FIND("/",N3089))</f>
        <v>spaces</v>
      </c>
      <c r="S3089" s="12">
        <f>(J3089/86400)+DATE(1970,1,1)</f>
        <v>42665.150347222225</v>
      </c>
      <c r="T3089" s="12">
        <f>(I3089/86400)+DATE(1970,1,1)</f>
        <v>42725.192013888889</v>
      </c>
    </row>
    <row r="3090" spans="1:20" ht="45" x14ac:dyDescent="0.25">
      <c r="A3090" s="1">
        <v>3088</v>
      </c>
      <c r="B3090" s="8" t="s">
        <v>3088</v>
      </c>
      <c r="C3090" s="8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6">
        <f>ROUND((E3090/D3090)*(100),0)</f>
        <v>0</v>
      </c>
      <c r="P3090" s="9">
        <f>IF(L3090 = 0,0,E3090/L3090)</f>
        <v>42</v>
      </c>
      <c r="Q3090" s="1" t="str">
        <f>LEFT(N3090,SEARCH("/",N3090)-1)</f>
        <v>theater</v>
      </c>
      <c r="R3090" s="1" t="str">
        <f>RIGHT(N3090,LEN(N3090) - FIND("/",N3090))</f>
        <v>spaces</v>
      </c>
      <c r="S3090" s="12">
        <f>(J3090/86400)+DATE(1970,1,1)</f>
        <v>41981.57230324074</v>
      </c>
      <c r="T3090" s="12">
        <f>(I3090/86400)+DATE(1970,1,1)</f>
        <v>42012.570138888885</v>
      </c>
    </row>
    <row r="3091" spans="1:20" ht="45" x14ac:dyDescent="0.25">
      <c r="A3091" s="1">
        <v>3089</v>
      </c>
      <c r="B3091" s="8" t="s">
        <v>3089</v>
      </c>
      <c r="C3091" s="8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6">
        <f>ROUND((E3091/D3091)*(100),0)</f>
        <v>23</v>
      </c>
      <c r="P3091" s="9">
        <f>IF(L3091 = 0,0,E3091/L3091)</f>
        <v>130.0888888888889</v>
      </c>
      <c r="Q3091" s="1" t="str">
        <f>LEFT(N3091,SEARCH("/",N3091)-1)</f>
        <v>theater</v>
      </c>
      <c r="R3091" s="1" t="str">
        <f>RIGHT(N3091,LEN(N3091) - FIND("/",N3091))</f>
        <v>spaces</v>
      </c>
      <c r="S3091" s="12">
        <f>(J3091/86400)+DATE(1970,1,1)</f>
        <v>42528.542627314819</v>
      </c>
      <c r="T3091" s="12">
        <f>(I3091/86400)+DATE(1970,1,1)</f>
        <v>42560.082638888889</v>
      </c>
    </row>
    <row r="3092" spans="1:20" ht="60" x14ac:dyDescent="0.25">
      <c r="A3092" s="1">
        <v>3090</v>
      </c>
      <c r="B3092" s="8" t="s">
        <v>3090</v>
      </c>
      <c r="C3092" s="8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6">
        <f>ROUND((E3092/D3092)*(100),0)</f>
        <v>5</v>
      </c>
      <c r="P3092" s="9">
        <f>IF(L3092 = 0,0,E3092/L3092)</f>
        <v>1270.2222222222222</v>
      </c>
      <c r="Q3092" s="1" t="str">
        <f>LEFT(N3092,SEARCH("/",N3092)-1)</f>
        <v>theater</v>
      </c>
      <c r="R3092" s="1" t="str">
        <f>RIGHT(N3092,LEN(N3092) - FIND("/",N3092))</f>
        <v>spaces</v>
      </c>
      <c r="S3092" s="12">
        <f>(J3092/86400)+DATE(1970,1,1)</f>
        <v>42065.818807870368</v>
      </c>
      <c r="T3092" s="12">
        <f>(I3092/86400)+DATE(1970,1,1)</f>
        <v>42125.777141203704</v>
      </c>
    </row>
    <row r="3093" spans="1:20" ht="60" x14ac:dyDescent="0.25">
      <c r="A3093" s="1">
        <v>3091</v>
      </c>
      <c r="B3093" s="8" t="s">
        <v>3091</v>
      </c>
      <c r="C3093" s="8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6">
        <f>ROUND((E3093/D3093)*(100),0)</f>
        <v>16</v>
      </c>
      <c r="P3093" s="9">
        <f>IF(L3093 = 0,0,E3093/L3093)</f>
        <v>88.444444444444443</v>
      </c>
      <c r="Q3093" s="1" t="str">
        <f>LEFT(N3093,SEARCH("/",N3093)-1)</f>
        <v>theater</v>
      </c>
      <c r="R3093" s="1" t="str">
        <f>RIGHT(N3093,LEN(N3093) - FIND("/",N3093))</f>
        <v>spaces</v>
      </c>
      <c r="S3093" s="12">
        <f>(J3093/86400)+DATE(1970,1,1)</f>
        <v>42566.948414351849</v>
      </c>
      <c r="T3093" s="12">
        <f>(I3093/86400)+DATE(1970,1,1)</f>
        <v>42596.948414351849</v>
      </c>
    </row>
    <row r="3094" spans="1:20" ht="45" x14ac:dyDescent="0.25">
      <c r="A3094" s="1">
        <v>3092</v>
      </c>
      <c r="B3094" s="8" t="s">
        <v>3092</v>
      </c>
      <c r="C3094" s="8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6">
        <f>ROUND((E3094/D3094)*(100),0)</f>
        <v>1</v>
      </c>
      <c r="P3094" s="9">
        <f>IF(L3094 = 0,0,E3094/L3094)</f>
        <v>56.342380952380957</v>
      </c>
      <c r="Q3094" s="1" t="str">
        <f>LEFT(N3094,SEARCH("/",N3094)-1)</f>
        <v>theater</v>
      </c>
      <c r="R3094" s="1" t="str">
        <f>RIGHT(N3094,LEN(N3094) - FIND("/",N3094))</f>
        <v>spaces</v>
      </c>
      <c r="S3094" s="12">
        <f>(J3094/86400)+DATE(1970,1,1)</f>
        <v>42255.619351851856</v>
      </c>
      <c r="T3094" s="12">
        <f>(I3094/86400)+DATE(1970,1,1)</f>
        <v>42292.916666666672</v>
      </c>
    </row>
    <row r="3095" spans="1:20" ht="60" x14ac:dyDescent="0.25">
      <c r="A3095" s="1">
        <v>3093</v>
      </c>
      <c r="B3095" s="8" t="s">
        <v>3093</v>
      </c>
      <c r="C3095" s="8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6">
        <f>ROUND((E3095/D3095)*(100),0)</f>
        <v>23</v>
      </c>
      <c r="P3095" s="9">
        <f>IF(L3095 = 0,0,E3095/L3095)</f>
        <v>53.529411764705884</v>
      </c>
      <c r="Q3095" s="1" t="str">
        <f>LEFT(N3095,SEARCH("/",N3095)-1)</f>
        <v>theater</v>
      </c>
      <c r="R3095" s="1" t="str">
        <f>RIGHT(N3095,LEN(N3095) - FIND("/",N3095))</f>
        <v>spaces</v>
      </c>
      <c r="S3095" s="12">
        <f>(J3095/86400)+DATE(1970,1,1)</f>
        <v>41760.909039351856</v>
      </c>
      <c r="T3095" s="12">
        <f>(I3095/86400)+DATE(1970,1,1)</f>
        <v>41791.165972222225</v>
      </c>
    </row>
    <row r="3096" spans="1:20" ht="45" x14ac:dyDescent="0.25">
      <c r="A3096" s="1">
        <v>3094</v>
      </c>
      <c r="B3096" s="8" t="s">
        <v>3094</v>
      </c>
      <c r="C3096" s="8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6">
        <f>ROUND((E3096/D3096)*(100),0)</f>
        <v>0</v>
      </c>
      <c r="P3096" s="9">
        <f>IF(L3096 = 0,0,E3096/L3096)</f>
        <v>25</v>
      </c>
      <c r="Q3096" s="1" t="str">
        <f>LEFT(N3096,SEARCH("/",N3096)-1)</f>
        <v>theater</v>
      </c>
      <c r="R3096" s="1" t="str">
        <f>RIGHT(N3096,LEN(N3096) - FIND("/",N3096))</f>
        <v>spaces</v>
      </c>
      <c r="S3096" s="12">
        <f>(J3096/86400)+DATE(1970,1,1)</f>
        <v>42207.795787037037</v>
      </c>
      <c r="T3096" s="12">
        <f>(I3096/86400)+DATE(1970,1,1)</f>
        <v>42267.795787037037</v>
      </c>
    </row>
    <row r="3097" spans="1:20" ht="45" x14ac:dyDescent="0.25">
      <c r="A3097" s="1">
        <v>3095</v>
      </c>
      <c r="B3097" s="8" t="s">
        <v>3095</v>
      </c>
      <c r="C3097" s="8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6">
        <f>ROUND((E3097/D3097)*(100),0)</f>
        <v>0</v>
      </c>
      <c r="P3097" s="9">
        <f>IF(L3097 = 0,0,E3097/L3097)</f>
        <v>50</v>
      </c>
      <c r="Q3097" s="1" t="str">
        <f>LEFT(N3097,SEARCH("/",N3097)-1)</f>
        <v>theater</v>
      </c>
      <c r="R3097" s="1" t="str">
        <f>RIGHT(N3097,LEN(N3097) - FIND("/",N3097))</f>
        <v>spaces</v>
      </c>
      <c r="S3097" s="12">
        <f>(J3097/86400)+DATE(1970,1,1)</f>
        <v>42523.025231481486</v>
      </c>
      <c r="T3097" s="12">
        <f>(I3097/86400)+DATE(1970,1,1)</f>
        <v>42583.025231481486</v>
      </c>
    </row>
    <row r="3098" spans="1:20" ht="45" x14ac:dyDescent="0.25">
      <c r="A3098" s="1">
        <v>3096</v>
      </c>
      <c r="B3098" s="8" t="s">
        <v>3096</v>
      </c>
      <c r="C3098" s="8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6">
        <f>ROUND((E3098/D3098)*(100),0)</f>
        <v>4</v>
      </c>
      <c r="P3098" s="9">
        <f>IF(L3098 = 0,0,E3098/L3098)</f>
        <v>56.785714285714285</v>
      </c>
      <c r="Q3098" s="1" t="str">
        <f>LEFT(N3098,SEARCH("/",N3098)-1)</f>
        <v>theater</v>
      </c>
      <c r="R3098" s="1" t="str">
        <f>RIGHT(N3098,LEN(N3098) - FIND("/",N3098))</f>
        <v>spaces</v>
      </c>
      <c r="S3098" s="12">
        <f>(J3098/86400)+DATE(1970,1,1)</f>
        <v>42114.825532407413</v>
      </c>
      <c r="T3098" s="12">
        <f>(I3098/86400)+DATE(1970,1,1)</f>
        <v>42144.825532407413</v>
      </c>
    </row>
    <row r="3099" spans="1:20" ht="60" x14ac:dyDescent="0.25">
      <c r="A3099" s="1">
        <v>3097</v>
      </c>
      <c r="B3099" s="8" t="s">
        <v>3097</v>
      </c>
      <c r="C3099" s="8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6">
        <f>ROUND((E3099/D3099)*(100),0)</f>
        <v>17</v>
      </c>
      <c r="P3099" s="9">
        <f>IF(L3099 = 0,0,E3099/L3099)</f>
        <v>40.833333333333336</v>
      </c>
      <c r="Q3099" s="1" t="str">
        <f>LEFT(N3099,SEARCH("/",N3099)-1)</f>
        <v>theater</v>
      </c>
      <c r="R3099" s="1" t="str">
        <f>RIGHT(N3099,LEN(N3099) - FIND("/",N3099))</f>
        <v>spaces</v>
      </c>
      <c r="S3099" s="12">
        <f>(J3099/86400)+DATE(1970,1,1)</f>
        <v>42629.503483796296</v>
      </c>
      <c r="T3099" s="12">
        <f>(I3099/86400)+DATE(1970,1,1)</f>
        <v>42650.583333333328</v>
      </c>
    </row>
    <row r="3100" spans="1:20" ht="60" x14ac:dyDescent="0.25">
      <c r="A3100" s="1">
        <v>3098</v>
      </c>
      <c r="B3100" s="8" t="s">
        <v>3098</v>
      </c>
      <c r="C3100" s="8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6">
        <f>ROUND((E3100/D3100)*(100),0)</f>
        <v>4</v>
      </c>
      <c r="P3100" s="9">
        <f>IF(L3100 = 0,0,E3100/L3100)</f>
        <v>65.111111111111114</v>
      </c>
      <c r="Q3100" s="1" t="str">
        <f>LEFT(N3100,SEARCH("/",N3100)-1)</f>
        <v>theater</v>
      </c>
      <c r="R3100" s="1" t="str">
        <f>RIGHT(N3100,LEN(N3100) - FIND("/",N3100))</f>
        <v>spaces</v>
      </c>
      <c r="S3100" s="12">
        <f>(J3100/86400)+DATE(1970,1,1)</f>
        <v>42359.792233796295</v>
      </c>
      <c r="T3100" s="12">
        <f>(I3100/86400)+DATE(1970,1,1)</f>
        <v>42408.01180555555</v>
      </c>
    </row>
    <row r="3101" spans="1:20" ht="60" x14ac:dyDescent="0.25">
      <c r="A3101" s="1">
        <v>3099</v>
      </c>
      <c r="B3101" s="8" t="s">
        <v>3099</v>
      </c>
      <c r="C3101" s="8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6">
        <f>ROUND((E3101/D3101)*(100),0)</f>
        <v>14</v>
      </c>
      <c r="P3101" s="9">
        <f>IF(L3101 = 0,0,E3101/L3101)</f>
        <v>55.6</v>
      </c>
      <c r="Q3101" s="1" t="str">
        <f>LEFT(N3101,SEARCH("/",N3101)-1)</f>
        <v>theater</v>
      </c>
      <c r="R3101" s="1" t="str">
        <f>RIGHT(N3101,LEN(N3101) - FIND("/",N3101))</f>
        <v>spaces</v>
      </c>
      <c r="S3101" s="12">
        <f>(J3101/86400)+DATE(1970,1,1)</f>
        <v>42382.189710648148</v>
      </c>
      <c r="T3101" s="12">
        <f>(I3101/86400)+DATE(1970,1,1)</f>
        <v>42412.189710648148</v>
      </c>
    </row>
    <row r="3102" spans="1:20" ht="60" x14ac:dyDescent="0.25">
      <c r="A3102" s="1">
        <v>3100</v>
      </c>
      <c r="B3102" s="8" t="s">
        <v>3100</v>
      </c>
      <c r="C3102" s="8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6">
        <f>ROUND((E3102/D3102)*(100),0)</f>
        <v>15</v>
      </c>
      <c r="P3102" s="9">
        <f>IF(L3102 = 0,0,E3102/L3102)</f>
        <v>140.53846153846155</v>
      </c>
      <c r="Q3102" s="1" t="str">
        <f>LEFT(N3102,SEARCH("/",N3102)-1)</f>
        <v>theater</v>
      </c>
      <c r="R3102" s="1" t="str">
        <f>RIGHT(N3102,LEN(N3102) - FIND("/",N3102))</f>
        <v>spaces</v>
      </c>
      <c r="S3102" s="12">
        <f>(J3102/86400)+DATE(1970,1,1)</f>
        <v>41902.622395833336</v>
      </c>
      <c r="T3102" s="12">
        <f>(I3102/86400)+DATE(1970,1,1)</f>
        <v>41932.622395833336</v>
      </c>
    </row>
    <row r="3103" spans="1:20" ht="60" x14ac:dyDescent="0.25">
      <c r="A3103" s="1">
        <v>3101</v>
      </c>
      <c r="B3103" s="8" t="s">
        <v>3101</v>
      </c>
      <c r="C3103" s="8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6">
        <f>ROUND((E3103/D3103)*(100),0)</f>
        <v>12</v>
      </c>
      <c r="P3103" s="9">
        <f>IF(L3103 = 0,0,E3103/L3103)</f>
        <v>25</v>
      </c>
      <c r="Q3103" s="1" t="str">
        <f>LEFT(N3103,SEARCH("/",N3103)-1)</f>
        <v>theater</v>
      </c>
      <c r="R3103" s="1" t="str">
        <f>RIGHT(N3103,LEN(N3103) - FIND("/",N3103))</f>
        <v>spaces</v>
      </c>
      <c r="S3103" s="12">
        <f>(J3103/86400)+DATE(1970,1,1)</f>
        <v>42171.383530092593</v>
      </c>
      <c r="T3103" s="12">
        <f>(I3103/86400)+DATE(1970,1,1)</f>
        <v>42201.330555555556</v>
      </c>
    </row>
    <row r="3104" spans="1:20" ht="60" x14ac:dyDescent="0.25">
      <c r="A3104" s="1">
        <v>3102</v>
      </c>
      <c r="B3104" s="8" t="s">
        <v>3102</v>
      </c>
      <c r="C3104" s="8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6">
        <f>ROUND((E3104/D3104)*(100),0)</f>
        <v>39</v>
      </c>
      <c r="P3104" s="9">
        <f>IF(L3104 = 0,0,E3104/L3104)</f>
        <v>69.533333333333331</v>
      </c>
      <c r="Q3104" s="1" t="str">
        <f>LEFT(N3104,SEARCH("/",N3104)-1)</f>
        <v>theater</v>
      </c>
      <c r="R3104" s="1" t="str">
        <f>RIGHT(N3104,LEN(N3104) - FIND("/",N3104))</f>
        <v>spaces</v>
      </c>
      <c r="S3104" s="12">
        <f>(J3104/86400)+DATE(1970,1,1)</f>
        <v>42555.340486111112</v>
      </c>
      <c r="T3104" s="12">
        <f>(I3104/86400)+DATE(1970,1,1)</f>
        <v>42605.340486111112</v>
      </c>
    </row>
    <row r="3105" spans="1:20" ht="30" x14ac:dyDescent="0.25">
      <c r="A3105" s="1">
        <v>3103</v>
      </c>
      <c r="B3105" s="8" t="s">
        <v>3103</v>
      </c>
      <c r="C3105" s="8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6">
        <f>ROUND((E3105/D3105)*(100),0)</f>
        <v>0</v>
      </c>
      <c r="P3105" s="9">
        <f>IF(L3105 = 0,0,E3105/L3105)</f>
        <v>5.5</v>
      </c>
      <c r="Q3105" s="1" t="str">
        <f>LEFT(N3105,SEARCH("/",N3105)-1)</f>
        <v>theater</v>
      </c>
      <c r="R3105" s="1" t="str">
        <f>RIGHT(N3105,LEN(N3105) - FIND("/",N3105))</f>
        <v>spaces</v>
      </c>
      <c r="S3105" s="12">
        <f>(J3105/86400)+DATE(1970,1,1)</f>
        <v>42107.156319444446</v>
      </c>
      <c r="T3105" s="12">
        <f>(I3105/86400)+DATE(1970,1,1)</f>
        <v>42167.156319444446</v>
      </c>
    </row>
    <row r="3106" spans="1:20" ht="60" x14ac:dyDescent="0.25">
      <c r="A3106" s="1">
        <v>3104</v>
      </c>
      <c r="B3106" s="8" t="s">
        <v>3104</v>
      </c>
      <c r="C3106" s="8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6">
        <f>ROUND((E3106/D3106)*(100),0)</f>
        <v>30</v>
      </c>
      <c r="P3106" s="9">
        <f>IF(L3106 = 0,0,E3106/L3106)</f>
        <v>237</v>
      </c>
      <c r="Q3106" s="1" t="str">
        <f>LEFT(N3106,SEARCH("/",N3106)-1)</f>
        <v>theater</v>
      </c>
      <c r="R3106" s="1" t="str">
        <f>RIGHT(N3106,LEN(N3106) - FIND("/",N3106))</f>
        <v>spaces</v>
      </c>
      <c r="S3106" s="12">
        <f>(J3106/86400)+DATE(1970,1,1)</f>
        <v>42006.908692129626</v>
      </c>
      <c r="T3106" s="12">
        <f>(I3106/86400)+DATE(1970,1,1)</f>
        <v>42038.083333333328</v>
      </c>
    </row>
    <row r="3107" spans="1:20" ht="45" x14ac:dyDescent="0.25">
      <c r="A3107" s="1">
        <v>3105</v>
      </c>
      <c r="B3107" s="8" t="s">
        <v>3105</v>
      </c>
      <c r="C3107" s="8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6">
        <f>ROUND((E3107/D3107)*(100),0)</f>
        <v>42</v>
      </c>
      <c r="P3107" s="9">
        <f>IF(L3107 = 0,0,E3107/L3107)</f>
        <v>79.870967741935488</v>
      </c>
      <c r="Q3107" s="1" t="str">
        <f>LEFT(N3107,SEARCH("/",N3107)-1)</f>
        <v>theater</v>
      </c>
      <c r="R3107" s="1" t="str">
        <f>RIGHT(N3107,LEN(N3107) - FIND("/",N3107))</f>
        <v>spaces</v>
      </c>
      <c r="S3107" s="12">
        <f>(J3107/86400)+DATE(1970,1,1)</f>
        <v>41876.718935185185</v>
      </c>
      <c r="T3107" s="12">
        <f>(I3107/86400)+DATE(1970,1,1)</f>
        <v>41931.208333333336</v>
      </c>
    </row>
    <row r="3108" spans="1:20" ht="60" x14ac:dyDescent="0.25">
      <c r="A3108" s="1">
        <v>3106</v>
      </c>
      <c r="B3108" s="8" t="s">
        <v>3106</v>
      </c>
      <c r="C3108" s="8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6">
        <f>ROUND((E3108/D3108)*(100),0)</f>
        <v>4</v>
      </c>
      <c r="P3108" s="9">
        <f>IF(L3108 = 0,0,E3108/L3108)</f>
        <v>10.25</v>
      </c>
      <c r="Q3108" s="1" t="str">
        <f>LEFT(N3108,SEARCH("/",N3108)-1)</f>
        <v>theater</v>
      </c>
      <c r="R3108" s="1" t="str">
        <f>RIGHT(N3108,LEN(N3108) - FIND("/",N3108))</f>
        <v>spaces</v>
      </c>
      <c r="S3108" s="12">
        <f>(J3108/86400)+DATE(1970,1,1)</f>
        <v>42241.429120370369</v>
      </c>
      <c r="T3108" s="12">
        <f>(I3108/86400)+DATE(1970,1,1)</f>
        <v>42263.916666666672</v>
      </c>
    </row>
    <row r="3109" spans="1:20" ht="60" x14ac:dyDescent="0.25">
      <c r="A3109" s="1">
        <v>3107</v>
      </c>
      <c r="B3109" s="8" t="s">
        <v>3107</v>
      </c>
      <c r="C3109" s="8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6">
        <f>ROUND((E3109/D3109)*(100),0)</f>
        <v>20</v>
      </c>
      <c r="P3109" s="9">
        <f>IF(L3109 = 0,0,E3109/L3109)</f>
        <v>272.58620689655174</v>
      </c>
      <c r="Q3109" s="1" t="str">
        <f>LEFT(N3109,SEARCH("/",N3109)-1)</f>
        <v>theater</v>
      </c>
      <c r="R3109" s="1" t="str">
        <f>RIGHT(N3109,LEN(N3109) - FIND("/",N3109))</f>
        <v>spaces</v>
      </c>
      <c r="S3109" s="12">
        <f>(J3109/86400)+DATE(1970,1,1)</f>
        <v>42128.814247685186</v>
      </c>
      <c r="T3109" s="12">
        <f>(I3109/86400)+DATE(1970,1,1)</f>
        <v>42135.814247685186</v>
      </c>
    </row>
    <row r="3110" spans="1:20" ht="30" x14ac:dyDescent="0.25">
      <c r="A3110" s="1">
        <v>3108</v>
      </c>
      <c r="B3110" s="8" t="s">
        <v>3108</v>
      </c>
      <c r="C3110" s="8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6">
        <f>ROUND((E3110/D3110)*(100),0)</f>
        <v>0</v>
      </c>
      <c r="P3110" s="9">
        <f>IF(L3110 = 0,0,E3110/L3110)</f>
        <v>13</v>
      </c>
      <c r="Q3110" s="1" t="str">
        <f>LEFT(N3110,SEARCH("/",N3110)-1)</f>
        <v>theater</v>
      </c>
      <c r="R3110" s="1" t="str">
        <f>RIGHT(N3110,LEN(N3110) - FIND("/",N3110))</f>
        <v>spaces</v>
      </c>
      <c r="S3110" s="12">
        <f>(J3110/86400)+DATE(1970,1,1)</f>
        <v>42062.680486111116</v>
      </c>
      <c r="T3110" s="12">
        <f>(I3110/86400)+DATE(1970,1,1)</f>
        <v>42122.638819444444</v>
      </c>
    </row>
    <row r="3111" spans="1:20" ht="60" x14ac:dyDescent="0.25">
      <c r="A3111" s="1">
        <v>3109</v>
      </c>
      <c r="B3111" s="8" t="s">
        <v>3109</v>
      </c>
      <c r="C3111" s="8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6">
        <f>ROUND((E3111/D3111)*(100),0)</f>
        <v>25</v>
      </c>
      <c r="P3111" s="9">
        <f>IF(L3111 = 0,0,E3111/L3111)</f>
        <v>58.184210526315788</v>
      </c>
      <c r="Q3111" s="1" t="str">
        <f>LEFT(N3111,SEARCH("/",N3111)-1)</f>
        <v>theater</v>
      </c>
      <c r="R3111" s="1" t="str">
        <f>RIGHT(N3111,LEN(N3111) - FIND("/",N3111))</f>
        <v>spaces</v>
      </c>
      <c r="S3111" s="12">
        <f>(J3111/86400)+DATE(1970,1,1)</f>
        <v>41844.125115740739</v>
      </c>
      <c r="T3111" s="12">
        <f>(I3111/86400)+DATE(1970,1,1)</f>
        <v>41879.125115740739</v>
      </c>
    </row>
    <row r="3112" spans="1:20" ht="45" x14ac:dyDescent="0.25">
      <c r="A3112" s="1">
        <v>3110</v>
      </c>
      <c r="B3112" s="8" t="s">
        <v>3110</v>
      </c>
      <c r="C3112" s="8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6">
        <f>ROUND((E3112/D3112)*(100),0)</f>
        <v>0</v>
      </c>
      <c r="P3112" s="9">
        <f>IF(L3112 = 0,0,E3112/L3112)</f>
        <v>10</v>
      </c>
      <c r="Q3112" s="1" t="str">
        <f>LEFT(N3112,SEARCH("/",N3112)-1)</f>
        <v>theater</v>
      </c>
      <c r="R3112" s="1" t="str">
        <f>RIGHT(N3112,LEN(N3112) - FIND("/",N3112))</f>
        <v>spaces</v>
      </c>
      <c r="S3112" s="12">
        <f>(J3112/86400)+DATE(1970,1,1)</f>
        <v>42745.031469907408</v>
      </c>
      <c r="T3112" s="12">
        <f>(I3112/86400)+DATE(1970,1,1)</f>
        <v>42785.031469907408</v>
      </c>
    </row>
    <row r="3113" spans="1:20" ht="45" x14ac:dyDescent="0.25">
      <c r="A3113" s="1">
        <v>3111</v>
      </c>
      <c r="B3113" s="8" t="s">
        <v>3111</v>
      </c>
      <c r="C3113" s="8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6">
        <f>ROUND((E3113/D3113)*(100),0)</f>
        <v>27</v>
      </c>
      <c r="P3113" s="9">
        <f>IF(L3113 = 0,0,E3113/L3113)</f>
        <v>70.10526315789474</v>
      </c>
      <c r="Q3113" s="1" t="str">
        <f>LEFT(N3113,SEARCH("/",N3113)-1)</f>
        <v>theater</v>
      </c>
      <c r="R3113" s="1" t="str">
        <f>RIGHT(N3113,LEN(N3113) - FIND("/",N3113))</f>
        <v>spaces</v>
      </c>
      <c r="S3113" s="12">
        <f>(J3113/86400)+DATE(1970,1,1)</f>
        <v>41885.595138888893</v>
      </c>
      <c r="T3113" s="12">
        <f>(I3113/86400)+DATE(1970,1,1)</f>
        <v>41916.595138888893</v>
      </c>
    </row>
    <row r="3114" spans="1:20" ht="60" x14ac:dyDescent="0.25">
      <c r="A3114" s="1">
        <v>3112</v>
      </c>
      <c r="B3114" s="8" t="s">
        <v>3112</v>
      </c>
      <c r="C3114" s="8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6">
        <f>ROUND((E3114/D3114)*(100),0)</f>
        <v>5</v>
      </c>
      <c r="P3114" s="9">
        <f>IF(L3114 = 0,0,E3114/L3114)</f>
        <v>57.888888888888886</v>
      </c>
      <c r="Q3114" s="1" t="str">
        <f>LEFT(N3114,SEARCH("/",N3114)-1)</f>
        <v>theater</v>
      </c>
      <c r="R3114" s="1" t="str">
        <f>RIGHT(N3114,LEN(N3114) - FIND("/",N3114))</f>
        <v>spaces</v>
      </c>
      <c r="S3114" s="12">
        <f>(J3114/86400)+DATE(1970,1,1)</f>
        <v>42615.121921296297</v>
      </c>
      <c r="T3114" s="12">
        <f>(I3114/86400)+DATE(1970,1,1)</f>
        <v>42675.121921296297</v>
      </c>
    </row>
    <row r="3115" spans="1:20" ht="60" x14ac:dyDescent="0.25">
      <c r="A3115" s="1">
        <v>3113</v>
      </c>
      <c r="B3115" s="8" t="s">
        <v>3113</v>
      </c>
      <c r="C3115" s="8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6">
        <f>ROUND((E3115/D3115)*(100),0)</f>
        <v>4</v>
      </c>
      <c r="P3115" s="9">
        <f>IF(L3115 = 0,0,E3115/L3115)</f>
        <v>125.27027027027027</v>
      </c>
      <c r="Q3115" s="1" t="str">
        <f>LEFT(N3115,SEARCH("/",N3115)-1)</f>
        <v>theater</v>
      </c>
      <c r="R3115" s="1" t="str">
        <f>RIGHT(N3115,LEN(N3115) - FIND("/",N3115))</f>
        <v>spaces</v>
      </c>
      <c r="S3115" s="12">
        <f>(J3115/86400)+DATE(1970,1,1)</f>
        <v>42081.731273148151</v>
      </c>
      <c r="T3115" s="12">
        <f>(I3115/86400)+DATE(1970,1,1)</f>
        <v>42111.731273148151</v>
      </c>
    </row>
    <row r="3116" spans="1:20" ht="60" x14ac:dyDescent="0.25">
      <c r="A3116" s="1">
        <v>3114</v>
      </c>
      <c r="B3116" s="8" t="s">
        <v>3114</v>
      </c>
      <c r="C3116" s="8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6">
        <f>ROUND((E3116/D3116)*(100),0)</f>
        <v>0</v>
      </c>
      <c r="P3116" s="9">
        <f>IF(L3116 = 0,0,E3116/L3116)</f>
        <v>0</v>
      </c>
      <c r="Q3116" s="1" t="str">
        <f>LEFT(N3116,SEARCH("/",N3116)-1)</f>
        <v>theater</v>
      </c>
      <c r="R3116" s="1" t="str">
        <f>RIGHT(N3116,LEN(N3116) - FIND("/",N3116))</f>
        <v>spaces</v>
      </c>
      <c r="S3116" s="12">
        <f>(J3116/86400)+DATE(1970,1,1)</f>
        <v>41843.632523148146</v>
      </c>
      <c r="T3116" s="12">
        <f>(I3116/86400)+DATE(1970,1,1)</f>
        <v>41903.632523148146</v>
      </c>
    </row>
    <row r="3117" spans="1:20" ht="60" x14ac:dyDescent="0.25">
      <c r="A3117" s="1">
        <v>3115</v>
      </c>
      <c r="B3117" s="8" t="s">
        <v>3115</v>
      </c>
      <c r="C3117" s="8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6">
        <f>ROUND((E3117/D3117)*(100),0)</f>
        <v>3</v>
      </c>
      <c r="P3117" s="9">
        <f>IF(L3117 = 0,0,E3117/L3117)</f>
        <v>300</v>
      </c>
      <c r="Q3117" s="1" t="str">
        <f>LEFT(N3117,SEARCH("/",N3117)-1)</f>
        <v>theater</v>
      </c>
      <c r="R3117" s="1" t="str">
        <f>RIGHT(N3117,LEN(N3117) - FIND("/",N3117))</f>
        <v>spaces</v>
      </c>
      <c r="S3117" s="12">
        <f>(J3117/86400)+DATE(1970,1,1)</f>
        <v>42496.447071759263</v>
      </c>
      <c r="T3117" s="12">
        <f>(I3117/86400)+DATE(1970,1,1)</f>
        <v>42526.447071759263</v>
      </c>
    </row>
    <row r="3118" spans="1:20" ht="45" x14ac:dyDescent="0.25">
      <c r="A3118" s="1">
        <v>3116</v>
      </c>
      <c r="B3118" s="8" t="s">
        <v>3116</v>
      </c>
      <c r="C3118" s="8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6">
        <f>ROUND((E3118/D3118)*(100),0)</f>
        <v>57</v>
      </c>
      <c r="P3118" s="9">
        <f>IF(L3118 = 0,0,E3118/L3118)</f>
        <v>43</v>
      </c>
      <c r="Q3118" s="1" t="str">
        <f>LEFT(N3118,SEARCH("/",N3118)-1)</f>
        <v>theater</v>
      </c>
      <c r="R3118" s="1" t="str">
        <f>RIGHT(N3118,LEN(N3118) - FIND("/",N3118))</f>
        <v>spaces</v>
      </c>
      <c r="S3118" s="12">
        <f>(J3118/86400)+DATE(1970,1,1)</f>
        <v>42081.515335648146</v>
      </c>
      <c r="T3118" s="12">
        <f>(I3118/86400)+DATE(1970,1,1)</f>
        <v>42095.515335648146</v>
      </c>
    </row>
    <row r="3119" spans="1:20" ht="45" x14ac:dyDescent="0.25">
      <c r="A3119" s="1">
        <v>3117</v>
      </c>
      <c r="B3119" s="8" t="s">
        <v>3117</v>
      </c>
      <c r="C3119" s="8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6">
        <f>ROUND((E3119/D3119)*(100),0)</f>
        <v>0</v>
      </c>
      <c r="P3119" s="9">
        <f>IF(L3119 = 0,0,E3119/L3119)</f>
        <v>1</v>
      </c>
      <c r="Q3119" s="1" t="str">
        <f>LEFT(N3119,SEARCH("/",N3119)-1)</f>
        <v>theater</v>
      </c>
      <c r="R3119" s="1" t="str">
        <f>RIGHT(N3119,LEN(N3119) - FIND("/",N3119))</f>
        <v>spaces</v>
      </c>
      <c r="S3119" s="12">
        <f>(J3119/86400)+DATE(1970,1,1)</f>
        <v>42509.374537037038</v>
      </c>
      <c r="T3119" s="12">
        <f>(I3119/86400)+DATE(1970,1,1)</f>
        <v>42517.55</v>
      </c>
    </row>
    <row r="3120" spans="1:20" ht="30" x14ac:dyDescent="0.25">
      <c r="A3120" s="1">
        <v>3118</v>
      </c>
      <c r="B3120" s="8" t="s">
        <v>3118</v>
      </c>
      <c r="C3120" s="8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6">
        <f>ROUND((E3120/D3120)*(100),0)</f>
        <v>0</v>
      </c>
      <c r="P3120" s="9">
        <f>IF(L3120 = 0,0,E3120/L3120)</f>
        <v>775</v>
      </c>
      <c r="Q3120" s="1" t="str">
        <f>LEFT(N3120,SEARCH("/",N3120)-1)</f>
        <v>theater</v>
      </c>
      <c r="R3120" s="1" t="str">
        <f>RIGHT(N3120,LEN(N3120) - FIND("/",N3120))</f>
        <v>spaces</v>
      </c>
      <c r="S3120" s="12">
        <f>(J3120/86400)+DATE(1970,1,1)</f>
        <v>42534.649571759262</v>
      </c>
      <c r="T3120" s="12">
        <f>(I3120/86400)+DATE(1970,1,1)</f>
        <v>42553.649571759262</v>
      </c>
    </row>
    <row r="3121" spans="1:20" ht="60" x14ac:dyDescent="0.25">
      <c r="A3121" s="1">
        <v>3119</v>
      </c>
      <c r="B3121" s="8" t="s">
        <v>3119</v>
      </c>
      <c r="C3121" s="8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6">
        <f>ROUND((E3121/D3121)*(100),0)</f>
        <v>0</v>
      </c>
      <c r="P3121" s="9">
        <f>IF(L3121 = 0,0,E3121/L3121)</f>
        <v>5</v>
      </c>
      <c r="Q3121" s="1" t="str">
        <f>LEFT(N3121,SEARCH("/",N3121)-1)</f>
        <v>theater</v>
      </c>
      <c r="R3121" s="1" t="str">
        <f>RIGHT(N3121,LEN(N3121) - FIND("/",N3121))</f>
        <v>spaces</v>
      </c>
      <c r="S3121" s="12">
        <f>(J3121/86400)+DATE(1970,1,1)</f>
        <v>42060.04550925926</v>
      </c>
      <c r="T3121" s="12">
        <f>(I3121/86400)+DATE(1970,1,1)</f>
        <v>42090.003842592589</v>
      </c>
    </row>
    <row r="3122" spans="1:20" ht="45" x14ac:dyDescent="0.25">
      <c r="A3122" s="1">
        <v>3120</v>
      </c>
      <c r="B3122" s="8" t="s">
        <v>3120</v>
      </c>
      <c r="C3122" s="8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6">
        <f>ROUND((E3122/D3122)*(100),0)</f>
        <v>0</v>
      </c>
      <c r="P3122" s="9">
        <f>IF(L3122 = 0,0,E3122/L3122)</f>
        <v>12.8</v>
      </c>
      <c r="Q3122" s="1" t="str">
        <f>LEFT(N3122,SEARCH("/",N3122)-1)</f>
        <v>theater</v>
      </c>
      <c r="R3122" s="1" t="str">
        <f>RIGHT(N3122,LEN(N3122) - FIND("/",N3122))</f>
        <v>spaces</v>
      </c>
      <c r="S3122" s="12">
        <f>(J3122/86400)+DATE(1970,1,1)</f>
        <v>42435.942083333328</v>
      </c>
      <c r="T3122" s="12">
        <f>(I3122/86400)+DATE(1970,1,1)</f>
        <v>42495.900416666671</v>
      </c>
    </row>
    <row r="3123" spans="1:20" ht="45" x14ac:dyDescent="0.25">
      <c r="A3123" s="1">
        <v>3121</v>
      </c>
      <c r="B3123" s="8" t="s">
        <v>3121</v>
      </c>
      <c r="C3123" s="8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6">
        <f>ROUND((E3123/D3123)*(100),0)</f>
        <v>1</v>
      </c>
      <c r="P3123" s="9">
        <f>IF(L3123 = 0,0,E3123/L3123)</f>
        <v>10</v>
      </c>
      <c r="Q3123" s="1" t="str">
        <f>LEFT(N3123,SEARCH("/",N3123)-1)</f>
        <v>theater</v>
      </c>
      <c r="R3123" s="1" t="str">
        <f>RIGHT(N3123,LEN(N3123) - FIND("/",N3123))</f>
        <v>spaces</v>
      </c>
      <c r="S3123" s="12">
        <f>(J3123/86400)+DATE(1970,1,1)</f>
        <v>41848.679803240739</v>
      </c>
      <c r="T3123" s="12">
        <f>(I3123/86400)+DATE(1970,1,1)</f>
        <v>41908.679803240739</v>
      </c>
    </row>
    <row r="3124" spans="1:20" x14ac:dyDescent="0.25">
      <c r="A3124" s="1">
        <v>3122</v>
      </c>
      <c r="B3124" s="8" t="s">
        <v>3122</v>
      </c>
      <c r="C3124" s="8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6">
        <f>ROUND((E3124/D3124)*(100),0)</f>
        <v>58</v>
      </c>
      <c r="P3124" s="9">
        <f>IF(L3124 = 0,0,E3124/L3124)</f>
        <v>58</v>
      </c>
      <c r="Q3124" s="1" t="str">
        <f>LEFT(N3124,SEARCH("/",N3124)-1)</f>
        <v>theater</v>
      </c>
      <c r="R3124" s="1" t="str">
        <f>RIGHT(N3124,LEN(N3124) - FIND("/",N3124))</f>
        <v>spaces</v>
      </c>
      <c r="S3124" s="12">
        <f>(J3124/86400)+DATE(1970,1,1)</f>
        <v>42678.932083333333</v>
      </c>
      <c r="T3124" s="12">
        <f>(I3124/86400)+DATE(1970,1,1)</f>
        <v>42683.973750000005</v>
      </c>
    </row>
    <row r="3125" spans="1:20" ht="60" x14ac:dyDescent="0.25">
      <c r="A3125" s="1">
        <v>3123</v>
      </c>
      <c r="B3125" s="8" t="s">
        <v>3123</v>
      </c>
      <c r="C3125" s="8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6">
        <f>ROUND((E3125/D3125)*(100),0)</f>
        <v>68</v>
      </c>
      <c r="P3125" s="9">
        <f>IF(L3125 = 0,0,E3125/L3125)</f>
        <v>244.80459770114942</v>
      </c>
      <c r="Q3125" s="1" t="str">
        <f>LEFT(N3125,SEARCH("/",N3125)-1)</f>
        <v>theater</v>
      </c>
      <c r="R3125" s="1" t="str">
        <f>RIGHT(N3125,LEN(N3125) - FIND("/",N3125))</f>
        <v>spaces</v>
      </c>
      <c r="S3125" s="12">
        <f>(J3125/86400)+DATE(1970,1,1)</f>
        <v>42530.993032407408</v>
      </c>
      <c r="T3125" s="12">
        <f>(I3125/86400)+DATE(1970,1,1)</f>
        <v>42560.993032407408</v>
      </c>
    </row>
    <row r="3126" spans="1:20" ht="45" x14ac:dyDescent="0.25">
      <c r="A3126" s="1">
        <v>3124</v>
      </c>
      <c r="B3126" s="8" t="s">
        <v>3124</v>
      </c>
      <c r="C3126" s="8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6">
        <f>ROUND((E3126/D3126)*(100),0)</f>
        <v>0</v>
      </c>
      <c r="P3126" s="9">
        <f>IF(L3126 = 0,0,E3126/L3126)</f>
        <v>6.5</v>
      </c>
      <c r="Q3126" s="1" t="str">
        <f>LEFT(N3126,SEARCH("/",N3126)-1)</f>
        <v>theater</v>
      </c>
      <c r="R3126" s="1" t="str">
        <f>RIGHT(N3126,LEN(N3126) - FIND("/",N3126))</f>
        <v>spaces</v>
      </c>
      <c r="S3126" s="12">
        <f>(J3126/86400)+DATE(1970,1,1)</f>
        <v>41977.780104166668</v>
      </c>
      <c r="T3126" s="12">
        <f>(I3126/86400)+DATE(1970,1,1)</f>
        <v>42037.780104166668</v>
      </c>
    </row>
    <row r="3127" spans="1:20" x14ac:dyDescent="0.25">
      <c r="A3127" s="1">
        <v>3125</v>
      </c>
      <c r="B3127" s="8" t="s">
        <v>3125</v>
      </c>
      <c r="C3127" s="8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6">
        <f>ROUND((E3127/D3127)*(100),0)</f>
        <v>0</v>
      </c>
      <c r="P3127" s="9">
        <f>IF(L3127 = 0,0,E3127/L3127)</f>
        <v>0</v>
      </c>
      <c r="Q3127" s="1" t="str">
        <f>LEFT(N3127,SEARCH("/",N3127)-1)</f>
        <v>theater</v>
      </c>
      <c r="R3127" s="1" t="str">
        <f>RIGHT(N3127,LEN(N3127) - FIND("/",N3127))</f>
        <v>spaces</v>
      </c>
      <c r="S3127" s="12">
        <f>(J3127/86400)+DATE(1970,1,1)</f>
        <v>42346.20685185185</v>
      </c>
      <c r="T3127" s="12">
        <f>(I3127/86400)+DATE(1970,1,1)</f>
        <v>42376.20685185185</v>
      </c>
    </row>
    <row r="3128" spans="1:20" ht="90" x14ac:dyDescent="0.25">
      <c r="A3128" s="1">
        <v>3126</v>
      </c>
      <c r="B3128" s="8" t="s">
        <v>3126</v>
      </c>
      <c r="C3128" s="8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6">
        <f>ROUND((E3128/D3128)*(100),0)</f>
        <v>4</v>
      </c>
      <c r="P3128" s="9">
        <f>IF(L3128 = 0,0,E3128/L3128)</f>
        <v>61.176470588235297</v>
      </c>
      <c r="Q3128" s="1" t="str">
        <f>LEFT(N3128,SEARCH("/",N3128)-1)</f>
        <v>theater</v>
      </c>
      <c r="R3128" s="1" t="str">
        <f>RIGHT(N3128,LEN(N3128) - FIND("/",N3128))</f>
        <v>spaces</v>
      </c>
      <c r="S3128" s="12">
        <f>(J3128/86400)+DATE(1970,1,1)</f>
        <v>42427.018078703702</v>
      </c>
      <c r="T3128" s="12">
        <f>(I3128/86400)+DATE(1970,1,1)</f>
        <v>42456.976412037038</v>
      </c>
    </row>
    <row r="3129" spans="1:20" ht="60" x14ac:dyDescent="0.25">
      <c r="A3129" s="1">
        <v>3127</v>
      </c>
      <c r="B3129" s="8" t="s">
        <v>3127</v>
      </c>
      <c r="C3129" s="8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6">
        <f>ROUND((E3129/D3129)*(100),0)</f>
        <v>0</v>
      </c>
      <c r="P3129" s="9">
        <f>IF(L3129 = 0,0,E3129/L3129)</f>
        <v>0</v>
      </c>
      <c r="Q3129" s="1" t="str">
        <f>LEFT(N3129,SEARCH("/",N3129)-1)</f>
        <v>theater</v>
      </c>
      <c r="R3129" s="1" t="str">
        <f>RIGHT(N3129,LEN(N3129) - FIND("/",N3129))</f>
        <v>spaces</v>
      </c>
      <c r="S3129" s="12">
        <f>(J3129/86400)+DATE(1970,1,1)</f>
        <v>42034.856817129628</v>
      </c>
      <c r="T3129" s="12">
        <f>(I3129/86400)+DATE(1970,1,1)</f>
        <v>42064.856817129628</v>
      </c>
    </row>
    <row r="3130" spans="1:20" ht="60" x14ac:dyDescent="0.25">
      <c r="A3130" s="1">
        <v>3128</v>
      </c>
      <c r="B3130" s="8" t="s">
        <v>3128</v>
      </c>
      <c r="C3130" s="8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6">
        <f>ROUND((E3130/D3130)*(100),0)</f>
        <v>109</v>
      </c>
      <c r="P3130" s="9">
        <f>IF(L3130 = 0,0,E3130/L3130)</f>
        <v>139.23931623931625</v>
      </c>
      <c r="Q3130" s="1" t="str">
        <f>LEFT(N3130,SEARCH("/",N3130)-1)</f>
        <v>theater</v>
      </c>
      <c r="R3130" s="1" t="str">
        <f>RIGHT(N3130,LEN(N3130) - FIND("/",N3130))</f>
        <v>plays</v>
      </c>
      <c r="S3130" s="12">
        <f>(J3130/86400)+DATE(1970,1,1)</f>
        <v>42780.825706018513</v>
      </c>
      <c r="T3130" s="12">
        <f>(I3130/86400)+DATE(1970,1,1)</f>
        <v>42810.784039351856</v>
      </c>
    </row>
    <row r="3131" spans="1:20" ht="60" x14ac:dyDescent="0.25">
      <c r="A3131" s="1">
        <v>3129</v>
      </c>
      <c r="B3131" s="8" t="s">
        <v>3129</v>
      </c>
      <c r="C3131" s="8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6">
        <f>ROUND((E3131/D3131)*(100),0)</f>
        <v>1</v>
      </c>
      <c r="P3131" s="9">
        <f>IF(L3131 = 0,0,E3131/L3131)</f>
        <v>10</v>
      </c>
      <c r="Q3131" s="1" t="str">
        <f>LEFT(N3131,SEARCH("/",N3131)-1)</f>
        <v>theater</v>
      </c>
      <c r="R3131" s="1" t="str">
        <f>RIGHT(N3131,LEN(N3131) - FIND("/",N3131))</f>
        <v>plays</v>
      </c>
      <c r="S3131" s="12">
        <f>(J3131/86400)+DATE(1970,1,1)</f>
        <v>42803.842812499999</v>
      </c>
      <c r="T3131" s="12">
        <f>(I3131/86400)+DATE(1970,1,1)</f>
        <v>42843.801145833335</v>
      </c>
    </row>
    <row r="3132" spans="1:20" ht="45" x14ac:dyDescent="0.25">
      <c r="A3132" s="1">
        <v>3130</v>
      </c>
      <c r="B3132" s="8" t="s">
        <v>3130</v>
      </c>
      <c r="C3132" s="8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6">
        <f>ROUND((E3132/D3132)*(100),0)</f>
        <v>4</v>
      </c>
      <c r="P3132" s="9">
        <f>IF(L3132 = 0,0,E3132/L3132)</f>
        <v>93.75</v>
      </c>
      <c r="Q3132" s="1" t="str">
        <f>LEFT(N3132,SEARCH("/",N3132)-1)</f>
        <v>theater</v>
      </c>
      <c r="R3132" s="1" t="str">
        <f>RIGHT(N3132,LEN(N3132) - FIND("/",N3132))</f>
        <v>plays</v>
      </c>
      <c r="S3132" s="12">
        <f>(J3132/86400)+DATE(1970,1,1)</f>
        <v>42808.640231481477</v>
      </c>
      <c r="T3132" s="12">
        <f>(I3132/86400)+DATE(1970,1,1)</f>
        <v>42839.207638888889</v>
      </c>
    </row>
    <row r="3133" spans="1:20" ht="30" x14ac:dyDescent="0.25">
      <c r="A3133" s="1">
        <v>3131</v>
      </c>
      <c r="B3133" s="8" t="s">
        <v>3131</v>
      </c>
      <c r="C3133" s="8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6">
        <f>ROUND((E3133/D3133)*(100),0)</f>
        <v>16</v>
      </c>
      <c r="P3133" s="9">
        <f>IF(L3133 = 0,0,E3133/L3133)</f>
        <v>53.75</v>
      </c>
      <c r="Q3133" s="1" t="str">
        <f>LEFT(N3133,SEARCH("/",N3133)-1)</f>
        <v>theater</v>
      </c>
      <c r="R3133" s="1" t="str">
        <f>RIGHT(N3133,LEN(N3133) - FIND("/",N3133))</f>
        <v>plays</v>
      </c>
      <c r="S3133" s="12">
        <f>(J3133/86400)+DATE(1970,1,1)</f>
        <v>42803.579224537039</v>
      </c>
      <c r="T3133" s="12">
        <f>(I3133/86400)+DATE(1970,1,1)</f>
        <v>42833.537557870368</v>
      </c>
    </row>
    <row r="3134" spans="1:20" ht="30" x14ac:dyDescent="0.25">
      <c r="A3134" s="1">
        <v>3132</v>
      </c>
      <c r="B3134" s="8" t="s">
        <v>3132</v>
      </c>
      <c r="C3134" s="8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6">
        <f>ROUND((E3134/D3134)*(100),0)</f>
        <v>0</v>
      </c>
      <c r="P3134" s="9">
        <f>IF(L3134 = 0,0,E3134/L3134)</f>
        <v>10</v>
      </c>
      <c r="Q3134" s="1" t="str">
        <f>LEFT(N3134,SEARCH("/",N3134)-1)</f>
        <v>theater</v>
      </c>
      <c r="R3134" s="1" t="str">
        <f>RIGHT(N3134,LEN(N3134) - FIND("/",N3134))</f>
        <v>plays</v>
      </c>
      <c r="S3134" s="12">
        <f>(J3134/86400)+DATE(1970,1,1)</f>
        <v>42786.350231481483</v>
      </c>
      <c r="T3134" s="12">
        <f>(I3134/86400)+DATE(1970,1,1)</f>
        <v>42846.308564814812</v>
      </c>
    </row>
    <row r="3135" spans="1:20" ht="60" x14ac:dyDescent="0.25">
      <c r="A3135" s="1">
        <v>3133</v>
      </c>
      <c r="B3135" s="8" t="s">
        <v>3133</v>
      </c>
      <c r="C3135" s="8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6">
        <f>ROUND((E3135/D3135)*(100),0)</f>
        <v>108</v>
      </c>
      <c r="P3135" s="9">
        <f>IF(L3135 = 0,0,E3135/L3135)</f>
        <v>33.75</v>
      </c>
      <c r="Q3135" s="1" t="str">
        <f>LEFT(N3135,SEARCH("/",N3135)-1)</f>
        <v>theater</v>
      </c>
      <c r="R3135" s="1" t="str">
        <f>RIGHT(N3135,LEN(N3135) - FIND("/",N3135))</f>
        <v>plays</v>
      </c>
      <c r="S3135" s="12">
        <f>(J3135/86400)+DATE(1970,1,1)</f>
        <v>42788.565208333333</v>
      </c>
      <c r="T3135" s="12">
        <f>(I3135/86400)+DATE(1970,1,1)</f>
        <v>42818.523541666669</v>
      </c>
    </row>
    <row r="3136" spans="1:20" ht="60" x14ac:dyDescent="0.25">
      <c r="A3136" s="1">
        <v>3134</v>
      </c>
      <c r="B3136" s="8" t="s">
        <v>3134</v>
      </c>
      <c r="C3136" s="8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6">
        <f>ROUND((E3136/D3136)*(100),0)</f>
        <v>23</v>
      </c>
      <c r="P3136" s="9">
        <f>IF(L3136 = 0,0,E3136/L3136)</f>
        <v>18.75</v>
      </c>
      <c r="Q3136" s="1" t="str">
        <f>LEFT(N3136,SEARCH("/",N3136)-1)</f>
        <v>theater</v>
      </c>
      <c r="R3136" s="1" t="str">
        <f>RIGHT(N3136,LEN(N3136) - FIND("/",N3136))</f>
        <v>plays</v>
      </c>
      <c r="S3136" s="12">
        <f>(J3136/86400)+DATE(1970,1,1)</f>
        <v>42800.720127314809</v>
      </c>
      <c r="T3136" s="12">
        <f>(I3136/86400)+DATE(1970,1,1)</f>
        <v>42821.678460648152</v>
      </c>
    </row>
    <row r="3137" spans="1:20" ht="60" x14ac:dyDescent="0.25">
      <c r="A3137" s="1">
        <v>3135</v>
      </c>
      <c r="B3137" s="8" t="s">
        <v>3135</v>
      </c>
      <c r="C3137" s="8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6">
        <f>ROUND((E3137/D3137)*(100),0)</f>
        <v>21</v>
      </c>
      <c r="P3137" s="9">
        <f>IF(L3137 = 0,0,E3137/L3137)</f>
        <v>23.142857142857142</v>
      </c>
      <c r="Q3137" s="1" t="str">
        <f>LEFT(N3137,SEARCH("/",N3137)-1)</f>
        <v>theater</v>
      </c>
      <c r="R3137" s="1" t="str">
        <f>RIGHT(N3137,LEN(N3137) - FIND("/",N3137))</f>
        <v>plays</v>
      </c>
      <c r="S3137" s="12">
        <f>(J3137/86400)+DATE(1970,1,1)</f>
        <v>42807.151863425926</v>
      </c>
      <c r="T3137" s="12">
        <f>(I3137/86400)+DATE(1970,1,1)</f>
        <v>42829.151863425926</v>
      </c>
    </row>
    <row r="3138" spans="1:20" ht="60" x14ac:dyDescent="0.25">
      <c r="A3138" s="1">
        <v>3136</v>
      </c>
      <c r="B3138" s="8" t="s">
        <v>3136</v>
      </c>
      <c r="C3138" s="8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6">
        <f>ROUND((E3138/D3138)*(100),0)</f>
        <v>128</v>
      </c>
      <c r="P3138" s="9">
        <f>IF(L3138 = 0,0,E3138/L3138)</f>
        <v>29.045454545454547</v>
      </c>
      <c r="Q3138" s="1" t="str">
        <f>LEFT(N3138,SEARCH("/",N3138)-1)</f>
        <v>theater</v>
      </c>
      <c r="R3138" s="1" t="str">
        <f>RIGHT(N3138,LEN(N3138) - FIND("/",N3138))</f>
        <v>plays</v>
      </c>
      <c r="S3138" s="12">
        <f>(J3138/86400)+DATE(1970,1,1)</f>
        <v>42789.462430555555</v>
      </c>
      <c r="T3138" s="12">
        <f>(I3138/86400)+DATE(1970,1,1)</f>
        <v>42825.957638888889</v>
      </c>
    </row>
    <row r="3139" spans="1:20" ht="45" x14ac:dyDescent="0.25">
      <c r="A3139" s="1">
        <v>3137</v>
      </c>
      <c r="B3139" s="8" t="s">
        <v>3137</v>
      </c>
      <c r="C3139" s="8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6">
        <f>ROUND((E3139/D3139)*(100),0)</f>
        <v>3</v>
      </c>
      <c r="P3139" s="9">
        <f>IF(L3139 = 0,0,E3139/L3139)</f>
        <v>50</v>
      </c>
      <c r="Q3139" s="1" t="str">
        <f>LEFT(N3139,SEARCH("/",N3139)-1)</f>
        <v>theater</v>
      </c>
      <c r="R3139" s="1" t="str">
        <f>RIGHT(N3139,LEN(N3139) - FIND("/",N3139))</f>
        <v>plays</v>
      </c>
      <c r="S3139" s="12">
        <f>(J3139/86400)+DATE(1970,1,1)</f>
        <v>42807.885057870371</v>
      </c>
      <c r="T3139" s="12">
        <f>(I3139/86400)+DATE(1970,1,1)</f>
        <v>42858.8</v>
      </c>
    </row>
    <row r="3140" spans="1:20" ht="60" x14ac:dyDescent="0.25">
      <c r="A3140" s="1">
        <v>3138</v>
      </c>
      <c r="B3140" s="8" t="s">
        <v>3138</v>
      </c>
      <c r="C3140" s="8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6">
        <f>ROUND((E3140/D3140)*(100),0)</f>
        <v>0</v>
      </c>
      <c r="P3140" s="9">
        <f>IF(L3140 = 0,0,E3140/L3140)</f>
        <v>0</v>
      </c>
      <c r="Q3140" s="1" t="str">
        <f>LEFT(N3140,SEARCH("/",N3140)-1)</f>
        <v>theater</v>
      </c>
      <c r="R3140" s="1" t="str">
        <f>RIGHT(N3140,LEN(N3140) - FIND("/",N3140))</f>
        <v>plays</v>
      </c>
      <c r="S3140" s="12">
        <f>(J3140/86400)+DATE(1970,1,1)</f>
        <v>42809.645914351851</v>
      </c>
      <c r="T3140" s="12">
        <f>(I3140/86400)+DATE(1970,1,1)</f>
        <v>42828.645914351851</v>
      </c>
    </row>
    <row r="3141" spans="1:20" ht="60" x14ac:dyDescent="0.25">
      <c r="A3141" s="1">
        <v>3139</v>
      </c>
      <c r="B3141" s="8" t="s">
        <v>3139</v>
      </c>
      <c r="C3141" s="8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6">
        <f>ROUND((E3141/D3141)*(100),0)</f>
        <v>5</v>
      </c>
      <c r="P3141" s="9">
        <f>IF(L3141 = 0,0,E3141/L3141)</f>
        <v>450</v>
      </c>
      <c r="Q3141" s="1" t="str">
        <f>LEFT(N3141,SEARCH("/",N3141)-1)</f>
        <v>theater</v>
      </c>
      <c r="R3141" s="1" t="str">
        <f>RIGHT(N3141,LEN(N3141) - FIND("/",N3141))</f>
        <v>plays</v>
      </c>
      <c r="S3141" s="12">
        <f>(J3141/86400)+DATE(1970,1,1)</f>
        <v>42785.270370370374</v>
      </c>
      <c r="T3141" s="12">
        <f>(I3141/86400)+DATE(1970,1,1)</f>
        <v>42819.189583333333</v>
      </c>
    </row>
    <row r="3142" spans="1:20" ht="60" x14ac:dyDescent="0.25">
      <c r="A3142" s="1">
        <v>3140</v>
      </c>
      <c r="B3142" s="8" t="s">
        <v>3140</v>
      </c>
      <c r="C3142" s="8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6">
        <f>ROUND((E3142/D3142)*(100),0)</f>
        <v>1</v>
      </c>
      <c r="P3142" s="9">
        <f>IF(L3142 = 0,0,E3142/L3142)</f>
        <v>24</v>
      </c>
      <c r="Q3142" s="1" t="str">
        <f>LEFT(N3142,SEARCH("/",N3142)-1)</f>
        <v>theater</v>
      </c>
      <c r="R3142" s="1" t="str">
        <f>RIGHT(N3142,LEN(N3142) - FIND("/",N3142))</f>
        <v>plays</v>
      </c>
      <c r="S3142" s="12">
        <f>(J3142/86400)+DATE(1970,1,1)</f>
        <v>42802.718784722223</v>
      </c>
      <c r="T3142" s="12">
        <f>(I3142/86400)+DATE(1970,1,1)</f>
        <v>42832.677118055552</v>
      </c>
    </row>
    <row r="3143" spans="1:20" ht="60" x14ac:dyDescent="0.25">
      <c r="A3143" s="1">
        <v>3141</v>
      </c>
      <c r="B3143" s="8" t="s">
        <v>3141</v>
      </c>
      <c r="C3143" s="8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6">
        <f>ROUND((E3143/D3143)*(100),0)</f>
        <v>52</v>
      </c>
      <c r="P3143" s="9">
        <f>IF(L3143 = 0,0,E3143/L3143)</f>
        <v>32.25</v>
      </c>
      <c r="Q3143" s="1" t="str">
        <f>LEFT(N3143,SEARCH("/",N3143)-1)</f>
        <v>theater</v>
      </c>
      <c r="R3143" s="1" t="str">
        <f>RIGHT(N3143,LEN(N3143) - FIND("/",N3143))</f>
        <v>plays</v>
      </c>
      <c r="S3143" s="12">
        <f>(J3143/86400)+DATE(1970,1,1)</f>
        <v>42800.753333333334</v>
      </c>
      <c r="T3143" s="12">
        <f>(I3143/86400)+DATE(1970,1,1)</f>
        <v>42841.833333333328</v>
      </c>
    </row>
    <row r="3144" spans="1:20" ht="45" x14ac:dyDescent="0.25">
      <c r="A3144" s="1">
        <v>3142</v>
      </c>
      <c r="B3144" s="8" t="s">
        <v>3142</v>
      </c>
      <c r="C3144" s="8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6">
        <f>ROUND((E3144/D3144)*(100),0)</f>
        <v>2</v>
      </c>
      <c r="P3144" s="9">
        <f>IF(L3144 = 0,0,E3144/L3144)</f>
        <v>15</v>
      </c>
      <c r="Q3144" s="1" t="str">
        <f>LEFT(N3144,SEARCH("/",N3144)-1)</f>
        <v>theater</v>
      </c>
      <c r="R3144" s="1" t="str">
        <f>RIGHT(N3144,LEN(N3144) - FIND("/",N3144))</f>
        <v>plays</v>
      </c>
      <c r="S3144" s="12">
        <f>(J3144/86400)+DATE(1970,1,1)</f>
        <v>42783.513182870374</v>
      </c>
      <c r="T3144" s="12">
        <f>(I3144/86400)+DATE(1970,1,1)</f>
        <v>42813.471516203703</v>
      </c>
    </row>
    <row r="3145" spans="1:20" ht="60" x14ac:dyDescent="0.25">
      <c r="A3145" s="1">
        <v>3143</v>
      </c>
      <c r="B3145" s="8" t="s">
        <v>3143</v>
      </c>
      <c r="C3145" s="8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6">
        <f>ROUND((E3145/D3145)*(100),0)</f>
        <v>0</v>
      </c>
      <c r="P3145" s="9">
        <f>IF(L3145 = 0,0,E3145/L3145)</f>
        <v>0</v>
      </c>
      <c r="Q3145" s="1" t="str">
        <f>LEFT(N3145,SEARCH("/",N3145)-1)</f>
        <v>theater</v>
      </c>
      <c r="R3145" s="1" t="str">
        <f>RIGHT(N3145,LEN(N3145) - FIND("/",N3145))</f>
        <v>plays</v>
      </c>
      <c r="S3145" s="12">
        <f>(J3145/86400)+DATE(1970,1,1)</f>
        <v>42808.358287037037</v>
      </c>
      <c r="T3145" s="12">
        <f>(I3145/86400)+DATE(1970,1,1)</f>
        <v>42834.358287037037</v>
      </c>
    </row>
    <row r="3146" spans="1:20" ht="60" x14ac:dyDescent="0.25">
      <c r="A3146" s="1">
        <v>3144</v>
      </c>
      <c r="B3146" s="8" t="s">
        <v>3144</v>
      </c>
      <c r="C3146" s="8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6">
        <f>ROUND((E3146/D3146)*(100),0)</f>
        <v>75</v>
      </c>
      <c r="P3146" s="9">
        <f>IF(L3146 = 0,0,E3146/L3146)</f>
        <v>251.33333333333334</v>
      </c>
      <c r="Q3146" s="1" t="str">
        <f>LEFT(N3146,SEARCH("/",N3146)-1)</f>
        <v>theater</v>
      </c>
      <c r="R3146" s="1" t="str">
        <f>RIGHT(N3146,LEN(N3146) - FIND("/",N3146))</f>
        <v>plays</v>
      </c>
      <c r="S3146" s="12">
        <f>(J3146/86400)+DATE(1970,1,1)</f>
        <v>42796.538275462968</v>
      </c>
      <c r="T3146" s="12">
        <f>(I3146/86400)+DATE(1970,1,1)</f>
        <v>42813.25</v>
      </c>
    </row>
    <row r="3147" spans="1:20" ht="45" x14ac:dyDescent="0.25">
      <c r="A3147" s="1">
        <v>3145</v>
      </c>
      <c r="B3147" s="8" t="s">
        <v>3145</v>
      </c>
      <c r="C3147" s="8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6">
        <f>ROUND((E3147/D3147)*(100),0)</f>
        <v>0</v>
      </c>
      <c r="P3147" s="9">
        <f>IF(L3147 = 0,0,E3147/L3147)</f>
        <v>0</v>
      </c>
      <c r="Q3147" s="1" t="str">
        <f>LEFT(N3147,SEARCH("/",N3147)-1)</f>
        <v>theater</v>
      </c>
      <c r="R3147" s="1" t="str">
        <f>RIGHT(N3147,LEN(N3147) - FIND("/",N3147))</f>
        <v>plays</v>
      </c>
      <c r="S3147" s="12">
        <f>(J3147/86400)+DATE(1970,1,1)</f>
        <v>42762.040902777779</v>
      </c>
      <c r="T3147" s="12">
        <f>(I3147/86400)+DATE(1970,1,1)</f>
        <v>42821.999236111107</v>
      </c>
    </row>
    <row r="3148" spans="1:20" ht="45" x14ac:dyDescent="0.25">
      <c r="A3148" s="1">
        <v>3146</v>
      </c>
      <c r="B3148" s="8" t="s">
        <v>3146</v>
      </c>
      <c r="C3148" s="8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6">
        <f>ROUND((E3148/D3148)*(100),0)</f>
        <v>11</v>
      </c>
      <c r="P3148" s="9">
        <f>IF(L3148 = 0,0,E3148/L3148)</f>
        <v>437.5</v>
      </c>
      <c r="Q3148" s="1" t="str">
        <f>LEFT(N3148,SEARCH("/",N3148)-1)</f>
        <v>theater</v>
      </c>
      <c r="R3148" s="1" t="str">
        <f>RIGHT(N3148,LEN(N3148) - FIND("/",N3148))</f>
        <v>plays</v>
      </c>
      <c r="S3148" s="12">
        <f>(J3148/86400)+DATE(1970,1,1)</f>
        <v>42796.682476851856</v>
      </c>
      <c r="T3148" s="12">
        <f>(I3148/86400)+DATE(1970,1,1)</f>
        <v>42841.640810185185</v>
      </c>
    </row>
    <row r="3149" spans="1:20" ht="60" x14ac:dyDescent="0.25">
      <c r="A3149" s="1">
        <v>3147</v>
      </c>
      <c r="B3149" s="8" t="s">
        <v>3147</v>
      </c>
      <c r="C3149" s="8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16">
        <f>ROUND((E3149/D3149)*(100),0)</f>
        <v>118</v>
      </c>
      <c r="P3149" s="9">
        <f>IF(L3149 = 0,0,E3149/L3149)</f>
        <v>110.35211267605634</v>
      </c>
      <c r="Q3149" s="1" t="str">
        <f>LEFT(N3149,SEARCH("/",N3149)-1)</f>
        <v>theater</v>
      </c>
      <c r="R3149" s="1" t="str">
        <f>RIGHT(N3149,LEN(N3149) - FIND("/",N3149))</f>
        <v>plays</v>
      </c>
      <c r="S3149" s="12">
        <f>(J3149/86400)+DATE(1970,1,1)</f>
        <v>41909.96938657407</v>
      </c>
      <c r="T3149" s="12">
        <f>(I3149/86400)+DATE(1970,1,1)</f>
        <v>41950.011053240742</v>
      </c>
    </row>
    <row r="3150" spans="1:20" ht="30" x14ac:dyDescent="0.25">
      <c r="A3150" s="1">
        <v>3148</v>
      </c>
      <c r="B3150" s="8" t="s">
        <v>3148</v>
      </c>
      <c r="C3150" s="8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16">
        <f>ROUND((E3150/D3150)*(100),0)</f>
        <v>131</v>
      </c>
      <c r="P3150" s="9">
        <f>IF(L3150 = 0,0,E3150/L3150)</f>
        <v>41.421052631578945</v>
      </c>
      <c r="Q3150" s="1" t="str">
        <f>LEFT(N3150,SEARCH("/",N3150)-1)</f>
        <v>theater</v>
      </c>
      <c r="R3150" s="1" t="str">
        <f>RIGHT(N3150,LEN(N3150) - FIND("/",N3150))</f>
        <v>plays</v>
      </c>
      <c r="S3150" s="12">
        <f>(J3150/86400)+DATE(1970,1,1)</f>
        <v>41891.665324074071</v>
      </c>
      <c r="T3150" s="12">
        <f>(I3150/86400)+DATE(1970,1,1)</f>
        <v>41913.166666666664</v>
      </c>
    </row>
    <row r="3151" spans="1:20" ht="60" x14ac:dyDescent="0.25">
      <c r="A3151" s="1">
        <v>3149</v>
      </c>
      <c r="B3151" s="8" t="s">
        <v>3149</v>
      </c>
      <c r="C3151" s="8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16">
        <f>ROUND((E3151/D3151)*(100),0)</f>
        <v>104</v>
      </c>
      <c r="P3151" s="9">
        <f>IF(L3151 = 0,0,E3151/L3151)</f>
        <v>52</v>
      </c>
      <c r="Q3151" s="1" t="str">
        <f>LEFT(N3151,SEARCH("/",N3151)-1)</f>
        <v>theater</v>
      </c>
      <c r="R3151" s="1" t="str">
        <f>RIGHT(N3151,LEN(N3151) - FIND("/",N3151))</f>
        <v>plays</v>
      </c>
      <c r="S3151" s="12">
        <f>(J3151/86400)+DATE(1970,1,1)</f>
        <v>41226.017361111109</v>
      </c>
      <c r="T3151" s="12">
        <f>(I3151/86400)+DATE(1970,1,1)</f>
        <v>41250.083333333336</v>
      </c>
    </row>
    <row r="3152" spans="1:20" ht="60" x14ac:dyDescent="0.25">
      <c r="A3152" s="1">
        <v>3150</v>
      </c>
      <c r="B3152" s="8" t="s">
        <v>3150</v>
      </c>
      <c r="C3152" s="8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16">
        <f>ROUND((E3152/D3152)*(100),0)</f>
        <v>101</v>
      </c>
      <c r="P3152" s="9">
        <f>IF(L3152 = 0,0,E3152/L3152)</f>
        <v>33.990384615384613</v>
      </c>
      <c r="Q3152" s="1" t="str">
        <f>LEFT(N3152,SEARCH("/",N3152)-1)</f>
        <v>theater</v>
      </c>
      <c r="R3152" s="1" t="str">
        <f>RIGHT(N3152,LEN(N3152) - FIND("/",N3152))</f>
        <v>plays</v>
      </c>
      <c r="S3152" s="12">
        <f>(J3152/86400)+DATE(1970,1,1)</f>
        <v>40478.263923611114</v>
      </c>
      <c r="T3152" s="12">
        <f>(I3152/86400)+DATE(1970,1,1)</f>
        <v>40568.166666666664</v>
      </c>
    </row>
    <row r="3153" spans="1:20" ht="45" x14ac:dyDescent="0.25">
      <c r="A3153" s="1">
        <v>3151</v>
      </c>
      <c r="B3153" s="8" t="s">
        <v>3151</v>
      </c>
      <c r="C3153" s="8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16">
        <f>ROUND((E3153/D3153)*(100),0)</f>
        <v>100</v>
      </c>
      <c r="P3153" s="9">
        <f>IF(L3153 = 0,0,E3153/L3153)</f>
        <v>103.35294117647059</v>
      </c>
      <c r="Q3153" s="1" t="str">
        <f>LEFT(N3153,SEARCH("/",N3153)-1)</f>
        <v>theater</v>
      </c>
      <c r="R3153" s="1" t="str">
        <f>RIGHT(N3153,LEN(N3153) - FIND("/",N3153))</f>
        <v>plays</v>
      </c>
      <c r="S3153" s="12">
        <f>(J3153/86400)+DATE(1970,1,1)</f>
        <v>41862.83997685185</v>
      </c>
      <c r="T3153" s="12">
        <f>(I3153/86400)+DATE(1970,1,1)</f>
        <v>41892.83997685185</v>
      </c>
    </row>
    <row r="3154" spans="1:20" ht="45" x14ac:dyDescent="0.25">
      <c r="A3154" s="1">
        <v>3152</v>
      </c>
      <c r="B3154" s="8" t="s">
        <v>3152</v>
      </c>
      <c r="C3154" s="8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16">
        <f>ROUND((E3154/D3154)*(100),0)</f>
        <v>106</v>
      </c>
      <c r="P3154" s="9">
        <f>IF(L3154 = 0,0,E3154/L3154)</f>
        <v>34.791044776119406</v>
      </c>
      <c r="Q3154" s="1" t="str">
        <f>LEFT(N3154,SEARCH("/",N3154)-1)</f>
        <v>theater</v>
      </c>
      <c r="R3154" s="1" t="str">
        <f>RIGHT(N3154,LEN(N3154) - FIND("/",N3154))</f>
        <v>plays</v>
      </c>
      <c r="S3154" s="12">
        <f>(J3154/86400)+DATE(1970,1,1)</f>
        <v>41550.867673611108</v>
      </c>
      <c r="T3154" s="12">
        <f>(I3154/86400)+DATE(1970,1,1)</f>
        <v>41580.867673611108</v>
      </c>
    </row>
    <row r="3155" spans="1:20" ht="45" x14ac:dyDescent="0.25">
      <c r="A3155" s="1">
        <v>3153</v>
      </c>
      <c r="B3155" s="8" t="s">
        <v>3153</v>
      </c>
      <c r="C3155" s="8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16">
        <f>ROUND((E3155/D3155)*(100),0)</f>
        <v>336</v>
      </c>
      <c r="P3155" s="9">
        <f>IF(L3155 = 0,0,E3155/L3155)</f>
        <v>41.773858921161825</v>
      </c>
      <c r="Q3155" s="1" t="str">
        <f>LEFT(N3155,SEARCH("/",N3155)-1)</f>
        <v>theater</v>
      </c>
      <c r="R3155" s="1" t="str">
        <f>RIGHT(N3155,LEN(N3155) - FIND("/",N3155))</f>
        <v>plays</v>
      </c>
      <c r="S3155" s="12">
        <f>(J3155/86400)+DATE(1970,1,1)</f>
        <v>40633.154363425929</v>
      </c>
      <c r="T3155" s="12">
        <f>(I3155/86400)+DATE(1970,1,1)</f>
        <v>40664.207638888889</v>
      </c>
    </row>
    <row r="3156" spans="1:20" ht="60" x14ac:dyDescent="0.25">
      <c r="A3156" s="1">
        <v>3154</v>
      </c>
      <c r="B3156" s="8" t="s">
        <v>3154</v>
      </c>
      <c r="C3156" s="8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16">
        <f>ROUND((E3156/D3156)*(100),0)</f>
        <v>113</v>
      </c>
      <c r="P3156" s="9">
        <f>IF(L3156 = 0,0,E3156/L3156)</f>
        <v>64.268292682926827</v>
      </c>
      <c r="Q3156" s="1" t="str">
        <f>LEFT(N3156,SEARCH("/",N3156)-1)</f>
        <v>theater</v>
      </c>
      <c r="R3156" s="1" t="str">
        <f>RIGHT(N3156,LEN(N3156) - FIND("/",N3156))</f>
        <v>plays</v>
      </c>
      <c r="S3156" s="12">
        <f>(J3156/86400)+DATE(1970,1,1)</f>
        <v>40970.875671296293</v>
      </c>
      <c r="T3156" s="12">
        <f>(I3156/86400)+DATE(1970,1,1)</f>
        <v>41000.834004629629</v>
      </c>
    </row>
    <row r="3157" spans="1:20" ht="45" x14ac:dyDescent="0.25">
      <c r="A3157" s="1">
        <v>3155</v>
      </c>
      <c r="B3157" s="8" t="s">
        <v>3155</v>
      </c>
      <c r="C3157" s="8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16">
        <f>ROUND((E3157/D3157)*(100),0)</f>
        <v>189</v>
      </c>
      <c r="P3157" s="9">
        <f>IF(L3157 = 0,0,E3157/L3157)</f>
        <v>31.209370860927152</v>
      </c>
      <c r="Q3157" s="1" t="str">
        <f>LEFT(N3157,SEARCH("/",N3157)-1)</f>
        <v>theater</v>
      </c>
      <c r="R3157" s="1" t="str">
        <f>RIGHT(N3157,LEN(N3157) - FIND("/",N3157))</f>
        <v>plays</v>
      </c>
      <c r="S3157" s="12">
        <f>(J3157/86400)+DATE(1970,1,1)</f>
        <v>41233.499131944445</v>
      </c>
      <c r="T3157" s="12">
        <f>(I3157/86400)+DATE(1970,1,1)</f>
        <v>41263.499131944445</v>
      </c>
    </row>
    <row r="3158" spans="1:20" ht="60" x14ac:dyDescent="0.25">
      <c r="A3158" s="1">
        <v>3156</v>
      </c>
      <c r="B3158" s="8" t="s">
        <v>3156</v>
      </c>
      <c r="C3158" s="8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16">
        <f>ROUND((E3158/D3158)*(100),0)</f>
        <v>102</v>
      </c>
      <c r="P3158" s="9">
        <f>IF(L3158 = 0,0,E3158/L3158)</f>
        <v>62.921348314606739</v>
      </c>
      <c r="Q3158" s="1" t="str">
        <f>LEFT(N3158,SEARCH("/",N3158)-1)</f>
        <v>theater</v>
      </c>
      <c r="R3158" s="1" t="str">
        <f>RIGHT(N3158,LEN(N3158) - FIND("/",N3158))</f>
        <v>plays</v>
      </c>
      <c r="S3158" s="12">
        <f>(J3158/86400)+DATE(1970,1,1)</f>
        <v>41026.953055555554</v>
      </c>
      <c r="T3158" s="12">
        <f>(I3158/86400)+DATE(1970,1,1)</f>
        <v>41061.953055555554</v>
      </c>
    </row>
    <row r="3159" spans="1:20" ht="30" x14ac:dyDescent="0.25">
      <c r="A3159" s="1">
        <v>3157</v>
      </c>
      <c r="B3159" s="8" t="s">
        <v>3157</v>
      </c>
      <c r="C3159" s="8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16">
        <f>ROUND((E3159/D3159)*(100),0)</f>
        <v>101</v>
      </c>
      <c r="P3159" s="9">
        <f>IF(L3159 = 0,0,E3159/L3159)</f>
        <v>98.536585365853654</v>
      </c>
      <c r="Q3159" s="1" t="str">
        <f>LEFT(N3159,SEARCH("/",N3159)-1)</f>
        <v>theater</v>
      </c>
      <c r="R3159" s="1" t="str">
        <f>RIGHT(N3159,LEN(N3159) - FIND("/",N3159))</f>
        <v>plays</v>
      </c>
      <c r="S3159" s="12">
        <f>(J3159/86400)+DATE(1970,1,1)</f>
        <v>41829.788252314815</v>
      </c>
      <c r="T3159" s="12">
        <f>(I3159/86400)+DATE(1970,1,1)</f>
        <v>41839.208333333336</v>
      </c>
    </row>
    <row r="3160" spans="1:20" ht="30" x14ac:dyDescent="0.25">
      <c r="A3160" s="1">
        <v>3158</v>
      </c>
      <c r="B3160" s="8" t="s">
        <v>3158</v>
      </c>
      <c r="C3160" s="8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16">
        <f>ROUND((E3160/D3160)*(100),0)</f>
        <v>114</v>
      </c>
      <c r="P3160" s="9">
        <f>IF(L3160 = 0,0,E3160/L3160)</f>
        <v>82.608695652173907</v>
      </c>
      <c r="Q3160" s="1" t="str">
        <f>LEFT(N3160,SEARCH("/",N3160)-1)</f>
        <v>theater</v>
      </c>
      <c r="R3160" s="1" t="str">
        <f>RIGHT(N3160,LEN(N3160) - FIND("/",N3160))</f>
        <v>plays</v>
      </c>
      <c r="S3160" s="12">
        <f>(J3160/86400)+DATE(1970,1,1)</f>
        <v>41447.839722222227</v>
      </c>
      <c r="T3160" s="12">
        <f>(I3160/86400)+DATE(1970,1,1)</f>
        <v>41477.839722222227</v>
      </c>
    </row>
    <row r="3161" spans="1:20" ht="45" x14ac:dyDescent="0.25">
      <c r="A3161" s="1">
        <v>3159</v>
      </c>
      <c r="B3161" s="8" t="s">
        <v>3159</v>
      </c>
      <c r="C3161" s="8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16">
        <f>ROUND((E3161/D3161)*(100),0)</f>
        <v>133</v>
      </c>
      <c r="P3161" s="9">
        <f>IF(L3161 = 0,0,E3161/L3161)</f>
        <v>38.504230769230773</v>
      </c>
      <c r="Q3161" s="1" t="str">
        <f>LEFT(N3161,SEARCH("/",N3161)-1)</f>
        <v>theater</v>
      </c>
      <c r="R3161" s="1" t="str">
        <f>RIGHT(N3161,LEN(N3161) - FIND("/",N3161))</f>
        <v>plays</v>
      </c>
      <c r="S3161" s="12">
        <f>(J3161/86400)+DATE(1970,1,1)</f>
        <v>40884.066678240742</v>
      </c>
      <c r="T3161" s="12">
        <f>(I3161/86400)+DATE(1970,1,1)</f>
        <v>40926.958333333336</v>
      </c>
    </row>
    <row r="3162" spans="1:20" ht="45" x14ac:dyDescent="0.25">
      <c r="A3162" s="1">
        <v>3160</v>
      </c>
      <c r="B3162" s="8" t="s">
        <v>3160</v>
      </c>
      <c r="C3162" s="8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16">
        <f>ROUND((E3162/D3162)*(100),0)</f>
        <v>102</v>
      </c>
      <c r="P3162" s="9">
        <f>IF(L3162 = 0,0,E3162/L3162)</f>
        <v>80.15789473684211</v>
      </c>
      <c r="Q3162" s="1" t="str">
        <f>LEFT(N3162,SEARCH("/",N3162)-1)</f>
        <v>theater</v>
      </c>
      <c r="R3162" s="1" t="str">
        <f>RIGHT(N3162,LEN(N3162) - FIND("/",N3162))</f>
        <v>plays</v>
      </c>
      <c r="S3162" s="12">
        <f>(J3162/86400)+DATE(1970,1,1)</f>
        <v>41841.26489583333</v>
      </c>
      <c r="T3162" s="12">
        <f>(I3162/86400)+DATE(1970,1,1)</f>
        <v>41864.207638888889</v>
      </c>
    </row>
    <row r="3163" spans="1:20" ht="60" x14ac:dyDescent="0.25">
      <c r="A3163" s="1">
        <v>3161</v>
      </c>
      <c r="B3163" s="8" t="s">
        <v>3161</v>
      </c>
      <c r="C3163" s="8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16">
        <f>ROUND((E3163/D3163)*(100),0)</f>
        <v>105</v>
      </c>
      <c r="P3163" s="9">
        <f>IF(L3163 = 0,0,E3163/L3163)</f>
        <v>28.405405405405407</v>
      </c>
      <c r="Q3163" s="1" t="str">
        <f>LEFT(N3163,SEARCH("/",N3163)-1)</f>
        <v>theater</v>
      </c>
      <c r="R3163" s="1" t="str">
        <f>RIGHT(N3163,LEN(N3163) - FIND("/",N3163))</f>
        <v>plays</v>
      </c>
      <c r="S3163" s="12">
        <f>(J3163/86400)+DATE(1970,1,1)</f>
        <v>41897.536134259259</v>
      </c>
      <c r="T3163" s="12">
        <f>(I3163/86400)+DATE(1970,1,1)</f>
        <v>41927.536134259259</v>
      </c>
    </row>
    <row r="3164" spans="1:20" ht="60" x14ac:dyDescent="0.25">
      <c r="A3164" s="1">
        <v>3162</v>
      </c>
      <c r="B3164" s="8" t="s">
        <v>3162</v>
      </c>
      <c r="C3164" s="8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16">
        <f>ROUND((E3164/D3164)*(100),0)</f>
        <v>127</v>
      </c>
      <c r="P3164" s="9">
        <f>IF(L3164 = 0,0,E3164/L3164)</f>
        <v>80.730158730158735</v>
      </c>
      <c r="Q3164" s="1" t="str">
        <f>LEFT(N3164,SEARCH("/",N3164)-1)</f>
        <v>theater</v>
      </c>
      <c r="R3164" s="1" t="str">
        <f>RIGHT(N3164,LEN(N3164) - FIND("/",N3164))</f>
        <v>plays</v>
      </c>
      <c r="S3164" s="12">
        <f>(J3164/86400)+DATE(1970,1,1)</f>
        <v>41799.685902777775</v>
      </c>
      <c r="T3164" s="12">
        <f>(I3164/86400)+DATE(1970,1,1)</f>
        <v>41827.083333333336</v>
      </c>
    </row>
    <row r="3165" spans="1:20" ht="45" x14ac:dyDescent="0.25">
      <c r="A3165" s="1">
        <v>3163</v>
      </c>
      <c r="B3165" s="8" t="s">
        <v>3163</v>
      </c>
      <c r="C3165" s="8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16">
        <f>ROUND((E3165/D3165)*(100),0)</f>
        <v>111</v>
      </c>
      <c r="P3165" s="9">
        <f>IF(L3165 = 0,0,E3165/L3165)</f>
        <v>200.69444444444446</v>
      </c>
      <c r="Q3165" s="1" t="str">
        <f>LEFT(N3165,SEARCH("/",N3165)-1)</f>
        <v>theater</v>
      </c>
      <c r="R3165" s="1" t="str">
        <f>RIGHT(N3165,LEN(N3165) - FIND("/",N3165))</f>
        <v>plays</v>
      </c>
      <c r="S3165" s="12">
        <f>(J3165/86400)+DATE(1970,1,1)</f>
        <v>41775.753761574073</v>
      </c>
      <c r="T3165" s="12">
        <f>(I3165/86400)+DATE(1970,1,1)</f>
        <v>41805.753761574073</v>
      </c>
    </row>
    <row r="3166" spans="1:20" ht="60" x14ac:dyDescent="0.25">
      <c r="A3166" s="1">
        <v>3164</v>
      </c>
      <c r="B3166" s="8" t="s">
        <v>3164</v>
      </c>
      <c r="C3166" s="8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16">
        <f>ROUND((E3166/D3166)*(100),0)</f>
        <v>107</v>
      </c>
      <c r="P3166" s="9">
        <f>IF(L3166 = 0,0,E3166/L3166)</f>
        <v>37.591549295774648</v>
      </c>
      <c r="Q3166" s="1" t="str">
        <f>LEFT(N3166,SEARCH("/",N3166)-1)</f>
        <v>theater</v>
      </c>
      <c r="R3166" s="1" t="str">
        <f>RIGHT(N3166,LEN(N3166) - FIND("/",N3166))</f>
        <v>plays</v>
      </c>
      <c r="S3166" s="12">
        <f>(J3166/86400)+DATE(1970,1,1)</f>
        <v>41766.805729166663</v>
      </c>
      <c r="T3166" s="12">
        <f>(I3166/86400)+DATE(1970,1,1)</f>
        <v>41799.805729166663</v>
      </c>
    </row>
    <row r="3167" spans="1:20" ht="60" x14ac:dyDescent="0.25">
      <c r="A3167" s="1">
        <v>3165</v>
      </c>
      <c r="B3167" s="8" t="s">
        <v>3165</v>
      </c>
      <c r="C3167" s="8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16">
        <f>ROUND((E3167/D3167)*(100),0)</f>
        <v>163</v>
      </c>
      <c r="P3167" s="9">
        <f>IF(L3167 = 0,0,E3167/L3167)</f>
        <v>58.095238095238095</v>
      </c>
      <c r="Q3167" s="1" t="str">
        <f>LEFT(N3167,SEARCH("/",N3167)-1)</f>
        <v>theater</v>
      </c>
      <c r="R3167" s="1" t="str">
        <f>RIGHT(N3167,LEN(N3167) - FIND("/",N3167))</f>
        <v>plays</v>
      </c>
      <c r="S3167" s="12">
        <f>(J3167/86400)+DATE(1970,1,1)</f>
        <v>40644.159259259257</v>
      </c>
      <c r="T3167" s="12">
        <f>(I3167/86400)+DATE(1970,1,1)</f>
        <v>40666.165972222225</v>
      </c>
    </row>
    <row r="3168" spans="1:20" ht="60" x14ac:dyDescent="0.25">
      <c r="A3168" s="1">
        <v>3166</v>
      </c>
      <c r="B3168" s="8" t="s">
        <v>3166</v>
      </c>
      <c r="C3168" s="8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16">
        <f>ROUND((E3168/D3168)*(100),0)</f>
        <v>160</v>
      </c>
      <c r="P3168" s="9">
        <f>IF(L3168 = 0,0,E3168/L3168)</f>
        <v>60.300892473118282</v>
      </c>
      <c r="Q3168" s="1" t="str">
        <f>LEFT(N3168,SEARCH("/",N3168)-1)</f>
        <v>theater</v>
      </c>
      <c r="R3168" s="1" t="str">
        <f>RIGHT(N3168,LEN(N3168) - FIND("/",N3168))</f>
        <v>plays</v>
      </c>
      <c r="S3168" s="12">
        <f>(J3168/86400)+DATE(1970,1,1)</f>
        <v>41940.69158564815</v>
      </c>
      <c r="T3168" s="12">
        <f>(I3168/86400)+DATE(1970,1,1)</f>
        <v>41969.332638888889</v>
      </c>
    </row>
    <row r="3169" spans="1:20" ht="30" x14ac:dyDescent="0.25">
      <c r="A3169" s="1">
        <v>3167</v>
      </c>
      <c r="B3169" s="8" t="s">
        <v>3167</v>
      </c>
      <c r="C3169" s="8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16">
        <f>ROUND((E3169/D3169)*(100),0)</f>
        <v>116</v>
      </c>
      <c r="P3169" s="9">
        <f>IF(L3169 = 0,0,E3169/L3169)</f>
        <v>63.363636363636367</v>
      </c>
      <c r="Q3169" s="1" t="str">
        <f>LEFT(N3169,SEARCH("/",N3169)-1)</f>
        <v>theater</v>
      </c>
      <c r="R3169" s="1" t="str">
        <f>RIGHT(N3169,LEN(N3169) - FIND("/",N3169))</f>
        <v>plays</v>
      </c>
      <c r="S3169" s="12">
        <f>(J3169/86400)+DATE(1970,1,1)</f>
        <v>41839.175706018519</v>
      </c>
      <c r="T3169" s="12">
        <f>(I3169/86400)+DATE(1970,1,1)</f>
        <v>41853.175706018519</v>
      </c>
    </row>
    <row r="3170" spans="1:20" ht="45" x14ac:dyDescent="0.25">
      <c r="A3170" s="1">
        <v>3168</v>
      </c>
      <c r="B3170" s="8" t="s">
        <v>3168</v>
      </c>
      <c r="C3170" s="8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16">
        <f>ROUND((E3170/D3170)*(100),0)</f>
        <v>124</v>
      </c>
      <c r="P3170" s="9">
        <f>IF(L3170 = 0,0,E3170/L3170)</f>
        <v>50.901639344262293</v>
      </c>
      <c r="Q3170" s="1" t="str">
        <f>LEFT(N3170,SEARCH("/",N3170)-1)</f>
        <v>theater</v>
      </c>
      <c r="R3170" s="1" t="str">
        <f>RIGHT(N3170,LEN(N3170) - FIND("/",N3170))</f>
        <v>plays</v>
      </c>
      <c r="S3170" s="12">
        <f>(J3170/86400)+DATE(1970,1,1)</f>
        <v>41772.105937500004</v>
      </c>
      <c r="T3170" s="12">
        <f>(I3170/86400)+DATE(1970,1,1)</f>
        <v>41803.916666666664</v>
      </c>
    </row>
    <row r="3171" spans="1:20" ht="30" x14ac:dyDescent="0.25">
      <c r="A3171" s="1">
        <v>3169</v>
      </c>
      <c r="B3171" s="8" t="s">
        <v>3169</v>
      </c>
      <c r="C3171" s="8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16">
        <f>ROUND((E3171/D3171)*(100),0)</f>
        <v>103</v>
      </c>
      <c r="P3171" s="9">
        <f>IF(L3171 = 0,0,E3171/L3171)</f>
        <v>100.5</v>
      </c>
      <c r="Q3171" s="1" t="str">
        <f>LEFT(N3171,SEARCH("/",N3171)-1)</f>
        <v>theater</v>
      </c>
      <c r="R3171" s="1" t="str">
        <f>RIGHT(N3171,LEN(N3171) - FIND("/",N3171))</f>
        <v>plays</v>
      </c>
      <c r="S3171" s="12">
        <f>(J3171/86400)+DATE(1970,1,1)</f>
        <v>41591.737974537034</v>
      </c>
      <c r="T3171" s="12">
        <f>(I3171/86400)+DATE(1970,1,1)</f>
        <v>41621.207638888889</v>
      </c>
    </row>
    <row r="3172" spans="1:20" ht="45" x14ac:dyDescent="0.25">
      <c r="A3172" s="1">
        <v>3170</v>
      </c>
      <c r="B3172" s="8" t="s">
        <v>3170</v>
      </c>
      <c r="C3172" s="8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16">
        <f>ROUND((E3172/D3172)*(100),0)</f>
        <v>112</v>
      </c>
      <c r="P3172" s="9">
        <f>IF(L3172 = 0,0,E3172/L3172)</f>
        <v>31.619718309859156</v>
      </c>
      <c r="Q3172" s="1" t="str">
        <f>LEFT(N3172,SEARCH("/",N3172)-1)</f>
        <v>theater</v>
      </c>
      <c r="R3172" s="1" t="str">
        <f>RIGHT(N3172,LEN(N3172) - FIND("/",N3172))</f>
        <v>plays</v>
      </c>
      <c r="S3172" s="12">
        <f>(J3172/86400)+DATE(1970,1,1)</f>
        <v>41789.080370370371</v>
      </c>
      <c r="T3172" s="12">
        <f>(I3172/86400)+DATE(1970,1,1)</f>
        <v>41822.166666666664</v>
      </c>
    </row>
    <row r="3173" spans="1:20" ht="60" x14ac:dyDescent="0.25">
      <c r="A3173" s="1">
        <v>3171</v>
      </c>
      <c r="B3173" s="8" t="s">
        <v>3171</v>
      </c>
      <c r="C3173" s="8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16">
        <f>ROUND((E3173/D3173)*(100),0)</f>
        <v>109</v>
      </c>
      <c r="P3173" s="9">
        <f>IF(L3173 = 0,0,E3173/L3173)</f>
        <v>65.102564102564102</v>
      </c>
      <c r="Q3173" s="1" t="str">
        <f>LEFT(N3173,SEARCH("/",N3173)-1)</f>
        <v>theater</v>
      </c>
      <c r="R3173" s="1" t="str">
        <f>RIGHT(N3173,LEN(N3173) - FIND("/",N3173))</f>
        <v>plays</v>
      </c>
      <c r="S3173" s="12">
        <f>(J3173/86400)+DATE(1970,1,1)</f>
        <v>42466.608310185184</v>
      </c>
      <c r="T3173" s="12">
        <f>(I3173/86400)+DATE(1970,1,1)</f>
        <v>42496.608310185184</v>
      </c>
    </row>
    <row r="3174" spans="1:20" ht="45" x14ac:dyDescent="0.25">
      <c r="A3174" s="1">
        <v>3172</v>
      </c>
      <c r="B3174" s="8" t="s">
        <v>3172</v>
      </c>
      <c r="C3174" s="8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16">
        <f>ROUND((E3174/D3174)*(100),0)</f>
        <v>115</v>
      </c>
      <c r="P3174" s="9">
        <f>IF(L3174 = 0,0,E3174/L3174)</f>
        <v>79.310344827586206</v>
      </c>
      <c r="Q3174" s="1" t="str">
        <f>LEFT(N3174,SEARCH("/",N3174)-1)</f>
        <v>theater</v>
      </c>
      <c r="R3174" s="1" t="str">
        <f>RIGHT(N3174,LEN(N3174) - FIND("/",N3174))</f>
        <v>plays</v>
      </c>
      <c r="S3174" s="12">
        <f>(J3174/86400)+DATE(1970,1,1)</f>
        <v>40923.729953703703</v>
      </c>
      <c r="T3174" s="12">
        <f>(I3174/86400)+DATE(1970,1,1)</f>
        <v>40953.729953703703</v>
      </c>
    </row>
    <row r="3175" spans="1:20" ht="60" x14ac:dyDescent="0.25">
      <c r="A3175" s="1">
        <v>3173</v>
      </c>
      <c r="B3175" s="8" t="s">
        <v>3173</v>
      </c>
      <c r="C3175" s="8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16">
        <f>ROUND((E3175/D3175)*(100),0)</f>
        <v>103</v>
      </c>
      <c r="P3175" s="9">
        <f>IF(L3175 = 0,0,E3175/L3175)</f>
        <v>139.18918918918919</v>
      </c>
      <c r="Q3175" s="1" t="str">
        <f>LEFT(N3175,SEARCH("/",N3175)-1)</f>
        <v>theater</v>
      </c>
      <c r="R3175" s="1" t="str">
        <f>RIGHT(N3175,LEN(N3175) - FIND("/",N3175))</f>
        <v>plays</v>
      </c>
      <c r="S3175" s="12">
        <f>(J3175/86400)+DATE(1970,1,1)</f>
        <v>41878.878379629634</v>
      </c>
      <c r="T3175" s="12">
        <f>(I3175/86400)+DATE(1970,1,1)</f>
        <v>41908.878379629634</v>
      </c>
    </row>
    <row r="3176" spans="1:20" ht="60" x14ac:dyDescent="0.25">
      <c r="A3176" s="1">
        <v>3174</v>
      </c>
      <c r="B3176" s="8" t="s">
        <v>3174</v>
      </c>
      <c r="C3176" s="8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16">
        <f>ROUND((E3176/D3176)*(100),0)</f>
        <v>101</v>
      </c>
      <c r="P3176" s="9">
        <f>IF(L3176 = 0,0,E3176/L3176)</f>
        <v>131.91304347826087</v>
      </c>
      <c r="Q3176" s="1" t="str">
        <f>LEFT(N3176,SEARCH("/",N3176)-1)</f>
        <v>theater</v>
      </c>
      <c r="R3176" s="1" t="str">
        <f>RIGHT(N3176,LEN(N3176) - FIND("/",N3176))</f>
        <v>plays</v>
      </c>
      <c r="S3176" s="12">
        <f>(J3176/86400)+DATE(1970,1,1)</f>
        <v>41862.864675925928</v>
      </c>
      <c r="T3176" s="12">
        <f>(I3176/86400)+DATE(1970,1,1)</f>
        <v>41876.864675925928</v>
      </c>
    </row>
    <row r="3177" spans="1:20" ht="60" x14ac:dyDescent="0.25">
      <c r="A3177" s="1">
        <v>3175</v>
      </c>
      <c r="B3177" s="8" t="s">
        <v>3175</v>
      </c>
      <c r="C3177" s="8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16">
        <f>ROUND((E3177/D3177)*(100),0)</f>
        <v>110</v>
      </c>
      <c r="P3177" s="9">
        <f>IF(L3177 = 0,0,E3177/L3177)</f>
        <v>91.3</v>
      </c>
      <c r="Q3177" s="1" t="str">
        <f>LEFT(N3177,SEARCH("/",N3177)-1)</f>
        <v>theater</v>
      </c>
      <c r="R3177" s="1" t="str">
        <f>RIGHT(N3177,LEN(N3177) - FIND("/",N3177))</f>
        <v>plays</v>
      </c>
      <c r="S3177" s="12">
        <f>(J3177/86400)+DATE(1970,1,1)</f>
        <v>40531.886886574073</v>
      </c>
      <c r="T3177" s="12">
        <f>(I3177/86400)+DATE(1970,1,1)</f>
        <v>40591.886886574073</v>
      </c>
    </row>
    <row r="3178" spans="1:20" ht="60" x14ac:dyDescent="0.25">
      <c r="A3178" s="1">
        <v>3176</v>
      </c>
      <c r="B3178" s="8" t="s">
        <v>3176</v>
      </c>
      <c r="C3178" s="8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16">
        <f>ROUND((E3178/D3178)*(100),0)</f>
        <v>115</v>
      </c>
      <c r="P3178" s="9">
        <f>IF(L3178 = 0,0,E3178/L3178)</f>
        <v>39.672727272727272</v>
      </c>
      <c r="Q3178" s="1" t="str">
        <f>LEFT(N3178,SEARCH("/",N3178)-1)</f>
        <v>theater</v>
      </c>
      <c r="R3178" s="1" t="str">
        <f>RIGHT(N3178,LEN(N3178) - FIND("/",N3178))</f>
        <v>plays</v>
      </c>
      <c r="S3178" s="12">
        <f>(J3178/86400)+DATE(1970,1,1)</f>
        <v>41477.930914351848</v>
      </c>
      <c r="T3178" s="12">
        <f>(I3178/86400)+DATE(1970,1,1)</f>
        <v>41504.625</v>
      </c>
    </row>
    <row r="3179" spans="1:20" ht="45" x14ac:dyDescent="0.25">
      <c r="A3179" s="1">
        <v>3177</v>
      </c>
      <c r="B3179" s="8" t="s">
        <v>3177</v>
      </c>
      <c r="C3179" s="8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16">
        <f>ROUND((E3179/D3179)*(100),0)</f>
        <v>117</v>
      </c>
      <c r="P3179" s="9">
        <f>IF(L3179 = 0,0,E3179/L3179)</f>
        <v>57.549019607843135</v>
      </c>
      <c r="Q3179" s="1" t="str">
        <f>LEFT(N3179,SEARCH("/",N3179)-1)</f>
        <v>theater</v>
      </c>
      <c r="R3179" s="1" t="str">
        <f>RIGHT(N3179,LEN(N3179) - FIND("/",N3179))</f>
        <v>plays</v>
      </c>
      <c r="S3179" s="12">
        <f>(J3179/86400)+DATE(1970,1,1)</f>
        <v>41781.666770833333</v>
      </c>
      <c r="T3179" s="12">
        <f>(I3179/86400)+DATE(1970,1,1)</f>
        <v>41811.666770833333</v>
      </c>
    </row>
    <row r="3180" spans="1:20" ht="60" x14ac:dyDescent="0.25">
      <c r="A3180" s="1">
        <v>3178</v>
      </c>
      <c r="B3180" s="8" t="s">
        <v>3178</v>
      </c>
      <c r="C3180" s="8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16">
        <f>ROUND((E3180/D3180)*(100),0)</f>
        <v>172</v>
      </c>
      <c r="P3180" s="9">
        <f>IF(L3180 = 0,0,E3180/L3180)</f>
        <v>33.025641025641029</v>
      </c>
      <c r="Q3180" s="1" t="str">
        <f>LEFT(N3180,SEARCH("/",N3180)-1)</f>
        <v>theater</v>
      </c>
      <c r="R3180" s="1" t="str">
        <f>RIGHT(N3180,LEN(N3180) - FIND("/",N3180))</f>
        <v>plays</v>
      </c>
      <c r="S3180" s="12">
        <f>(J3180/86400)+DATE(1970,1,1)</f>
        <v>41806.605034722219</v>
      </c>
      <c r="T3180" s="12">
        <f>(I3180/86400)+DATE(1970,1,1)</f>
        <v>41836.605034722219</v>
      </c>
    </row>
    <row r="3181" spans="1:20" ht="45" x14ac:dyDescent="0.25">
      <c r="A3181" s="1">
        <v>3179</v>
      </c>
      <c r="B3181" s="8" t="s">
        <v>3179</v>
      </c>
      <c r="C3181" s="8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16">
        <f>ROUND((E3181/D3181)*(100),0)</f>
        <v>114</v>
      </c>
      <c r="P3181" s="9">
        <f>IF(L3181 = 0,0,E3181/L3181)</f>
        <v>77.335806451612896</v>
      </c>
      <c r="Q3181" s="1" t="str">
        <f>LEFT(N3181,SEARCH("/",N3181)-1)</f>
        <v>theater</v>
      </c>
      <c r="R3181" s="1" t="str">
        <f>RIGHT(N3181,LEN(N3181) - FIND("/",N3181))</f>
        <v>plays</v>
      </c>
      <c r="S3181" s="12">
        <f>(J3181/86400)+DATE(1970,1,1)</f>
        <v>41375.702210648145</v>
      </c>
      <c r="T3181" s="12">
        <f>(I3181/86400)+DATE(1970,1,1)</f>
        <v>41400.702210648145</v>
      </c>
    </row>
    <row r="3182" spans="1:20" ht="45" x14ac:dyDescent="0.25">
      <c r="A3182" s="1">
        <v>3180</v>
      </c>
      <c r="B3182" s="8" t="s">
        <v>3180</v>
      </c>
      <c r="C3182" s="8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16">
        <f>ROUND((E3182/D3182)*(100),0)</f>
        <v>120</v>
      </c>
      <c r="P3182" s="9">
        <f>IF(L3182 = 0,0,E3182/L3182)</f>
        <v>31.933333333333334</v>
      </c>
      <c r="Q3182" s="1" t="str">
        <f>LEFT(N3182,SEARCH("/",N3182)-1)</f>
        <v>theater</v>
      </c>
      <c r="R3182" s="1" t="str">
        <f>RIGHT(N3182,LEN(N3182) - FIND("/",N3182))</f>
        <v>plays</v>
      </c>
      <c r="S3182" s="12">
        <f>(J3182/86400)+DATE(1970,1,1)</f>
        <v>41780.412604166668</v>
      </c>
      <c r="T3182" s="12">
        <f>(I3182/86400)+DATE(1970,1,1)</f>
        <v>41810.412604166668</v>
      </c>
    </row>
    <row r="3183" spans="1:20" ht="60" x14ac:dyDescent="0.25">
      <c r="A3183" s="1">
        <v>3181</v>
      </c>
      <c r="B3183" s="8" t="s">
        <v>3181</v>
      </c>
      <c r="C3183" s="8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16">
        <f>ROUND((E3183/D3183)*(100),0)</f>
        <v>109</v>
      </c>
      <c r="P3183" s="9">
        <f>IF(L3183 = 0,0,E3183/L3183)</f>
        <v>36.333333333333336</v>
      </c>
      <c r="Q3183" s="1" t="str">
        <f>LEFT(N3183,SEARCH("/",N3183)-1)</f>
        <v>theater</v>
      </c>
      <c r="R3183" s="1" t="str">
        <f>RIGHT(N3183,LEN(N3183) - FIND("/",N3183))</f>
        <v>plays</v>
      </c>
      <c r="S3183" s="12">
        <f>(J3183/86400)+DATE(1970,1,1)</f>
        <v>41779.310034722221</v>
      </c>
      <c r="T3183" s="12">
        <f>(I3183/86400)+DATE(1970,1,1)</f>
        <v>41805.666666666664</v>
      </c>
    </row>
    <row r="3184" spans="1:20" ht="60" x14ac:dyDescent="0.25">
      <c r="A3184" s="1">
        <v>3182</v>
      </c>
      <c r="B3184" s="8" t="s">
        <v>3182</v>
      </c>
      <c r="C3184" s="8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16">
        <f>ROUND((E3184/D3184)*(100),0)</f>
        <v>101</v>
      </c>
      <c r="P3184" s="9">
        <f>IF(L3184 = 0,0,E3184/L3184)</f>
        <v>46.768211920529801</v>
      </c>
      <c r="Q3184" s="1" t="str">
        <f>LEFT(N3184,SEARCH("/",N3184)-1)</f>
        <v>theater</v>
      </c>
      <c r="R3184" s="1" t="str">
        <f>RIGHT(N3184,LEN(N3184) - FIND("/",N3184))</f>
        <v>plays</v>
      </c>
      <c r="S3184" s="12">
        <f>(J3184/86400)+DATE(1970,1,1)</f>
        <v>40883.949317129627</v>
      </c>
      <c r="T3184" s="12">
        <f>(I3184/86400)+DATE(1970,1,1)</f>
        <v>40939.708333333336</v>
      </c>
    </row>
    <row r="3185" spans="1:20" ht="45" x14ac:dyDescent="0.25">
      <c r="A3185" s="1">
        <v>3183</v>
      </c>
      <c r="B3185" s="8" t="s">
        <v>3183</v>
      </c>
      <c r="C3185" s="8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16">
        <f>ROUND((E3185/D3185)*(100),0)</f>
        <v>109</v>
      </c>
      <c r="P3185" s="9">
        <f>IF(L3185 = 0,0,E3185/L3185)</f>
        <v>40.073529411764703</v>
      </c>
      <c r="Q3185" s="1" t="str">
        <f>LEFT(N3185,SEARCH("/",N3185)-1)</f>
        <v>theater</v>
      </c>
      <c r="R3185" s="1" t="str">
        <f>RIGHT(N3185,LEN(N3185) - FIND("/",N3185))</f>
        <v>plays</v>
      </c>
      <c r="S3185" s="12">
        <f>(J3185/86400)+DATE(1970,1,1)</f>
        <v>41491.79478009259</v>
      </c>
      <c r="T3185" s="12">
        <f>(I3185/86400)+DATE(1970,1,1)</f>
        <v>41509.79478009259</v>
      </c>
    </row>
    <row r="3186" spans="1:20" ht="45" x14ac:dyDescent="0.25">
      <c r="A3186" s="1">
        <v>3184</v>
      </c>
      <c r="B3186" s="8" t="s">
        <v>3184</v>
      </c>
      <c r="C3186" s="8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16">
        <f>ROUND((E3186/D3186)*(100),0)</f>
        <v>107</v>
      </c>
      <c r="P3186" s="9">
        <f>IF(L3186 = 0,0,E3186/L3186)</f>
        <v>100.21739130434783</v>
      </c>
      <c r="Q3186" s="1" t="str">
        <f>LEFT(N3186,SEARCH("/",N3186)-1)</f>
        <v>theater</v>
      </c>
      <c r="R3186" s="1" t="str">
        <f>RIGHT(N3186,LEN(N3186) - FIND("/",N3186))</f>
        <v>plays</v>
      </c>
      <c r="S3186" s="12">
        <f>(J3186/86400)+DATE(1970,1,1)</f>
        <v>41791.993414351848</v>
      </c>
      <c r="T3186" s="12">
        <f>(I3186/86400)+DATE(1970,1,1)</f>
        <v>41821.993414351848</v>
      </c>
    </row>
    <row r="3187" spans="1:20" ht="60" x14ac:dyDescent="0.25">
      <c r="A3187" s="1">
        <v>3185</v>
      </c>
      <c r="B3187" s="8" t="s">
        <v>3185</v>
      </c>
      <c r="C3187" s="8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16">
        <f>ROUND((E3187/D3187)*(100),0)</f>
        <v>100</v>
      </c>
      <c r="P3187" s="9">
        <f>IF(L3187 = 0,0,E3187/L3187)</f>
        <v>41.666666666666664</v>
      </c>
      <c r="Q3187" s="1" t="str">
        <f>LEFT(N3187,SEARCH("/",N3187)-1)</f>
        <v>theater</v>
      </c>
      <c r="R3187" s="1" t="str">
        <f>RIGHT(N3187,LEN(N3187) - FIND("/",N3187))</f>
        <v>plays</v>
      </c>
      <c r="S3187" s="12">
        <f>(J3187/86400)+DATE(1970,1,1)</f>
        <v>41829.977326388893</v>
      </c>
      <c r="T3187" s="12">
        <f>(I3187/86400)+DATE(1970,1,1)</f>
        <v>41836.977326388893</v>
      </c>
    </row>
    <row r="3188" spans="1:20" ht="60" x14ac:dyDescent="0.25">
      <c r="A3188" s="1">
        <v>3186</v>
      </c>
      <c r="B3188" s="8" t="s">
        <v>3186</v>
      </c>
      <c r="C3188" s="8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16">
        <f>ROUND((E3188/D3188)*(100),0)</f>
        <v>102</v>
      </c>
      <c r="P3188" s="9">
        <f>IF(L3188 = 0,0,E3188/L3188)</f>
        <v>46.714285714285715</v>
      </c>
      <c r="Q3188" s="1" t="str">
        <f>LEFT(N3188,SEARCH("/",N3188)-1)</f>
        <v>theater</v>
      </c>
      <c r="R3188" s="1" t="str">
        <f>RIGHT(N3188,LEN(N3188) - FIND("/",N3188))</f>
        <v>plays</v>
      </c>
      <c r="S3188" s="12">
        <f>(J3188/86400)+DATE(1970,1,1)</f>
        <v>41868.924050925925</v>
      </c>
      <c r="T3188" s="12">
        <f>(I3188/86400)+DATE(1970,1,1)</f>
        <v>41898.875</v>
      </c>
    </row>
    <row r="3189" spans="1:20" ht="60" x14ac:dyDescent="0.25">
      <c r="A3189" s="1">
        <v>3187</v>
      </c>
      <c r="B3189" s="8" t="s">
        <v>3187</v>
      </c>
      <c r="C3189" s="8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16">
        <f>ROUND((E3189/D3189)*(100),0)</f>
        <v>116</v>
      </c>
      <c r="P3189" s="9">
        <f>IF(L3189 = 0,0,E3189/L3189)</f>
        <v>71.491803278688522</v>
      </c>
      <c r="Q3189" s="1" t="str">
        <f>LEFT(N3189,SEARCH("/",N3189)-1)</f>
        <v>theater</v>
      </c>
      <c r="R3189" s="1" t="str">
        <f>RIGHT(N3189,LEN(N3189) - FIND("/",N3189))</f>
        <v>plays</v>
      </c>
      <c r="S3189" s="12">
        <f>(J3189/86400)+DATE(1970,1,1)</f>
        <v>41835.666354166664</v>
      </c>
      <c r="T3189" s="12">
        <f>(I3189/86400)+DATE(1970,1,1)</f>
        <v>41855.666354166664</v>
      </c>
    </row>
    <row r="3190" spans="1:20" ht="60" x14ac:dyDescent="0.25">
      <c r="A3190" s="1">
        <v>3188</v>
      </c>
      <c r="B3190" s="8" t="s">
        <v>3188</v>
      </c>
      <c r="C3190" s="8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6">
        <f>ROUND((E3190/D3190)*(100),0)</f>
        <v>65</v>
      </c>
      <c r="P3190" s="9">
        <f>IF(L3190 = 0,0,E3190/L3190)</f>
        <v>14.444444444444445</v>
      </c>
      <c r="Q3190" s="1" t="str">
        <f>LEFT(N3190,SEARCH("/",N3190)-1)</f>
        <v>theater</v>
      </c>
      <c r="R3190" s="1" t="str">
        <f>RIGHT(N3190,LEN(N3190) - FIND("/",N3190))</f>
        <v>musical</v>
      </c>
      <c r="S3190" s="12">
        <f>(J3190/86400)+DATE(1970,1,1)</f>
        <v>42144.415532407409</v>
      </c>
      <c r="T3190" s="12">
        <f>(I3190/86400)+DATE(1970,1,1)</f>
        <v>42165.415532407409</v>
      </c>
    </row>
    <row r="3191" spans="1:20" ht="60" x14ac:dyDescent="0.25">
      <c r="A3191" s="1">
        <v>3189</v>
      </c>
      <c r="B3191" s="8" t="s">
        <v>3189</v>
      </c>
      <c r="C3191" s="8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6">
        <f>ROUND((E3191/D3191)*(100),0)</f>
        <v>12</v>
      </c>
      <c r="P3191" s="9">
        <f>IF(L3191 = 0,0,E3191/L3191)</f>
        <v>356.84210526315792</v>
      </c>
      <c r="Q3191" s="1" t="str">
        <f>LEFT(N3191,SEARCH("/",N3191)-1)</f>
        <v>theater</v>
      </c>
      <c r="R3191" s="1" t="str">
        <f>RIGHT(N3191,LEN(N3191) - FIND("/",N3191))</f>
        <v>musical</v>
      </c>
      <c r="S3191" s="12">
        <f>(J3191/86400)+DATE(1970,1,1)</f>
        <v>42118.346435185187</v>
      </c>
      <c r="T3191" s="12">
        <f>(I3191/86400)+DATE(1970,1,1)</f>
        <v>42148.346435185187</v>
      </c>
    </row>
    <row r="3192" spans="1:20" ht="45" x14ac:dyDescent="0.25">
      <c r="A3192" s="1">
        <v>3190</v>
      </c>
      <c r="B3192" s="8" t="s">
        <v>3190</v>
      </c>
      <c r="C3192" s="8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6">
        <f>ROUND((E3192/D3192)*(100),0)</f>
        <v>0</v>
      </c>
      <c r="P3192" s="9">
        <f>IF(L3192 = 0,0,E3192/L3192)</f>
        <v>0</v>
      </c>
      <c r="Q3192" s="1" t="str">
        <f>LEFT(N3192,SEARCH("/",N3192)-1)</f>
        <v>theater</v>
      </c>
      <c r="R3192" s="1" t="str">
        <f>RIGHT(N3192,LEN(N3192) - FIND("/",N3192))</f>
        <v>musical</v>
      </c>
      <c r="S3192" s="12">
        <f>(J3192/86400)+DATE(1970,1,1)</f>
        <v>42683.151331018518</v>
      </c>
      <c r="T3192" s="12">
        <f>(I3192/86400)+DATE(1970,1,1)</f>
        <v>42713.192997685182</v>
      </c>
    </row>
    <row r="3193" spans="1:20" ht="45" x14ac:dyDescent="0.25">
      <c r="A3193" s="1">
        <v>3191</v>
      </c>
      <c r="B3193" s="8" t="s">
        <v>3191</v>
      </c>
      <c r="C3193" s="8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6">
        <f>ROUND((E3193/D3193)*(100),0)</f>
        <v>4</v>
      </c>
      <c r="P3193" s="9">
        <f>IF(L3193 = 0,0,E3193/L3193)</f>
        <v>37.75</v>
      </c>
      <c r="Q3193" s="1" t="str">
        <f>LEFT(N3193,SEARCH("/",N3193)-1)</f>
        <v>theater</v>
      </c>
      <c r="R3193" s="1" t="str">
        <f>RIGHT(N3193,LEN(N3193) - FIND("/",N3193))</f>
        <v>musical</v>
      </c>
      <c r="S3193" s="12">
        <f>(J3193/86400)+DATE(1970,1,1)</f>
        <v>42538.755428240736</v>
      </c>
      <c r="T3193" s="12">
        <f>(I3193/86400)+DATE(1970,1,1)</f>
        <v>42598.755428240736</v>
      </c>
    </row>
    <row r="3194" spans="1:20" ht="60" x14ac:dyDescent="0.25">
      <c r="A3194" s="1">
        <v>3192</v>
      </c>
      <c r="B3194" s="8" t="s">
        <v>3192</v>
      </c>
      <c r="C3194" s="8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6">
        <f>ROUND((E3194/D3194)*(100),0)</f>
        <v>1</v>
      </c>
      <c r="P3194" s="9">
        <f>IF(L3194 = 0,0,E3194/L3194)</f>
        <v>12.75</v>
      </c>
      <c r="Q3194" s="1" t="str">
        <f>LEFT(N3194,SEARCH("/",N3194)-1)</f>
        <v>theater</v>
      </c>
      <c r="R3194" s="1" t="str">
        <f>RIGHT(N3194,LEN(N3194) - FIND("/",N3194))</f>
        <v>musical</v>
      </c>
      <c r="S3194" s="12">
        <f>(J3194/86400)+DATE(1970,1,1)</f>
        <v>42018.94049768518</v>
      </c>
      <c r="T3194" s="12">
        <f>(I3194/86400)+DATE(1970,1,1)</f>
        <v>42063.916666666672</v>
      </c>
    </row>
    <row r="3195" spans="1:20" ht="45" x14ac:dyDescent="0.25">
      <c r="A3195" s="1">
        <v>3193</v>
      </c>
      <c r="B3195" s="8" t="s">
        <v>3193</v>
      </c>
      <c r="C3195" s="8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6">
        <f>ROUND((E3195/D3195)*(100),0)</f>
        <v>12</v>
      </c>
      <c r="P3195" s="9">
        <f>IF(L3195 = 0,0,E3195/L3195)</f>
        <v>24.458333333333332</v>
      </c>
      <c r="Q3195" s="1" t="str">
        <f>LEFT(N3195,SEARCH("/",N3195)-1)</f>
        <v>theater</v>
      </c>
      <c r="R3195" s="1" t="str">
        <f>RIGHT(N3195,LEN(N3195) - FIND("/",N3195))</f>
        <v>musical</v>
      </c>
      <c r="S3195" s="12">
        <f>(J3195/86400)+DATE(1970,1,1)</f>
        <v>42010.968240740738</v>
      </c>
      <c r="T3195" s="12">
        <f>(I3195/86400)+DATE(1970,1,1)</f>
        <v>42055.968240740738</v>
      </c>
    </row>
    <row r="3196" spans="1:20" ht="60" x14ac:dyDescent="0.25">
      <c r="A3196" s="1">
        <v>3194</v>
      </c>
      <c r="B3196" s="8" t="s">
        <v>3194</v>
      </c>
      <c r="C3196" s="8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6">
        <f>ROUND((E3196/D3196)*(100),0)</f>
        <v>0</v>
      </c>
      <c r="P3196" s="9">
        <f>IF(L3196 = 0,0,E3196/L3196)</f>
        <v>0</v>
      </c>
      <c r="Q3196" s="1" t="str">
        <f>LEFT(N3196,SEARCH("/",N3196)-1)</f>
        <v>theater</v>
      </c>
      <c r="R3196" s="1" t="str">
        <f>RIGHT(N3196,LEN(N3196) - FIND("/",N3196))</f>
        <v>musical</v>
      </c>
      <c r="S3196" s="12">
        <f>(J3196/86400)+DATE(1970,1,1)</f>
        <v>42182.062476851846</v>
      </c>
      <c r="T3196" s="12">
        <f>(I3196/86400)+DATE(1970,1,1)</f>
        <v>42212.062476851846</v>
      </c>
    </row>
    <row r="3197" spans="1:20" ht="60" x14ac:dyDescent="0.25">
      <c r="A3197" s="1">
        <v>3195</v>
      </c>
      <c r="B3197" s="8" t="s">
        <v>3195</v>
      </c>
      <c r="C3197" s="8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6">
        <f>ROUND((E3197/D3197)*(100),0)</f>
        <v>59</v>
      </c>
      <c r="P3197" s="9">
        <f>IF(L3197 = 0,0,E3197/L3197)</f>
        <v>53.07692307692308</v>
      </c>
      <c r="Q3197" s="1" t="str">
        <f>LEFT(N3197,SEARCH("/",N3197)-1)</f>
        <v>theater</v>
      </c>
      <c r="R3197" s="1" t="str">
        <f>RIGHT(N3197,LEN(N3197) - FIND("/",N3197))</f>
        <v>musical</v>
      </c>
      <c r="S3197" s="12">
        <f>(J3197/86400)+DATE(1970,1,1)</f>
        <v>42017.594236111108</v>
      </c>
      <c r="T3197" s="12">
        <f>(I3197/86400)+DATE(1970,1,1)</f>
        <v>42047.594236111108</v>
      </c>
    </row>
    <row r="3198" spans="1:20" ht="45" x14ac:dyDescent="0.25">
      <c r="A3198" s="1">
        <v>3196</v>
      </c>
      <c r="B3198" s="8" t="s">
        <v>3196</v>
      </c>
      <c r="C3198" s="8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6">
        <f>ROUND((E3198/D3198)*(100),0)</f>
        <v>0</v>
      </c>
      <c r="P3198" s="9">
        <f>IF(L3198 = 0,0,E3198/L3198)</f>
        <v>300</v>
      </c>
      <c r="Q3198" s="1" t="str">
        <f>LEFT(N3198,SEARCH("/",N3198)-1)</f>
        <v>theater</v>
      </c>
      <c r="R3198" s="1" t="str">
        <f>RIGHT(N3198,LEN(N3198) - FIND("/",N3198))</f>
        <v>musical</v>
      </c>
      <c r="S3198" s="12">
        <f>(J3198/86400)+DATE(1970,1,1)</f>
        <v>42157.598090277781</v>
      </c>
      <c r="T3198" s="12">
        <f>(I3198/86400)+DATE(1970,1,1)</f>
        <v>42217.583333333328</v>
      </c>
    </row>
    <row r="3199" spans="1:20" ht="45" x14ac:dyDescent="0.25">
      <c r="A3199" s="1">
        <v>3197</v>
      </c>
      <c r="B3199" s="8" t="s">
        <v>3197</v>
      </c>
      <c r="C3199" s="8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6">
        <f>ROUND((E3199/D3199)*(100),0)</f>
        <v>11</v>
      </c>
      <c r="P3199" s="9">
        <f>IF(L3199 = 0,0,E3199/L3199)</f>
        <v>286.25</v>
      </c>
      <c r="Q3199" s="1" t="str">
        <f>LEFT(N3199,SEARCH("/",N3199)-1)</f>
        <v>theater</v>
      </c>
      <c r="R3199" s="1" t="str">
        <f>RIGHT(N3199,LEN(N3199) - FIND("/",N3199))</f>
        <v>musical</v>
      </c>
      <c r="S3199" s="12">
        <f>(J3199/86400)+DATE(1970,1,1)</f>
        <v>42009.493263888886</v>
      </c>
      <c r="T3199" s="12">
        <f>(I3199/86400)+DATE(1970,1,1)</f>
        <v>42039.493263888886</v>
      </c>
    </row>
    <row r="3200" spans="1:20" ht="60" x14ac:dyDescent="0.25">
      <c r="A3200" s="1">
        <v>3198</v>
      </c>
      <c r="B3200" s="8" t="s">
        <v>3198</v>
      </c>
      <c r="C3200" s="8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6">
        <f>ROUND((E3200/D3200)*(100),0)</f>
        <v>0</v>
      </c>
      <c r="P3200" s="9">
        <f>IF(L3200 = 0,0,E3200/L3200)</f>
        <v>36.666666666666664</v>
      </c>
      <c r="Q3200" s="1" t="str">
        <f>LEFT(N3200,SEARCH("/",N3200)-1)</f>
        <v>theater</v>
      </c>
      <c r="R3200" s="1" t="str">
        <f>RIGHT(N3200,LEN(N3200) - FIND("/",N3200))</f>
        <v>musical</v>
      </c>
      <c r="S3200" s="12">
        <f>(J3200/86400)+DATE(1970,1,1)</f>
        <v>42013.424502314811</v>
      </c>
      <c r="T3200" s="12">
        <f>(I3200/86400)+DATE(1970,1,1)</f>
        <v>42051.424502314811</v>
      </c>
    </row>
    <row r="3201" spans="1:20" ht="45" x14ac:dyDescent="0.25">
      <c r="A3201" s="1">
        <v>3199</v>
      </c>
      <c r="B3201" s="8" t="s">
        <v>3199</v>
      </c>
      <c r="C3201" s="8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6">
        <f>ROUND((E3201/D3201)*(100),0)</f>
        <v>52</v>
      </c>
      <c r="P3201" s="9">
        <f>IF(L3201 = 0,0,E3201/L3201)</f>
        <v>49.20754716981132</v>
      </c>
      <c r="Q3201" s="1" t="str">
        <f>LEFT(N3201,SEARCH("/",N3201)-1)</f>
        <v>theater</v>
      </c>
      <c r="R3201" s="1" t="str">
        <f>RIGHT(N3201,LEN(N3201) - FIND("/",N3201))</f>
        <v>musical</v>
      </c>
      <c r="S3201" s="12">
        <f>(J3201/86400)+DATE(1970,1,1)</f>
        <v>41858.761782407411</v>
      </c>
      <c r="T3201" s="12">
        <f>(I3201/86400)+DATE(1970,1,1)</f>
        <v>41888.875</v>
      </c>
    </row>
    <row r="3202" spans="1:20" ht="60" x14ac:dyDescent="0.25">
      <c r="A3202" s="1">
        <v>3200</v>
      </c>
      <c r="B3202" s="8" t="s">
        <v>3200</v>
      </c>
      <c r="C3202" s="8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6">
        <f>ROUND((E3202/D3202)*(100),0)</f>
        <v>0</v>
      </c>
      <c r="P3202" s="9">
        <f>IF(L3202 = 0,0,E3202/L3202)</f>
        <v>1</v>
      </c>
      <c r="Q3202" s="1" t="str">
        <f>LEFT(N3202,SEARCH("/",N3202)-1)</f>
        <v>theater</v>
      </c>
      <c r="R3202" s="1" t="str">
        <f>RIGHT(N3202,LEN(N3202) - FIND("/",N3202))</f>
        <v>musical</v>
      </c>
      <c r="S3202" s="12">
        <f>(J3202/86400)+DATE(1970,1,1)</f>
        <v>42460.320613425924</v>
      </c>
      <c r="T3202" s="12">
        <f>(I3202/86400)+DATE(1970,1,1)</f>
        <v>42490.231944444444</v>
      </c>
    </row>
    <row r="3203" spans="1:20" ht="60" x14ac:dyDescent="0.25">
      <c r="A3203" s="1">
        <v>3201</v>
      </c>
      <c r="B3203" s="8" t="s">
        <v>3201</v>
      </c>
      <c r="C3203" s="8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6">
        <f>ROUND((E3203/D3203)*(100),0)</f>
        <v>1</v>
      </c>
      <c r="P3203" s="9">
        <f>IF(L3203 = 0,0,E3203/L3203)</f>
        <v>12.5</v>
      </c>
      <c r="Q3203" s="1" t="str">
        <f>LEFT(N3203,SEARCH("/",N3203)-1)</f>
        <v>theater</v>
      </c>
      <c r="R3203" s="1" t="str">
        <f>RIGHT(N3203,LEN(N3203) - FIND("/",N3203))</f>
        <v>musical</v>
      </c>
      <c r="S3203" s="12">
        <f>(J3203/86400)+DATE(1970,1,1)</f>
        <v>41861.767094907409</v>
      </c>
      <c r="T3203" s="12">
        <f>(I3203/86400)+DATE(1970,1,1)</f>
        <v>41882.767094907409</v>
      </c>
    </row>
    <row r="3204" spans="1:20" ht="45" x14ac:dyDescent="0.25">
      <c r="A3204" s="1">
        <v>3202</v>
      </c>
      <c r="B3204" s="8" t="s">
        <v>3202</v>
      </c>
      <c r="C3204" s="8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6">
        <f>ROUND((E3204/D3204)*(100),0)</f>
        <v>55</v>
      </c>
      <c r="P3204" s="9">
        <f>IF(L3204 = 0,0,E3204/L3204)</f>
        <v>109.04</v>
      </c>
      <c r="Q3204" s="1" t="str">
        <f>LEFT(N3204,SEARCH("/",N3204)-1)</f>
        <v>theater</v>
      </c>
      <c r="R3204" s="1" t="str">
        <f>RIGHT(N3204,LEN(N3204) - FIND("/",N3204))</f>
        <v>musical</v>
      </c>
      <c r="S3204" s="12">
        <f>(J3204/86400)+DATE(1970,1,1)</f>
        <v>42293.853541666671</v>
      </c>
      <c r="T3204" s="12">
        <f>(I3204/86400)+DATE(1970,1,1)</f>
        <v>42352.249305555553</v>
      </c>
    </row>
    <row r="3205" spans="1:20" ht="45" x14ac:dyDescent="0.25">
      <c r="A3205" s="1">
        <v>3203</v>
      </c>
      <c r="B3205" s="8" t="s">
        <v>3203</v>
      </c>
      <c r="C3205" s="8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6">
        <f>ROUND((E3205/D3205)*(100),0)</f>
        <v>25</v>
      </c>
      <c r="P3205" s="9">
        <f>IF(L3205 = 0,0,E3205/L3205)</f>
        <v>41.666666666666664</v>
      </c>
      <c r="Q3205" s="1" t="str">
        <f>LEFT(N3205,SEARCH("/",N3205)-1)</f>
        <v>theater</v>
      </c>
      <c r="R3205" s="1" t="str">
        <f>RIGHT(N3205,LEN(N3205) - FIND("/",N3205))</f>
        <v>musical</v>
      </c>
      <c r="S3205" s="12">
        <f>(J3205/86400)+DATE(1970,1,1)</f>
        <v>42242.988680555558</v>
      </c>
      <c r="T3205" s="12">
        <f>(I3205/86400)+DATE(1970,1,1)</f>
        <v>42272.988680555558</v>
      </c>
    </row>
    <row r="3206" spans="1:20" ht="60" x14ac:dyDescent="0.25">
      <c r="A3206" s="1">
        <v>3204</v>
      </c>
      <c r="B3206" s="8" t="s">
        <v>3204</v>
      </c>
      <c r="C3206" s="8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6">
        <f>ROUND((E3206/D3206)*(100),0)</f>
        <v>0</v>
      </c>
      <c r="P3206" s="9">
        <f>IF(L3206 = 0,0,E3206/L3206)</f>
        <v>0</v>
      </c>
      <c r="Q3206" s="1" t="str">
        <f>LEFT(N3206,SEARCH("/",N3206)-1)</f>
        <v>theater</v>
      </c>
      <c r="R3206" s="1" t="str">
        <f>RIGHT(N3206,LEN(N3206) - FIND("/",N3206))</f>
        <v>musical</v>
      </c>
      <c r="S3206" s="12">
        <f>(J3206/86400)+DATE(1970,1,1)</f>
        <v>42172.686099537037</v>
      </c>
      <c r="T3206" s="12">
        <f>(I3206/86400)+DATE(1970,1,1)</f>
        <v>42202.676388888889</v>
      </c>
    </row>
    <row r="3207" spans="1:20" ht="60" x14ac:dyDescent="0.25">
      <c r="A3207" s="1">
        <v>3205</v>
      </c>
      <c r="B3207" s="8" t="s">
        <v>3205</v>
      </c>
      <c r="C3207" s="8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6">
        <f>ROUND((E3207/D3207)*(100),0)</f>
        <v>3</v>
      </c>
      <c r="P3207" s="9">
        <f>IF(L3207 = 0,0,E3207/L3207)</f>
        <v>22.75</v>
      </c>
      <c r="Q3207" s="1" t="str">
        <f>LEFT(N3207,SEARCH("/",N3207)-1)</f>
        <v>theater</v>
      </c>
      <c r="R3207" s="1" t="str">
        <f>RIGHT(N3207,LEN(N3207) - FIND("/",N3207))</f>
        <v>musical</v>
      </c>
      <c r="S3207" s="12">
        <f>(J3207/86400)+DATE(1970,1,1)</f>
        <v>42095.374675925923</v>
      </c>
      <c r="T3207" s="12">
        <f>(I3207/86400)+DATE(1970,1,1)</f>
        <v>42125.374675925923</v>
      </c>
    </row>
    <row r="3208" spans="1:20" ht="60" x14ac:dyDescent="0.25">
      <c r="A3208" s="1">
        <v>3206</v>
      </c>
      <c r="B3208" s="8" t="s">
        <v>3206</v>
      </c>
      <c r="C3208" s="8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6">
        <f>ROUND((E3208/D3208)*(100),0)</f>
        <v>0</v>
      </c>
      <c r="P3208" s="9">
        <f>IF(L3208 = 0,0,E3208/L3208)</f>
        <v>0</v>
      </c>
      <c r="Q3208" s="1" t="str">
        <f>LEFT(N3208,SEARCH("/",N3208)-1)</f>
        <v>theater</v>
      </c>
      <c r="R3208" s="1" t="str">
        <f>RIGHT(N3208,LEN(N3208) - FIND("/",N3208))</f>
        <v>musical</v>
      </c>
      <c r="S3208" s="12">
        <f>(J3208/86400)+DATE(1970,1,1)</f>
        <v>42236.276053240741</v>
      </c>
      <c r="T3208" s="12">
        <f>(I3208/86400)+DATE(1970,1,1)</f>
        <v>42266.276053240741</v>
      </c>
    </row>
    <row r="3209" spans="1:20" ht="60" x14ac:dyDescent="0.25">
      <c r="A3209" s="1">
        <v>3207</v>
      </c>
      <c r="B3209" s="8" t="s">
        <v>3207</v>
      </c>
      <c r="C3209" s="8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6">
        <f>ROUND((E3209/D3209)*(100),0)</f>
        <v>46</v>
      </c>
      <c r="P3209" s="9">
        <f>IF(L3209 = 0,0,E3209/L3209)</f>
        <v>70.833333333333329</v>
      </c>
      <c r="Q3209" s="1" t="str">
        <f>LEFT(N3209,SEARCH("/",N3209)-1)</f>
        <v>theater</v>
      </c>
      <c r="R3209" s="1" t="str">
        <f>RIGHT(N3209,LEN(N3209) - FIND("/",N3209))</f>
        <v>musical</v>
      </c>
      <c r="S3209" s="12">
        <f>(J3209/86400)+DATE(1970,1,1)</f>
        <v>42057.277858796297</v>
      </c>
      <c r="T3209" s="12">
        <f>(I3209/86400)+DATE(1970,1,1)</f>
        <v>42117.236192129625</v>
      </c>
    </row>
    <row r="3210" spans="1:20" ht="45" x14ac:dyDescent="0.25">
      <c r="A3210" s="1">
        <v>3208</v>
      </c>
      <c r="B3210" s="8" t="s">
        <v>3208</v>
      </c>
      <c r="C3210" s="8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16">
        <f>ROUND((E3210/D3210)*(100),0)</f>
        <v>104</v>
      </c>
      <c r="P3210" s="9">
        <f>IF(L3210 = 0,0,E3210/L3210)</f>
        <v>63.109756097560975</v>
      </c>
      <c r="Q3210" s="1" t="str">
        <f>LEFT(N3210,SEARCH("/",N3210)-1)</f>
        <v>theater</v>
      </c>
      <c r="R3210" s="1" t="str">
        <f>RIGHT(N3210,LEN(N3210) - FIND("/",N3210))</f>
        <v>plays</v>
      </c>
      <c r="S3210" s="12">
        <f>(J3210/86400)+DATE(1970,1,1)</f>
        <v>41827.605057870373</v>
      </c>
      <c r="T3210" s="12">
        <f>(I3210/86400)+DATE(1970,1,1)</f>
        <v>41848.605057870373</v>
      </c>
    </row>
    <row r="3211" spans="1:20" ht="45" x14ac:dyDescent="0.25">
      <c r="A3211" s="1">
        <v>3209</v>
      </c>
      <c r="B3211" s="8" t="s">
        <v>3209</v>
      </c>
      <c r="C3211" s="8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16">
        <f>ROUND((E3211/D3211)*(100),0)</f>
        <v>119</v>
      </c>
      <c r="P3211" s="9">
        <f>IF(L3211 = 0,0,E3211/L3211)</f>
        <v>50.157964601769912</v>
      </c>
      <c r="Q3211" s="1" t="str">
        <f>LEFT(N3211,SEARCH("/",N3211)-1)</f>
        <v>theater</v>
      </c>
      <c r="R3211" s="1" t="str">
        <f>RIGHT(N3211,LEN(N3211) - FIND("/",N3211))</f>
        <v>plays</v>
      </c>
      <c r="S3211" s="12">
        <f>(J3211/86400)+DATE(1970,1,1)</f>
        <v>41778.637245370366</v>
      </c>
      <c r="T3211" s="12">
        <f>(I3211/86400)+DATE(1970,1,1)</f>
        <v>41810.958333333336</v>
      </c>
    </row>
    <row r="3212" spans="1:20" ht="60" x14ac:dyDescent="0.25">
      <c r="A3212" s="1">
        <v>3210</v>
      </c>
      <c r="B3212" s="8" t="s">
        <v>3210</v>
      </c>
      <c r="C3212" s="8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16">
        <f>ROUND((E3212/D3212)*(100),0)</f>
        <v>126</v>
      </c>
      <c r="P3212" s="9">
        <f>IF(L3212 = 0,0,E3212/L3212)</f>
        <v>62.883333333333333</v>
      </c>
      <c r="Q3212" s="1" t="str">
        <f>LEFT(N3212,SEARCH("/",N3212)-1)</f>
        <v>theater</v>
      </c>
      <c r="R3212" s="1" t="str">
        <f>RIGHT(N3212,LEN(N3212) - FIND("/",N3212))</f>
        <v>plays</v>
      </c>
      <c r="S3212" s="12">
        <f>(J3212/86400)+DATE(1970,1,1)</f>
        <v>41013.936562499999</v>
      </c>
      <c r="T3212" s="12">
        <f>(I3212/86400)+DATE(1970,1,1)</f>
        <v>41061.165972222225</v>
      </c>
    </row>
    <row r="3213" spans="1:20" ht="60" x14ac:dyDescent="0.25">
      <c r="A3213" s="1">
        <v>3211</v>
      </c>
      <c r="B3213" s="8" t="s">
        <v>3211</v>
      </c>
      <c r="C3213" s="8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16">
        <f>ROUND((E3213/D3213)*(100),0)</f>
        <v>120</v>
      </c>
      <c r="P3213" s="9">
        <f>IF(L3213 = 0,0,E3213/L3213)</f>
        <v>85.531055900621112</v>
      </c>
      <c r="Q3213" s="1" t="str">
        <f>LEFT(N3213,SEARCH("/",N3213)-1)</f>
        <v>theater</v>
      </c>
      <c r="R3213" s="1" t="str">
        <f>RIGHT(N3213,LEN(N3213) - FIND("/",N3213))</f>
        <v>plays</v>
      </c>
      <c r="S3213" s="12">
        <f>(J3213/86400)+DATE(1970,1,1)</f>
        <v>41834.58657407407</v>
      </c>
      <c r="T3213" s="12">
        <f>(I3213/86400)+DATE(1970,1,1)</f>
        <v>41866.083333333336</v>
      </c>
    </row>
    <row r="3214" spans="1:20" ht="30" x14ac:dyDescent="0.25">
      <c r="A3214" s="1">
        <v>3212</v>
      </c>
      <c r="B3214" s="8" t="s">
        <v>3212</v>
      </c>
      <c r="C3214" s="8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16">
        <f>ROUND((E3214/D3214)*(100),0)</f>
        <v>126</v>
      </c>
      <c r="P3214" s="9">
        <f>IF(L3214 = 0,0,E3214/L3214)</f>
        <v>53.723404255319146</v>
      </c>
      <c r="Q3214" s="1" t="str">
        <f>LEFT(N3214,SEARCH("/",N3214)-1)</f>
        <v>theater</v>
      </c>
      <c r="R3214" s="1" t="str">
        <f>RIGHT(N3214,LEN(N3214) - FIND("/",N3214))</f>
        <v>plays</v>
      </c>
      <c r="S3214" s="12">
        <f>(J3214/86400)+DATE(1970,1,1)</f>
        <v>41829.795729166668</v>
      </c>
      <c r="T3214" s="12">
        <f>(I3214/86400)+DATE(1970,1,1)</f>
        <v>41859.795729166668</v>
      </c>
    </row>
    <row r="3215" spans="1:20" ht="60" x14ac:dyDescent="0.25">
      <c r="A3215" s="1">
        <v>3213</v>
      </c>
      <c r="B3215" s="8" t="s">
        <v>3213</v>
      </c>
      <c r="C3215" s="8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16">
        <f>ROUND((E3215/D3215)*(100),0)</f>
        <v>100</v>
      </c>
      <c r="P3215" s="9">
        <f>IF(L3215 = 0,0,E3215/L3215)</f>
        <v>127.80851063829788</v>
      </c>
      <c r="Q3215" s="1" t="str">
        <f>LEFT(N3215,SEARCH("/",N3215)-1)</f>
        <v>theater</v>
      </c>
      <c r="R3215" s="1" t="str">
        <f>RIGHT(N3215,LEN(N3215) - FIND("/",N3215))</f>
        <v>plays</v>
      </c>
      <c r="S3215" s="12">
        <f>(J3215/86400)+DATE(1970,1,1)</f>
        <v>42171.763414351852</v>
      </c>
      <c r="T3215" s="12">
        <f>(I3215/86400)+DATE(1970,1,1)</f>
        <v>42211.763414351852</v>
      </c>
    </row>
    <row r="3216" spans="1:20" ht="60" x14ac:dyDescent="0.25">
      <c r="A3216" s="1">
        <v>3214</v>
      </c>
      <c r="B3216" s="8" t="s">
        <v>3214</v>
      </c>
      <c r="C3216" s="8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16">
        <f>ROUND((E3216/D3216)*(100),0)</f>
        <v>102</v>
      </c>
      <c r="P3216" s="9">
        <f>IF(L3216 = 0,0,E3216/L3216)</f>
        <v>106.57391304347826</v>
      </c>
      <c r="Q3216" s="1" t="str">
        <f>LEFT(N3216,SEARCH("/",N3216)-1)</f>
        <v>theater</v>
      </c>
      <c r="R3216" s="1" t="str">
        <f>RIGHT(N3216,LEN(N3216) - FIND("/",N3216))</f>
        <v>plays</v>
      </c>
      <c r="S3216" s="12">
        <f>(J3216/86400)+DATE(1970,1,1)</f>
        <v>42337.792511574073</v>
      </c>
      <c r="T3216" s="12">
        <f>(I3216/86400)+DATE(1970,1,1)</f>
        <v>42374.996527777781</v>
      </c>
    </row>
    <row r="3217" spans="1:20" ht="60" x14ac:dyDescent="0.25">
      <c r="A3217" s="1">
        <v>3215</v>
      </c>
      <c r="B3217" s="8" t="s">
        <v>3215</v>
      </c>
      <c r="C3217" s="8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16">
        <f>ROUND((E3217/D3217)*(100),0)</f>
        <v>100</v>
      </c>
      <c r="P3217" s="9">
        <f>IF(L3217 = 0,0,E3217/L3217)</f>
        <v>262.11194029850748</v>
      </c>
      <c r="Q3217" s="1" t="str">
        <f>LEFT(N3217,SEARCH("/",N3217)-1)</f>
        <v>theater</v>
      </c>
      <c r="R3217" s="1" t="str">
        <f>RIGHT(N3217,LEN(N3217) - FIND("/",N3217))</f>
        <v>plays</v>
      </c>
      <c r="S3217" s="12">
        <f>(J3217/86400)+DATE(1970,1,1)</f>
        <v>42219.665173611109</v>
      </c>
      <c r="T3217" s="12">
        <f>(I3217/86400)+DATE(1970,1,1)</f>
        <v>42257.165972222225</v>
      </c>
    </row>
    <row r="3218" spans="1:20" ht="60" x14ac:dyDescent="0.25">
      <c r="A3218" s="1">
        <v>3216</v>
      </c>
      <c r="B3218" s="8" t="s">
        <v>3216</v>
      </c>
      <c r="C3218" s="8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16">
        <f>ROUND((E3218/D3218)*(100),0)</f>
        <v>100</v>
      </c>
      <c r="P3218" s="9">
        <f>IF(L3218 = 0,0,E3218/L3218)</f>
        <v>57.171428571428571</v>
      </c>
      <c r="Q3218" s="1" t="str">
        <f>LEFT(N3218,SEARCH("/",N3218)-1)</f>
        <v>theater</v>
      </c>
      <c r="R3218" s="1" t="str">
        <f>RIGHT(N3218,LEN(N3218) - FIND("/",N3218))</f>
        <v>plays</v>
      </c>
      <c r="S3218" s="12">
        <f>(J3218/86400)+DATE(1970,1,1)</f>
        <v>42165.462627314817</v>
      </c>
      <c r="T3218" s="12">
        <f>(I3218/86400)+DATE(1970,1,1)</f>
        <v>42196.604166666672</v>
      </c>
    </row>
    <row r="3219" spans="1:20" ht="45" x14ac:dyDescent="0.25">
      <c r="A3219" s="1">
        <v>3217</v>
      </c>
      <c r="B3219" s="8" t="s">
        <v>3217</v>
      </c>
      <c r="C3219" s="8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16">
        <f>ROUND((E3219/D3219)*(100),0)</f>
        <v>116</v>
      </c>
      <c r="P3219" s="9">
        <f>IF(L3219 = 0,0,E3219/L3219)</f>
        <v>50.20192307692308</v>
      </c>
      <c r="Q3219" s="1" t="str">
        <f>LEFT(N3219,SEARCH("/",N3219)-1)</f>
        <v>theater</v>
      </c>
      <c r="R3219" s="1" t="str">
        <f>RIGHT(N3219,LEN(N3219) - FIND("/",N3219))</f>
        <v>plays</v>
      </c>
      <c r="S3219" s="12">
        <f>(J3219/86400)+DATE(1970,1,1)</f>
        <v>42648.546111111107</v>
      </c>
      <c r="T3219" s="12">
        <f>(I3219/86400)+DATE(1970,1,1)</f>
        <v>42678.546111111107</v>
      </c>
    </row>
    <row r="3220" spans="1:20" ht="60" x14ac:dyDescent="0.25">
      <c r="A3220" s="1">
        <v>3218</v>
      </c>
      <c r="B3220" s="8" t="s">
        <v>3218</v>
      </c>
      <c r="C3220" s="8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16">
        <f>ROUND((E3220/D3220)*(100),0)</f>
        <v>102</v>
      </c>
      <c r="P3220" s="9">
        <f>IF(L3220 = 0,0,E3220/L3220)</f>
        <v>66.586956521739125</v>
      </c>
      <c r="Q3220" s="1" t="str">
        <f>LEFT(N3220,SEARCH("/",N3220)-1)</f>
        <v>theater</v>
      </c>
      <c r="R3220" s="1" t="str">
        <f>RIGHT(N3220,LEN(N3220) - FIND("/",N3220))</f>
        <v>plays</v>
      </c>
      <c r="S3220" s="12">
        <f>(J3220/86400)+DATE(1970,1,1)</f>
        <v>41971.002152777779</v>
      </c>
      <c r="T3220" s="12">
        <f>(I3220/86400)+DATE(1970,1,1)</f>
        <v>42004</v>
      </c>
    </row>
    <row r="3221" spans="1:20" ht="45" x14ac:dyDescent="0.25">
      <c r="A3221" s="1">
        <v>3219</v>
      </c>
      <c r="B3221" s="8" t="s">
        <v>3219</v>
      </c>
      <c r="C3221" s="8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16">
        <f>ROUND((E3221/D3221)*(100),0)</f>
        <v>100</v>
      </c>
      <c r="P3221" s="9">
        <f>IF(L3221 = 0,0,E3221/L3221)</f>
        <v>168.25210084033614</v>
      </c>
      <c r="Q3221" s="1" t="str">
        <f>LEFT(N3221,SEARCH("/",N3221)-1)</f>
        <v>theater</v>
      </c>
      <c r="R3221" s="1" t="str">
        <f>RIGHT(N3221,LEN(N3221) - FIND("/",N3221))</f>
        <v>plays</v>
      </c>
      <c r="S3221" s="12">
        <f>(J3221/86400)+DATE(1970,1,1)</f>
        <v>42050.983182870375</v>
      </c>
      <c r="T3221" s="12">
        <f>(I3221/86400)+DATE(1970,1,1)</f>
        <v>42085.941516203704</v>
      </c>
    </row>
    <row r="3222" spans="1:20" ht="30" x14ac:dyDescent="0.25">
      <c r="A3222" s="1">
        <v>3220</v>
      </c>
      <c r="B3222" s="8" t="s">
        <v>3220</v>
      </c>
      <c r="C3222" s="8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16">
        <f>ROUND((E3222/D3222)*(100),0)</f>
        <v>101</v>
      </c>
      <c r="P3222" s="9">
        <f>IF(L3222 = 0,0,E3222/L3222)</f>
        <v>256.37288135593218</v>
      </c>
      <c r="Q3222" s="1" t="str">
        <f>LEFT(N3222,SEARCH("/",N3222)-1)</f>
        <v>theater</v>
      </c>
      <c r="R3222" s="1" t="str">
        <f>RIGHT(N3222,LEN(N3222) - FIND("/",N3222))</f>
        <v>plays</v>
      </c>
      <c r="S3222" s="12">
        <f>(J3222/86400)+DATE(1970,1,1)</f>
        <v>42772.833379629628</v>
      </c>
      <c r="T3222" s="12">
        <f>(I3222/86400)+DATE(1970,1,1)</f>
        <v>42806.875</v>
      </c>
    </row>
    <row r="3223" spans="1:20" ht="60" x14ac:dyDescent="0.25">
      <c r="A3223" s="1">
        <v>3221</v>
      </c>
      <c r="B3223" s="8" t="s">
        <v>3221</v>
      </c>
      <c r="C3223" s="8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16">
        <f>ROUND((E3223/D3223)*(100),0)</f>
        <v>103</v>
      </c>
      <c r="P3223" s="9">
        <f>IF(L3223 = 0,0,E3223/L3223)</f>
        <v>36.610619469026545</v>
      </c>
      <c r="Q3223" s="1" t="str">
        <f>LEFT(N3223,SEARCH("/",N3223)-1)</f>
        <v>theater</v>
      </c>
      <c r="R3223" s="1" t="str">
        <f>RIGHT(N3223,LEN(N3223) - FIND("/",N3223))</f>
        <v>plays</v>
      </c>
      <c r="S3223" s="12">
        <f>(J3223/86400)+DATE(1970,1,1)</f>
        <v>42155.696793981479</v>
      </c>
      <c r="T3223" s="12">
        <f>(I3223/86400)+DATE(1970,1,1)</f>
        <v>42190.696793981479</v>
      </c>
    </row>
    <row r="3224" spans="1:20" ht="45" x14ac:dyDescent="0.25">
      <c r="A3224" s="1">
        <v>3222</v>
      </c>
      <c r="B3224" s="8" t="s">
        <v>3222</v>
      </c>
      <c r="C3224" s="8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16">
        <f>ROUND((E3224/D3224)*(100),0)</f>
        <v>125</v>
      </c>
      <c r="P3224" s="9">
        <f>IF(L3224 = 0,0,E3224/L3224)</f>
        <v>37.142857142857146</v>
      </c>
      <c r="Q3224" s="1" t="str">
        <f>LEFT(N3224,SEARCH("/",N3224)-1)</f>
        <v>theater</v>
      </c>
      <c r="R3224" s="1" t="str">
        <f>RIGHT(N3224,LEN(N3224) - FIND("/",N3224))</f>
        <v>plays</v>
      </c>
      <c r="S3224" s="12">
        <f>(J3224/86400)+DATE(1970,1,1)</f>
        <v>42270.582141203704</v>
      </c>
      <c r="T3224" s="12">
        <f>(I3224/86400)+DATE(1970,1,1)</f>
        <v>42301.895138888889</v>
      </c>
    </row>
    <row r="3225" spans="1:20" ht="30" x14ac:dyDescent="0.25">
      <c r="A3225" s="1">
        <v>3223</v>
      </c>
      <c r="B3225" s="8" t="s">
        <v>3223</v>
      </c>
      <c r="C3225" s="8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16">
        <f>ROUND((E3225/D3225)*(100),0)</f>
        <v>110</v>
      </c>
      <c r="P3225" s="9">
        <f>IF(L3225 = 0,0,E3225/L3225)</f>
        <v>45.878378378378379</v>
      </c>
      <c r="Q3225" s="1" t="str">
        <f>LEFT(N3225,SEARCH("/",N3225)-1)</f>
        <v>theater</v>
      </c>
      <c r="R3225" s="1" t="str">
        <f>RIGHT(N3225,LEN(N3225) - FIND("/",N3225))</f>
        <v>plays</v>
      </c>
      <c r="S3225" s="12">
        <f>(J3225/86400)+DATE(1970,1,1)</f>
        <v>42206.835370370369</v>
      </c>
      <c r="T3225" s="12">
        <f>(I3225/86400)+DATE(1970,1,1)</f>
        <v>42236.835370370369</v>
      </c>
    </row>
    <row r="3226" spans="1:20" ht="60" x14ac:dyDescent="0.25">
      <c r="A3226" s="1">
        <v>3224</v>
      </c>
      <c r="B3226" s="8" t="s">
        <v>3224</v>
      </c>
      <c r="C3226" s="8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16">
        <f>ROUND((E3226/D3226)*(100),0)</f>
        <v>102</v>
      </c>
      <c r="P3226" s="9">
        <f>IF(L3226 = 0,0,E3226/L3226)</f>
        <v>141.71296296296296</v>
      </c>
      <c r="Q3226" s="1" t="str">
        <f>LEFT(N3226,SEARCH("/",N3226)-1)</f>
        <v>theater</v>
      </c>
      <c r="R3226" s="1" t="str">
        <f>RIGHT(N3226,LEN(N3226) - FIND("/",N3226))</f>
        <v>plays</v>
      </c>
      <c r="S3226" s="12">
        <f>(J3226/86400)+DATE(1970,1,1)</f>
        <v>42697.850844907407</v>
      </c>
      <c r="T3226" s="12">
        <f>(I3226/86400)+DATE(1970,1,1)</f>
        <v>42745.208333333328</v>
      </c>
    </row>
    <row r="3227" spans="1:20" ht="45" x14ac:dyDescent="0.25">
      <c r="A3227" s="1">
        <v>3225</v>
      </c>
      <c r="B3227" s="8" t="s">
        <v>3225</v>
      </c>
      <c r="C3227" s="8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16">
        <f>ROUND((E3227/D3227)*(100),0)</f>
        <v>102</v>
      </c>
      <c r="P3227" s="9">
        <f>IF(L3227 = 0,0,E3227/L3227)</f>
        <v>52.487179487179489</v>
      </c>
      <c r="Q3227" s="1" t="str">
        <f>LEFT(N3227,SEARCH("/",N3227)-1)</f>
        <v>theater</v>
      </c>
      <c r="R3227" s="1" t="str">
        <f>RIGHT(N3227,LEN(N3227) - FIND("/",N3227))</f>
        <v>plays</v>
      </c>
      <c r="S3227" s="12">
        <f>(J3227/86400)+DATE(1970,1,1)</f>
        <v>42503.559467592597</v>
      </c>
      <c r="T3227" s="12">
        <f>(I3227/86400)+DATE(1970,1,1)</f>
        <v>42524.875</v>
      </c>
    </row>
    <row r="3228" spans="1:20" ht="45" x14ac:dyDescent="0.25">
      <c r="A3228" s="1">
        <v>3226</v>
      </c>
      <c r="B3228" s="8" t="s">
        <v>3226</v>
      </c>
      <c r="C3228" s="8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16">
        <f>ROUND((E3228/D3228)*(100),0)</f>
        <v>104</v>
      </c>
      <c r="P3228" s="9">
        <f>IF(L3228 = 0,0,E3228/L3228)</f>
        <v>59.523809523809526</v>
      </c>
      <c r="Q3228" s="1" t="str">
        <f>LEFT(N3228,SEARCH("/",N3228)-1)</f>
        <v>theater</v>
      </c>
      <c r="R3228" s="1" t="str">
        <f>RIGHT(N3228,LEN(N3228) - FIND("/",N3228))</f>
        <v>plays</v>
      </c>
      <c r="S3228" s="12">
        <f>(J3228/86400)+DATE(1970,1,1)</f>
        <v>42277.583472222221</v>
      </c>
      <c r="T3228" s="12">
        <f>(I3228/86400)+DATE(1970,1,1)</f>
        <v>42307.583472222221</v>
      </c>
    </row>
    <row r="3229" spans="1:20" ht="60" x14ac:dyDescent="0.25">
      <c r="A3229" s="1">
        <v>3227</v>
      </c>
      <c r="B3229" s="8" t="s">
        <v>3227</v>
      </c>
      <c r="C3229" s="8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16">
        <f>ROUND((E3229/D3229)*(100),0)</f>
        <v>125</v>
      </c>
      <c r="P3229" s="9">
        <f>IF(L3229 = 0,0,E3229/L3229)</f>
        <v>50</v>
      </c>
      <c r="Q3229" s="1" t="str">
        <f>LEFT(N3229,SEARCH("/",N3229)-1)</f>
        <v>theater</v>
      </c>
      <c r="R3229" s="1" t="str">
        <f>RIGHT(N3229,LEN(N3229) - FIND("/",N3229))</f>
        <v>plays</v>
      </c>
      <c r="S3229" s="12">
        <f>(J3229/86400)+DATE(1970,1,1)</f>
        <v>42722.882361111115</v>
      </c>
      <c r="T3229" s="12">
        <f>(I3229/86400)+DATE(1970,1,1)</f>
        <v>42752.882361111115</v>
      </c>
    </row>
    <row r="3230" spans="1:20" ht="30" x14ac:dyDescent="0.25">
      <c r="A3230" s="1">
        <v>3228</v>
      </c>
      <c r="B3230" s="8" t="s">
        <v>3228</v>
      </c>
      <c r="C3230" s="8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16">
        <f>ROUND((E3230/D3230)*(100),0)</f>
        <v>102</v>
      </c>
      <c r="P3230" s="9">
        <f>IF(L3230 = 0,0,E3230/L3230)</f>
        <v>193.62162162162161</v>
      </c>
      <c r="Q3230" s="1" t="str">
        <f>LEFT(N3230,SEARCH("/",N3230)-1)</f>
        <v>theater</v>
      </c>
      <c r="R3230" s="1" t="str">
        <f>RIGHT(N3230,LEN(N3230) - FIND("/",N3230))</f>
        <v>plays</v>
      </c>
      <c r="S3230" s="12">
        <f>(J3230/86400)+DATE(1970,1,1)</f>
        <v>42323.70930555556</v>
      </c>
      <c r="T3230" s="12">
        <f>(I3230/86400)+DATE(1970,1,1)</f>
        <v>42355.207638888889</v>
      </c>
    </row>
    <row r="3231" spans="1:20" ht="45" x14ac:dyDescent="0.25">
      <c r="A3231" s="1">
        <v>3229</v>
      </c>
      <c r="B3231" s="8" t="s">
        <v>3229</v>
      </c>
      <c r="C3231" s="8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16">
        <f>ROUND((E3231/D3231)*(100),0)</f>
        <v>108</v>
      </c>
      <c r="P3231" s="9">
        <f>IF(L3231 = 0,0,E3231/L3231)</f>
        <v>106.79702970297029</v>
      </c>
      <c r="Q3231" s="1" t="str">
        <f>LEFT(N3231,SEARCH("/",N3231)-1)</f>
        <v>theater</v>
      </c>
      <c r="R3231" s="1" t="str">
        <f>RIGHT(N3231,LEN(N3231) - FIND("/",N3231))</f>
        <v>plays</v>
      </c>
      <c r="S3231" s="12">
        <f>(J3231/86400)+DATE(1970,1,1)</f>
        <v>41933.291643518518</v>
      </c>
      <c r="T3231" s="12">
        <f>(I3231/86400)+DATE(1970,1,1)</f>
        <v>41963.333310185189</v>
      </c>
    </row>
    <row r="3232" spans="1:20" ht="60" x14ac:dyDescent="0.25">
      <c r="A3232" s="1">
        <v>3230</v>
      </c>
      <c r="B3232" s="8" t="s">
        <v>3230</v>
      </c>
      <c r="C3232" s="8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16">
        <f>ROUND((E3232/D3232)*(100),0)</f>
        <v>110</v>
      </c>
      <c r="P3232" s="9">
        <f>IF(L3232 = 0,0,E3232/L3232)</f>
        <v>77.21621621621621</v>
      </c>
      <c r="Q3232" s="1" t="str">
        <f>LEFT(N3232,SEARCH("/",N3232)-1)</f>
        <v>theater</v>
      </c>
      <c r="R3232" s="1" t="str">
        <f>RIGHT(N3232,LEN(N3232) - FIND("/",N3232))</f>
        <v>plays</v>
      </c>
      <c r="S3232" s="12">
        <f>(J3232/86400)+DATE(1970,1,1)</f>
        <v>41898.168124999997</v>
      </c>
      <c r="T3232" s="12">
        <f>(I3232/86400)+DATE(1970,1,1)</f>
        <v>41913.165972222225</v>
      </c>
    </row>
    <row r="3233" spans="1:20" ht="45" x14ac:dyDescent="0.25">
      <c r="A3233" s="1">
        <v>3231</v>
      </c>
      <c r="B3233" s="8" t="s">
        <v>3231</v>
      </c>
      <c r="C3233" s="8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16">
        <f>ROUND((E3233/D3233)*(100),0)</f>
        <v>161</v>
      </c>
      <c r="P3233" s="9">
        <f>IF(L3233 = 0,0,E3233/L3233)</f>
        <v>57.5</v>
      </c>
      <c r="Q3233" s="1" t="str">
        <f>LEFT(N3233,SEARCH("/",N3233)-1)</f>
        <v>theater</v>
      </c>
      <c r="R3233" s="1" t="str">
        <f>RIGHT(N3233,LEN(N3233) - FIND("/",N3233))</f>
        <v>plays</v>
      </c>
      <c r="S3233" s="12">
        <f>(J3233/86400)+DATE(1970,1,1)</f>
        <v>42446.943831018521</v>
      </c>
      <c r="T3233" s="12">
        <f>(I3233/86400)+DATE(1970,1,1)</f>
        <v>42476.943831018521</v>
      </c>
    </row>
    <row r="3234" spans="1:20" ht="45" x14ac:dyDescent="0.25">
      <c r="A3234" s="1">
        <v>3232</v>
      </c>
      <c r="B3234" s="8" t="s">
        <v>3232</v>
      </c>
      <c r="C3234" s="8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16">
        <f>ROUND((E3234/D3234)*(100),0)</f>
        <v>131</v>
      </c>
      <c r="P3234" s="9">
        <f>IF(L3234 = 0,0,E3234/L3234)</f>
        <v>50.46153846153846</v>
      </c>
      <c r="Q3234" s="1" t="str">
        <f>LEFT(N3234,SEARCH("/",N3234)-1)</f>
        <v>theater</v>
      </c>
      <c r="R3234" s="1" t="str">
        <f>RIGHT(N3234,LEN(N3234) - FIND("/",N3234))</f>
        <v>plays</v>
      </c>
      <c r="S3234" s="12">
        <f>(J3234/86400)+DATE(1970,1,1)</f>
        <v>42463.81385416667</v>
      </c>
      <c r="T3234" s="12">
        <f>(I3234/86400)+DATE(1970,1,1)</f>
        <v>42494.165972222225</v>
      </c>
    </row>
    <row r="3235" spans="1:20" ht="45" x14ac:dyDescent="0.25">
      <c r="A3235" s="1">
        <v>3233</v>
      </c>
      <c r="B3235" s="8" t="s">
        <v>3233</v>
      </c>
      <c r="C3235" s="8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16">
        <f>ROUND((E3235/D3235)*(100),0)</f>
        <v>119</v>
      </c>
      <c r="P3235" s="9">
        <f>IF(L3235 = 0,0,E3235/L3235)</f>
        <v>97.377049180327873</v>
      </c>
      <c r="Q3235" s="1" t="str">
        <f>LEFT(N3235,SEARCH("/",N3235)-1)</f>
        <v>theater</v>
      </c>
      <c r="R3235" s="1" t="str">
        <f>RIGHT(N3235,LEN(N3235) - FIND("/",N3235))</f>
        <v>plays</v>
      </c>
      <c r="S3235" s="12">
        <f>(J3235/86400)+DATE(1970,1,1)</f>
        <v>42766.805034722223</v>
      </c>
      <c r="T3235" s="12">
        <f>(I3235/86400)+DATE(1970,1,1)</f>
        <v>42796.805034722223</v>
      </c>
    </row>
    <row r="3236" spans="1:20" ht="60" x14ac:dyDescent="0.25">
      <c r="A3236" s="1">
        <v>3234</v>
      </c>
      <c r="B3236" s="8" t="s">
        <v>3234</v>
      </c>
      <c r="C3236" s="8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16">
        <f>ROUND((E3236/D3236)*(100),0)</f>
        <v>100</v>
      </c>
      <c r="P3236" s="9">
        <f>IF(L3236 = 0,0,E3236/L3236)</f>
        <v>34.91921739130435</v>
      </c>
      <c r="Q3236" s="1" t="str">
        <f>LEFT(N3236,SEARCH("/",N3236)-1)</f>
        <v>theater</v>
      </c>
      <c r="R3236" s="1" t="str">
        <f>RIGHT(N3236,LEN(N3236) - FIND("/",N3236))</f>
        <v>plays</v>
      </c>
      <c r="S3236" s="12">
        <f>(J3236/86400)+DATE(1970,1,1)</f>
        <v>42734.789444444439</v>
      </c>
      <c r="T3236" s="12">
        <f>(I3236/86400)+DATE(1970,1,1)</f>
        <v>42767.979861111111</v>
      </c>
    </row>
    <row r="3237" spans="1:20" ht="60" x14ac:dyDescent="0.25">
      <c r="A3237" s="1">
        <v>3235</v>
      </c>
      <c r="B3237" s="8" t="s">
        <v>3235</v>
      </c>
      <c r="C3237" s="8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16">
        <f>ROUND((E3237/D3237)*(100),0)</f>
        <v>103</v>
      </c>
      <c r="P3237" s="9">
        <f>IF(L3237 = 0,0,E3237/L3237)</f>
        <v>85.530386740331494</v>
      </c>
      <c r="Q3237" s="1" t="str">
        <f>LEFT(N3237,SEARCH("/",N3237)-1)</f>
        <v>theater</v>
      </c>
      <c r="R3237" s="1" t="str">
        <f>RIGHT(N3237,LEN(N3237) - FIND("/",N3237))</f>
        <v>plays</v>
      </c>
      <c r="S3237" s="12">
        <f>(J3237/86400)+DATE(1970,1,1)</f>
        <v>42522.347812499997</v>
      </c>
      <c r="T3237" s="12">
        <f>(I3237/86400)+DATE(1970,1,1)</f>
        <v>42552.347812499997</v>
      </c>
    </row>
    <row r="3238" spans="1:20" ht="60" x14ac:dyDescent="0.25">
      <c r="A3238" s="1">
        <v>3236</v>
      </c>
      <c r="B3238" s="8" t="s">
        <v>3236</v>
      </c>
      <c r="C3238" s="8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16">
        <f>ROUND((E3238/D3238)*(100),0)</f>
        <v>101</v>
      </c>
      <c r="P3238" s="9">
        <f>IF(L3238 = 0,0,E3238/L3238)</f>
        <v>182.90909090909091</v>
      </c>
      <c r="Q3238" s="1" t="str">
        <f>LEFT(N3238,SEARCH("/",N3238)-1)</f>
        <v>theater</v>
      </c>
      <c r="R3238" s="1" t="str">
        <f>RIGHT(N3238,LEN(N3238) - FIND("/",N3238))</f>
        <v>plays</v>
      </c>
      <c r="S3238" s="12">
        <f>(J3238/86400)+DATE(1970,1,1)</f>
        <v>42702.917048611111</v>
      </c>
      <c r="T3238" s="12">
        <f>(I3238/86400)+DATE(1970,1,1)</f>
        <v>42732.917048611111</v>
      </c>
    </row>
    <row r="3239" spans="1:20" ht="30" x14ac:dyDescent="0.25">
      <c r="A3239" s="1">
        <v>3237</v>
      </c>
      <c r="B3239" s="8" t="s">
        <v>3237</v>
      </c>
      <c r="C3239" s="8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16">
        <f>ROUND((E3239/D3239)*(100),0)</f>
        <v>101</v>
      </c>
      <c r="P3239" s="9">
        <f>IF(L3239 = 0,0,E3239/L3239)</f>
        <v>131.13620817843866</v>
      </c>
      <c r="Q3239" s="1" t="str">
        <f>LEFT(N3239,SEARCH("/",N3239)-1)</f>
        <v>theater</v>
      </c>
      <c r="R3239" s="1" t="str">
        <f>RIGHT(N3239,LEN(N3239) - FIND("/",N3239))</f>
        <v>plays</v>
      </c>
      <c r="S3239" s="12">
        <f>(J3239/86400)+DATE(1970,1,1)</f>
        <v>42252.474351851852</v>
      </c>
      <c r="T3239" s="12">
        <f>(I3239/86400)+DATE(1970,1,1)</f>
        <v>42276.165972222225</v>
      </c>
    </row>
    <row r="3240" spans="1:20" ht="60" x14ac:dyDescent="0.25">
      <c r="A3240" s="1">
        <v>3238</v>
      </c>
      <c r="B3240" s="8" t="s">
        <v>3238</v>
      </c>
      <c r="C3240" s="8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16">
        <f>ROUND((E3240/D3240)*(100),0)</f>
        <v>112</v>
      </c>
      <c r="P3240" s="9">
        <f>IF(L3240 = 0,0,E3240/L3240)</f>
        <v>39.810126582278478</v>
      </c>
      <c r="Q3240" s="1" t="str">
        <f>LEFT(N3240,SEARCH("/",N3240)-1)</f>
        <v>theater</v>
      </c>
      <c r="R3240" s="1" t="str">
        <f>RIGHT(N3240,LEN(N3240) - FIND("/",N3240))</f>
        <v>plays</v>
      </c>
      <c r="S3240" s="12">
        <f>(J3240/86400)+DATE(1970,1,1)</f>
        <v>42156.510393518518</v>
      </c>
      <c r="T3240" s="12">
        <f>(I3240/86400)+DATE(1970,1,1)</f>
        <v>42186.510393518518</v>
      </c>
    </row>
    <row r="3241" spans="1:20" ht="60" x14ac:dyDescent="0.25">
      <c r="A3241" s="1">
        <v>3239</v>
      </c>
      <c r="B3241" s="8" t="s">
        <v>3239</v>
      </c>
      <c r="C3241" s="8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16">
        <f>ROUND((E3241/D3241)*(100),0)</f>
        <v>106</v>
      </c>
      <c r="P3241" s="9">
        <f>IF(L3241 = 0,0,E3241/L3241)</f>
        <v>59.701730769230764</v>
      </c>
      <c r="Q3241" s="1" t="str">
        <f>LEFT(N3241,SEARCH("/",N3241)-1)</f>
        <v>theater</v>
      </c>
      <c r="R3241" s="1" t="str">
        <f>RIGHT(N3241,LEN(N3241) - FIND("/",N3241))</f>
        <v>plays</v>
      </c>
      <c r="S3241" s="12">
        <f>(J3241/86400)+DATE(1970,1,1)</f>
        <v>42278.089039351849</v>
      </c>
      <c r="T3241" s="12">
        <f>(I3241/86400)+DATE(1970,1,1)</f>
        <v>42302.999305555553</v>
      </c>
    </row>
    <row r="3242" spans="1:20" ht="60" x14ac:dyDescent="0.25">
      <c r="A3242" s="1">
        <v>3240</v>
      </c>
      <c r="B3242" s="8" t="s">
        <v>3240</v>
      </c>
      <c r="C3242" s="8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16">
        <f>ROUND((E3242/D3242)*(100),0)</f>
        <v>101</v>
      </c>
      <c r="P3242" s="9">
        <f>IF(L3242 = 0,0,E3242/L3242)</f>
        <v>88.735294117647058</v>
      </c>
      <c r="Q3242" s="1" t="str">
        <f>LEFT(N3242,SEARCH("/",N3242)-1)</f>
        <v>theater</v>
      </c>
      <c r="R3242" s="1" t="str">
        <f>RIGHT(N3242,LEN(N3242) - FIND("/",N3242))</f>
        <v>plays</v>
      </c>
      <c r="S3242" s="12">
        <f>(J3242/86400)+DATE(1970,1,1)</f>
        <v>42754.693842592591</v>
      </c>
      <c r="T3242" s="12">
        <f>(I3242/86400)+DATE(1970,1,1)</f>
        <v>42782.958333333328</v>
      </c>
    </row>
    <row r="3243" spans="1:20" ht="60" x14ac:dyDescent="0.25">
      <c r="A3243" s="1">
        <v>3241</v>
      </c>
      <c r="B3243" s="8" t="s">
        <v>3241</v>
      </c>
      <c r="C3243" s="8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16">
        <f>ROUND((E3243/D3243)*(100),0)</f>
        <v>115</v>
      </c>
      <c r="P3243" s="9">
        <f>IF(L3243 = 0,0,E3243/L3243)</f>
        <v>58.688622754491021</v>
      </c>
      <c r="Q3243" s="1" t="str">
        <f>LEFT(N3243,SEARCH("/",N3243)-1)</f>
        <v>theater</v>
      </c>
      <c r="R3243" s="1" t="str">
        <f>RIGHT(N3243,LEN(N3243) - FIND("/",N3243))</f>
        <v>plays</v>
      </c>
      <c r="S3243" s="12">
        <f>(J3243/86400)+DATE(1970,1,1)</f>
        <v>41893.324884259258</v>
      </c>
      <c r="T3243" s="12">
        <f>(I3243/86400)+DATE(1970,1,1)</f>
        <v>41926.290972222225</v>
      </c>
    </row>
    <row r="3244" spans="1:20" ht="45" x14ac:dyDescent="0.25">
      <c r="A3244" s="1">
        <v>3242</v>
      </c>
      <c r="B3244" s="8" t="s">
        <v>3242</v>
      </c>
      <c r="C3244" s="8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16">
        <f>ROUND((E3244/D3244)*(100),0)</f>
        <v>127</v>
      </c>
      <c r="P3244" s="9">
        <f>IF(L3244 = 0,0,E3244/L3244)</f>
        <v>69.56513661202186</v>
      </c>
      <c r="Q3244" s="1" t="str">
        <f>LEFT(N3244,SEARCH("/",N3244)-1)</f>
        <v>theater</v>
      </c>
      <c r="R3244" s="1" t="str">
        <f>RIGHT(N3244,LEN(N3244) - FIND("/",N3244))</f>
        <v>plays</v>
      </c>
      <c r="S3244" s="12">
        <f>(J3244/86400)+DATE(1970,1,1)</f>
        <v>41871.755694444444</v>
      </c>
      <c r="T3244" s="12">
        <f>(I3244/86400)+DATE(1970,1,1)</f>
        <v>41901.755694444444</v>
      </c>
    </row>
    <row r="3245" spans="1:20" ht="45" x14ac:dyDescent="0.25">
      <c r="A3245" s="1">
        <v>3243</v>
      </c>
      <c r="B3245" s="8" t="s">
        <v>3243</v>
      </c>
      <c r="C3245" s="8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16">
        <f>ROUND((E3245/D3245)*(100),0)</f>
        <v>103</v>
      </c>
      <c r="P3245" s="9">
        <f>IF(L3245 = 0,0,E3245/L3245)</f>
        <v>115.87323943661971</v>
      </c>
      <c r="Q3245" s="1" t="str">
        <f>LEFT(N3245,SEARCH("/",N3245)-1)</f>
        <v>theater</v>
      </c>
      <c r="R3245" s="1" t="str">
        <f>RIGHT(N3245,LEN(N3245) - FIND("/",N3245))</f>
        <v>plays</v>
      </c>
      <c r="S3245" s="12">
        <f>(J3245/86400)+DATE(1970,1,1)</f>
        <v>42262.096782407403</v>
      </c>
      <c r="T3245" s="12">
        <f>(I3245/86400)+DATE(1970,1,1)</f>
        <v>42286</v>
      </c>
    </row>
    <row r="3246" spans="1:20" ht="45" x14ac:dyDescent="0.25">
      <c r="A3246" s="1">
        <v>3244</v>
      </c>
      <c r="B3246" s="8" t="s">
        <v>3244</v>
      </c>
      <c r="C3246" s="8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16">
        <f>ROUND((E3246/D3246)*(100),0)</f>
        <v>103</v>
      </c>
      <c r="P3246" s="9">
        <f>IF(L3246 = 0,0,E3246/L3246)</f>
        <v>23.869565217391305</v>
      </c>
      <c r="Q3246" s="1" t="str">
        <f>LEFT(N3246,SEARCH("/",N3246)-1)</f>
        <v>theater</v>
      </c>
      <c r="R3246" s="1" t="str">
        <f>RIGHT(N3246,LEN(N3246) - FIND("/",N3246))</f>
        <v>plays</v>
      </c>
      <c r="S3246" s="12">
        <f>(J3246/86400)+DATE(1970,1,1)</f>
        <v>42675.694236111114</v>
      </c>
      <c r="T3246" s="12">
        <f>(I3246/86400)+DATE(1970,1,1)</f>
        <v>42705.735902777778</v>
      </c>
    </row>
    <row r="3247" spans="1:20" ht="45" x14ac:dyDescent="0.25">
      <c r="A3247" s="1">
        <v>3245</v>
      </c>
      <c r="B3247" s="8" t="s">
        <v>3245</v>
      </c>
      <c r="C3247" s="8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16">
        <f>ROUND((E3247/D3247)*(100),0)</f>
        <v>104</v>
      </c>
      <c r="P3247" s="9">
        <f>IF(L3247 = 0,0,E3247/L3247)</f>
        <v>81.125925925925927</v>
      </c>
      <c r="Q3247" s="1" t="str">
        <f>LEFT(N3247,SEARCH("/",N3247)-1)</f>
        <v>theater</v>
      </c>
      <c r="R3247" s="1" t="str">
        <f>RIGHT(N3247,LEN(N3247) - FIND("/",N3247))</f>
        <v>plays</v>
      </c>
      <c r="S3247" s="12">
        <f>(J3247/86400)+DATE(1970,1,1)</f>
        <v>42135.60020833333</v>
      </c>
      <c r="T3247" s="12">
        <f>(I3247/86400)+DATE(1970,1,1)</f>
        <v>42167.083333333328</v>
      </c>
    </row>
    <row r="3248" spans="1:20" ht="45" x14ac:dyDescent="0.25">
      <c r="A3248" s="1">
        <v>3246</v>
      </c>
      <c r="B3248" s="8" t="s">
        <v>3246</v>
      </c>
      <c r="C3248" s="8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16">
        <f>ROUND((E3248/D3248)*(100),0)</f>
        <v>111</v>
      </c>
      <c r="P3248" s="9">
        <f>IF(L3248 = 0,0,E3248/L3248)</f>
        <v>57.626943005181346</v>
      </c>
      <c r="Q3248" s="1" t="str">
        <f>LEFT(N3248,SEARCH("/",N3248)-1)</f>
        <v>theater</v>
      </c>
      <c r="R3248" s="1" t="str">
        <f>RIGHT(N3248,LEN(N3248) - FIND("/",N3248))</f>
        <v>plays</v>
      </c>
      <c r="S3248" s="12">
        <f>(J3248/86400)+DATE(1970,1,1)</f>
        <v>42230.472222222219</v>
      </c>
      <c r="T3248" s="12">
        <f>(I3248/86400)+DATE(1970,1,1)</f>
        <v>42259.165972222225</v>
      </c>
    </row>
    <row r="3249" spans="1:20" ht="60" x14ac:dyDescent="0.25">
      <c r="A3249" s="1">
        <v>3247</v>
      </c>
      <c r="B3249" s="8" t="s">
        <v>3247</v>
      </c>
      <c r="C3249" s="8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16">
        <f>ROUND((E3249/D3249)*(100),0)</f>
        <v>106</v>
      </c>
      <c r="P3249" s="9">
        <f>IF(L3249 = 0,0,E3249/L3249)</f>
        <v>46.429824561403507</v>
      </c>
      <c r="Q3249" s="1" t="str">
        <f>LEFT(N3249,SEARCH("/",N3249)-1)</f>
        <v>theater</v>
      </c>
      <c r="R3249" s="1" t="str">
        <f>RIGHT(N3249,LEN(N3249) - FIND("/",N3249))</f>
        <v>plays</v>
      </c>
      <c r="S3249" s="12">
        <f>(J3249/86400)+DATE(1970,1,1)</f>
        <v>42167.434166666666</v>
      </c>
      <c r="T3249" s="12">
        <f>(I3249/86400)+DATE(1970,1,1)</f>
        <v>42197.434166666666</v>
      </c>
    </row>
    <row r="3250" spans="1:20" ht="30" x14ac:dyDescent="0.25">
      <c r="A3250" s="1">
        <v>3248</v>
      </c>
      <c r="B3250" s="8" t="s">
        <v>3248</v>
      </c>
      <c r="C3250" s="8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16">
        <f>ROUND((E3250/D3250)*(100),0)</f>
        <v>101</v>
      </c>
      <c r="P3250" s="9">
        <f>IF(L3250 = 0,0,E3250/L3250)</f>
        <v>60.475000000000001</v>
      </c>
      <c r="Q3250" s="1" t="str">
        <f>LEFT(N3250,SEARCH("/",N3250)-1)</f>
        <v>theater</v>
      </c>
      <c r="R3250" s="1" t="str">
        <f>RIGHT(N3250,LEN(N3250) - FIND("/",N3250))</f>
        <v>plays</v>
      </c>
      <c r="S3250" s="12">
        <f>(J3250/86400)+DATE(1970,1,1)</f>
        <v>42068.888391203705</v>
      </c>
      <c r="T3250" s="12">
        <f>(I3250/86400)+DATE(1970,1,1)</f>
        <v>42098.846724537041</v>
      </c>
    </row>
    <row r="3251" spans="1:20" ht="60" x14ac:dyDescent="0.25">
      <c r="A3251" s="1">
        <v>3249</v>
      </c>
      <c r="B3251" s="8" t="s">
        <v>3249</v>
      </c>
      <c r="C3251" s="8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16">
        <f>ROUND((E3251/D3251)*(100),0)</f>
        <v>105</v>
      </c>
      <c r="P3251" s="9">
        <f>IF(L3251 = 0,0,E3251/L3251)</f>
        <v>65.579545454545453</v>
      </c>
      <c r="Q3251" s="1" t="str">
        <f>LEFT(N3251,SEARCH("/",N3251)-1)</f>
        <v>theater</v>
      </c>
      <c r="R3251" s="1" t="str">
        <f>RIGHT(N3251,LEN(N3251) - FIND("/",N3251))</f>
        <v>plays</v>
      </c>
      <c r="S3251" s="12">
        <f>(J3251/86400)+DATE(1970,1,1)</f>
        <v>42145.746689814812</v>
      </c>
      <c r="T3251" s="12">
        <f>(I3251/86400)+DATE(1970,1,1)</f>
        <v>42175.746689814812</v>
      </c>
    </row>
    <row r="3252" spans="1:20" ht="60" x14ac:dyDescent="0.25">
      <c r="A3252" s="1">
        <v>3250</v>
      </c>
      <c r="B3252" s="8" t="s">
        <v>3250</v>
      </c>
      <c r="C3252" s="8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16">
        <f>ROUND((E3252/D3252)*(100),0)</f>
        <v>102</v>
      </c>
      <c r="P3252" s="9">
        <f>IF(L3252 = 0,0,E3252/L3252)</f>
        <v>119.1924882629108</v>
      </c>
      <c r="Q3252" s="1" t="str">
        <f>LEFT(N3252,SEARCH("/",N3252)-1)</f>
        <v>theater</v>
      </c>
      <c r="R3252" s="1" t="str">
        <f>RIGHT(N3252,LEN(N3252) - FIND("/",N3252))</f>
        <v>plays</v>
      </c>
      <c r="S3252" s="12">
        <f>(J3252/86400)+DATE(1970,1,1)</f>
        <v>41918.742175925923</v>
      </c>
      <c r="T3252" s="12">
        <f>(I3252/86400)+DATE(1970,1,1)</f>
        <v>41948.783842592595</v>
      </c>
    </row>
    <row r="3253" spans="1:20" ht="60" x14ac:dyDescent="0.25">
      <c r="A3253" s="1">
        <v>3251</v>
      </c>
      <c r="B3253" s="8" t="s">
        <v>3251</v>
      </c>
      <c r="C3253" s="8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16">
        <f>ROUND((E3253/D3253)*(100),0)</f>
        <v>111</v>
      </c>
      <c r="P3253" s="9">
        <f>IF(L3253 = 0,0,E3253/L3253)</f>
        <v>83.05</v>
      </c>
      <c r="Q3253" s="1" t="str">
        <f>LEFT(N3253,SEARCH("/",N3253)-1)</f>
        <v>theater</v>
      </c>
      <c r="R3253" s="1" t="str">
        <f>RIGHT(N3253,LEN(N3253) - FIND("/",N3253))</f>
        <v>plays</v>
      </c>
      <c r="S3253" s="12">
        <f>(J3253/86400)+DATE(1970,1,1)</f>
        <v>42146.731087962966</v>
      </c>
      <c r="T3253" s="12">
        <f>(I3253/86400)+DATE(1970,1,1)</f>
        <v>42176.731087962966</v>
      </c>
    </row>
    <row r="3254" spans="1:20" ht="45" x14ac:dyDescent="0.25">
      <c r="A3254" s="1">
        <v>3252</v>
      </c>
      <c r="B3254" s="8" t="s">
        <v>3252</v>
      </c>
      <c r="C3254" s="8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16">
        <f>ROUND((E3254/D3254)*(100),0)</f>
        <v>128</v>
      </c>
      <c r="P3254" s="9">
        <f>IF(L3254 = 0,0,E3254/L3254)</f>
        <v>57.52</v>
      </c>
      <c r="Q3254" s="1" t="str">
        <f>LEFT(N3254,SEARCH("/",N3254)-1)</f>
        <v>theater</v>
      </c>
      <c r="R3254" s="1" t="str">
        <f>RIGHT(N3254,LEN(N3254) - FIND("/",N3254))</f>
        <v>plays</v>
      </c>
      <c r="S3254" s="12">
        <f>(J3254/86400)+DATE(1970,1,1)</f>
        <v>42590.472685185188</v>
      </c>
      <c r="T3254" s="12">
        <f>(I3254/86400)+DATE(1970,1,1)</f>
        <v>42620.472685185188</v>
      </c>
    </row>
    <row r="3255" spans="1:20" ht="45" x14ac:dyDescent="0.25">
      <c r="A3255" s="1">
        <v>3253</v>
      </c>
      <c r="B3255" s="8" t="s">
        <v>3253</v>
      </c>
      <c r="C3255" s="8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16">
        <f>ROUND((E3255/D3255)*(100),0)</f>
        <v>102</v>
      </c>
      <c r="P3255" s="9">
        <f>IF(L3255 = 0,0,E3255/L3255)</f>
        <v>177.08695652173913</v>
      </c>
      <c r="Q3255" s="1" t="str">
        <f>LEFT(N3255,SEARCH("/",N3255)-1)</f>
        <v>theater</v>
      </c>
      <c r="R3255" s="1" t="str">
        <f>RIGHT(N3255,LEN(N3255) - FIND("/",N3255))</f>
        <v>plays</v>
      </c>
      <c r="S3255" s="12">
        <f>(J3255/86400)+DATE(1970,1,1)</f>
        <v>42602.576712962968</v>
      </c>
      <c r="T3255" s="12">
        <f>(I3255/86400)+DATE(1970,1,1)</f>
        <v>42621.15625</v>
      </c>
    </row>
    <row r="3256" spans="1:20" ht="60" x14ac:dyDescent="0.25">
      <c r="A3256" s="1">
        <v>3254</v>
      </c>
      <c r="B3256" s="8" t="s">
        <v>3254</v>
      </c>
      <c r="C3256" s="8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16">
        <f>ROUND((E3256/D3256)*(100),0)</f>
        <v>101</v>
      </c>
      <c r="P3256" s="9">
        <f>IF(L3256 = 0,0,E3256/L3256)</f>
        <v>70.771505376344081</v>
      </c>
      <c r="Q3256" s="1" t="str">
        <f>LEFT(N3256,SEARCH("/",N3256)-1)</f>
        <v>theater</v>
      </c>
      <c r="R3256" s="1" t="str">
        <f>RIGHT(N3256,LEN(N3256) - FIND("/",N3256))</f>
        <v>plays</v>
      </c>
      <c r="S3256" s="12">
        <f>(J3256/86400)+DATE(1970,1,1)</f>
        <v>42059.085752314815</v>
      </c>
      <c r="T3256" s="12">
        <f>(I3256/86400)+DATE(1970,1,1)</f>
        <v>42089.044085648144</v>
      </c>
    </row>
    <row r="3257" spans="1:20" ht="60" x14ac:dyDescent="0.25">
      <c r="A3257" s="1">
        <v>3255</v>
      </c>
      <c r="B3257" s="8" t="s">
        <v>3255</v>
      </c>
      <c r="C3257" s="8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16">
        <f>ROUND((E3257/D3257)*(100),0)</f>
        <v>175</v>
      </c>
      <c r="P3257" s="9">
        <f>IF(L3257 = 0,0,E3257/L3257)</f>
        <v>29.166666666666668</v>
      </c>
      <c r="Q3257" s="1" t="str">
        <f>LEFT(N3257,SEARCH("/",N3257)-1)</f>
        <v>theater</v>
      </c>
      <c r="R3257" s="1" t="str">
        <f>RIGHT(N3257,LEN(N3257) - FIND("/",N3257))</f>
        <v>plays</v>
      </c>
      <c r="S3257" s="12">
        <f>(J3257/86400)+DATE(1970,1,1)</f>
        <v>41889.768229166664</v>
      </c>
      <c r="T3257" s="12">
        <f>(I3257/86400)+DATE(1970,1,1)</f>
        <v>41919.768229166664</v>
      </c>
    </row>
    <row r="3258" spans="1:20" ht="45" x14ac:dyDescent="0.25">
      <c r="A3258" s="1">
        <v>3256</v>
      </c>
      <c r="B3258" s="8" t="s">
        <v>3256</v>
      </c>
      <c r="C3258" s="8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16">
        <f>ROUND((E3258/D3258)*(100),0)</f>
        <v>128</v>
      </c>
      <c r="P3258" s="9">
        <f>IF(L3258 = 0,0,E3258/L3258)</f>
        <v>72.76136363636364</v>
      </c>
      <c r="Q3258" s="1" t="str">
        <f>LEFT(N3258,SEARCH("/",N3258)-1)</f>
        <v>theater</v>
      </c>
      <c r="R3258" s="1" t="str">
        <f>RIGHT(N3258,LEN(N3258) - FIND("/",N3258))</f>
        <v>plays</v>
      </c>
      <c r="S3258" s="12">
        <f>(J3258/86400)+DATE(1970,1,1)</f>
        <v>42144.573807870373</v>
      </c>
      <c r="T3258" s="12">
        <f>(I3258/86400)+DATE(1970,1,1)</f>
        <v>42166.165972222225</v>
      </c>
    </row>
    <row r="3259" spans="1:20" ht="60" x14ac:dyDescent="0.25">
      <c r="A3259" s="1">
        <v>3257</v>
      </c>
      <c r="B3259" s="8" t="s">
        <v>3257</v>
      </c>
      <c r="C3259" s="8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16">
        <f>ROUND((E3259/D3259)*(100),0)</f>
        <v>106</v>
      </c>
      <c r="P3259" s="9">
        <f>IF(L3259 = 0,0,E3259/L3259)</f>
        <v>51.853414634146333</v>
      </c>
      <c r="Q3259" s="1" t="str">
        <f>LEFT(N3259,SEARCH("/",N3259)-1)</f>
        <v>theater</v>
      </c>
      <c r="R3259" s="1" t="str">
        <f>RIGHT(N3259,LEN(N3259) - FIND("/",N3259))</f>
        <v>plays</v>
      </c>
      <c r="S3259" s="12">
        <f>(J3259/86400)+DATE(1970,1,1)</f>
        <v>42758.559629629628</v>
      </c>
      <c r="T3259" s="12">
        <f>(I3259/86400)+DATE(1970,1,1)</f>
        <v>42788.559629629628</v>
      </c>
    </row>
    <row r="3260" spans="1:20" ht="45" x14ac:dyDescent="0.25">
      <c r="A3260" s="1">
        <v>3258</v>
      </c>
      <c r="B3260" s="8" t="s">
        <v>3258</v>
      </c>
      <c r="C3260" s="8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16">
        <f>ROUND((E3260/D3260)*(100),0)</f>
        <v>105</v>
      </c>
      <c r="P3260" s="9">
        <f>IF(L3260 = 0,0,E3260/L3260)</f>
        <v>98.2</v>
      </c>
      <c r="Q3260" s="1" t="str">
        <f>LEFT(N3260,SEARCH("/",N3260)-1)</f>
        <v>theater</v>
      </c>
      <c r="R3260" s="1" t="str">
        <f>RIGHT(N3260,LEN(N3260) - FIND("/",N3260))</f>
        <v>plays</v>
      </c>
      <c r="S3260" s="12">
        <f>(J3260/86400)+DATE(1970,1,1)</f>
        <v>41982.887280092589</v>
      </c>
      <c r="T3260" s="12">
        <f>(I3260/86400)+DATE(1970,1,1)</f>
        <v>42012.887280092589</v>
      </c>
    </row>
    <row r="3261" spans="1:20" ht="60" x14ac:dyDescent="0.25">
      <c r="A3261" s="1">
        <v>3259</v>
      </c>
      <c r="B3261" s="8" t="s">
        <v>3259</v>
      </c>
      <c r="C3261" s="8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16">
        <f>ROUND((E3261/D3261)*(100),0)</f>
        <v>106</v>
      </c>
      <c r="P3261" s="9">
        <f>IF(L3261 = 0,0,E3261/L3261)</f>
        <v>251.7381443298969</v>
      </c>
      <c r="Q3261" s="1" t="str">
        <f>LEFT(N3261,SEARCH("/",N3261)-1)</f>
        <v>theater</v>
      </c>
      <c r="R3261" s="1" t="str">
        <f>RIGHT(N3261,LEN(N3261) - FIND("/",N3261))</f>
        <v>plays</v>
      </c>
      <c r="S3261" s="12">
        <f>(J3261/86400)+DATE(1970,1,1)</f>
        <v>42614.760937500003</v>
      </c>
      <c r="T3261" s="12">
        <f>(I3261/86400)+DATE(1970,1,1)</f>
        <v>42644.165972222225</v>
      </c>
    </row>
    <row r="3262" spans="1:20" ht="45" x14ac:dyDescent="0.25">
      <c r="A3262" s="1">
        <v>3260</v>
      </c>
      <c r="B3262" s="8" t="s">
        <v>3260</v>
      </c>
      <c r="C3262" s="8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16">
        <f>ROUND((E3262/D3262)*(100),0)</f>
        <v>109</v>
      </c>
      <c r="P3262" s="9">
        <f>IF(L3262 = 0,0,E3262/L3262)</f>
        <v>74.821917808219183</v>
      </c>
      <c r="Q3262" s="1" t="str">
        <f>LEFT(N3262,SEARCH("/",N3262)-1)</f>
        <v>theater</v>
      </c>
      <c r="R3262" s="1" t="str">
        <f>RIGHT(N3262,LEN(N3262) - FIND("/",N3262))</f>
        <v>plays</v>
      </c>
      <c r="S3262" s="12">
        <f>(J3262/86400)+DATE(1970,1,1)</f>
        <v>42303.672662037032</v>
      </c>
      <c r="T3262" s="12">
        <f>(I3262/86400)+DATE(1970,1,1)</f>
        <v>42338.714328703703</v>
      </c>
    </row>
    <row r="3263" spans="1:20" ht="45" x14ac:dyDescent="0.25">
      <c r="A3263" s="1">
        <v>3261</v>
      </c>
      <c r="B3263" s="8" t="s">
        <v>3261</v>
      </c>
      <c r="C3263" s="8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16">
        <f>ROUND((E3263/D3263)*(100),0)</f>
        <v>100</v>
      </c>
      <c r="P3263" s="9">
        <f>IF(L3263 = 0,0,E3263/L3263)</f>
        <v>67.65306122448979</v>
      </c>
      <c r="Q3263" s="1" t="str">
        <f>LEFT(N3263,SEARCH("/",N3263)-1)</f>
        <v>theater</v>
      </c>
      <c r="R3263" s="1" t="str">
        <f>RIGHT(N3263,LEN(N3263) - FIND("/",N3263))</f>
        <v>plays</v>
      </c>
      <c r="S3263" s="12">
        <f>(J3263/86400)+DATE(1970,1,1)</f>
        <v>42171.725416666668</v>
      </c>
      <c r="T3263" s="12">
        <f>(I3263/86400)+DATE(1970,1,1)</f>
        <v>42201.725416666668</v>
      </c>
    </row>
    <row r="3264" spans="1:20" ht="30" x14ac:dyDescent="0.25">
      <c r="A3264" s="1">
        <v>3262</v>
      </c>
      <c r="B3264" s="8" t="s">
        <v>3262</v>
      </c>
      <c r="C3264" s="8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16">
        <f>ROUND((E3264/D3264)*(100),0)</f>
        <v>103</v>
      </c>
      <c r="P3264" s="9">
        <f>IF(L3264 = 0,0,E3264/L3264)</f>
        <v>93.81343283582089</v>
      </c>
      <c r="Q3264" s="1" t="str">
        <f>LEFT(N3264,SEARCH("/",N3264)-1)</f>
        <v>theater</v>
      </c>
      <c r="R3264" s="1" t="str">
        <f>RIGHT(N3264,LEN(N3264) - FIND("/",N3264))</f>
        <v>plays</v>
      </c>
      <c r="S3264" s="12">
        <f>(J3264/86400)+DATE(1970,1,1)</f>
        <v>41964.315532407403</v>
      </c>
      <c r="T3264" s="12">
        <f>(I3264/86400)+DATE(1970,1,1)</f>
        <v>41995.166666666672</v>
      </c>
    </row>
    <row r="3265" spans="1:20" ht="45" x14ac:dyDescent="0.25">
      <c r="A3265" s="1">
        <v>3263</v>
      </c>
      <c r="B3265" s="8" t="s">
        <v>3263</v>
      </c>
      <c r="C3265" s="8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16">
        <f>ROUND((E3265/D3265)*(100),0)</f>
        <v>112</v>
      </c>
      <c r="P3265" s="9">
        <f>IF(L3265 = 0,0,E3265/L3265)</f>
        <v>41.237647058823526</v>
      </c>
      <c r="Q3265" s="1" t="str">
        <f>LEFT(N3265,SEARCH("/",N3265)-1)</f>
        <v>theater</v>
      </c>
      <c r="R3265" s="1" t="str">
        <f>RIGHT(N3265,LEN(N3265) - FIND("/",N3265))</f>
        <v>plays</v>
      </c>
      <c r="S3265" s="12">
        <f>(J3265/86400)+DATE(1970,1,1)</f>
        <v>42284.516064814816</v>
      </c>
      <c r="T3265" s="12">
        <f>(I3265/86400)+DATE(1970,1,1)</f>
        <v>42307.875</v>
      </c>
    </row>
    <row r="3266" spans="1:20" ht="45" x14ac:dyDescent="0.25">
      <c r="A3266" s="1">
        <v>3264</v>
      </c>
      <c r="B3266" s="8" t="s">
        <v>3264</v>
      </c>
      <c r="C3266" s="8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16">
        <f>ROUND((E3266/D3266)*(100),0)</f>
        <v>103</v>
      </c>
      <c r="P3266" s="9">
        <f>IF(L3266 = 0,0,E3266/L3266)</f>
        <v>52.551020408163268</v>
      </c>
      <c r="Q3266" s="1" t="str">
        <f>LEFT(N3266,SEARCH("/",N3266)-1)</f>
        <v>theater</v>
      </c>
      <c r="R3266" s="1" t="str">
        <f>RIGHT(N3266,LEN(N3266) - FIND("/",N3266))</f>
        <v>plays</v>
      </c>
      <c r="S3266" s="12">
        <f>(J3266/86400)+DATE(1970,1,1)</f>
        <v>42016.800208333334</v>
      </c>
      <c r="T3266" s="12">
        <f>(I3266/86400)+DATE(1970,1,1)</f>
        <v>42032.916666666672</v>
      </c>
    </row>
    <row r="3267" spans="1:20" ht="45" x14ac:dyDescent="0.25">
      <c r="A3267" s="1">
        <v>3265</v>
      </c>
      <c r="B3267" s="8" t="s">
        <v>3265</v>
      </c>
      <c r="C3267" s="8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16">
        <f>ROUND((E3267/D3267)*(100),0)</f>
        <v>164</v>
      </c>
      <c r="P3267" s="9">
        <f>IF(L3267 = 0,0,E3267/L3267)</f>
        <v>70.285714285714292</v>
      </c>
      <c r="Q3267" s="1" t="str">
        <f>LEFT(N3267,SEARCH("/",N3267)-1)</f>
        <v>theater</v>
      </c>
      <c r="R3267" s="1" t="str">
        <f>RIGHT(N3267,LEN(N3267) - FIND("/",N3267))</f>
        <v>plays</v>
      </c>
      <c r="S3267" s="12">
        <f>(J3267/86400)+DATE(1970,1,1)</f>
        <v>42311.711979166663</v>
      </c>
      <c r="T3267" s="12">
        <f>(I3267/86400)+DATE(1970,1,1)</f>
        <v>42341.708333333328</v>
      </c>
    </row>
    <row r="3268" spans="1:20" ht="45" x14ac:dyDescent="0.25">
      <c r="A3268" s="1">
        <v>3266</v>
      </c>
      <c r="B3268" s="8" t="s">
        <v>3266</v>
      </c>
      <c r="C3268" s="8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16">
        <f>ROUND((E3268/D3268)*(100),0)</f>
        <v>131</v>
      </c>
      <c r="P3268" s="9">
        <f>IF(L3268 = 0,0,E3268/L3268)</f>
        <v>48.325153374233132</v>
      </c>
      <c r="Q3268" s="1" t="str">
        <f>LEFT(N3268,SEARCH("/",N3268)-1)</f>
        <v>theater</v>
      </c>
      <c r="R3268" s="1" t="str">
        <f>RIGHT(N3268,LEN(N3268) - FIND("/",N3268))</f>
        <v>plays</v>
      </c>
      <c r="S3268" s="12">
        <f>(J3268/86400)+DATE(1970,1,1)</f>
        <v>42136.536134259259</v>
      </c>
      <c r="T3268" s="12">
        <f>(I3268/86400)+DATE(1970,1,1)</f>
        <v>42167.875</v>
      </c>
    </row>
    <row r="3269" spans="1:20" ht="60" x14ac:dyDescent="0.25">
      <c r="A3269" s="1">
        <v>3267</v>
      </c>
      <c r="B3269" s="8" t="s">
        <v>3267</v>
      </c>
      <c r="C3269" s="8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16">
        <f>ROUND((E3269/D3269)*(100),0)</f>
        <v>102</v>
      </c>
      <c r="P3269" s="9">
        <f>IF(L3269 = 0,0,E3269/L3269)</f>
        <v>53.177083333333336</v>
      </c>
      <c r="Q3269" s="1" t="str">
        <f>LEFT(N3269,SEARCH("/",N3269)-1)</f>
        <v>theater</v>
      </c>
      <c r="R3269" s="1" t="str">
        <f>RIGHT(N3269,LEN(N3269) - FIND("/",N3269))</f>
        <v>plays</v>
      </c>
      <c r="S3269" s="12">
        <f>(J3269/86400)+DATE(1970,1,1)</f>
        <v>42172.757638888885</v>
      </c>
      <c r="T3269" s="12">
        <f>(I3269/86400)+DATE(1970,1,1)</f>
        <v>42202.757638888885</v>
      </c>
    </row>
    <row r="3270" spans="1:20" ht="45" x14ac:dyDescent="0.25">
      <c r="A3270" s="1">
        <v>3268</v>
      </c>
      <c r="B3270" s="8" t="s">
        <v>3268</v>
      </c>
      <c r="C3270" s="8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16">
        <f>ROUND((E3270/D3270)*(100),0)</f>
        <v>128</v>
      </c>
      <c r="P3270" s="9">
        <f>IF(L3270 = 0,0,E3270/L3270)</f>
        <v>60.952380952380949</v>
      </c>
      <c r="Q3270" s="1" t="str">
        <f>LEFT(N3270,SEARCH("/",N3270)-1)</f>
        <v>theater</v>
      </c>
      <c r="R3270" s="1" t="str">
        <f>RIGHT(N3270,LEN(N3270) - FIND("/",N3270))</f>
        <v>plays</v>
      </c>
      <c r="S3270" s="12">
        <f>(J3270/86400)+DATE(1970,1,1)</f>
        <v>42590.90425925926</v>
      </c>
      <c r="T3270" s="12">
        <f>(I3270/86400)+DATE(1970,1,1)</f>
        <v>42606.90425925926</v>
      </c>
    </row>
    <row r="3271" spans="1:20" ht="45" x14ac:dyDescent="0.25">
      <c r="A3271" s="1">
        <v>3269</v>
      </c>
      <c r="B3271" s="8" t="s">
        <v>3269</v>
      </c>
      <c r="C3271" s="8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16">
        <f>ROUND((E3271/D3271)*(100),0)</f>
        <v>102</v>
      </c>
      <c r="P3271" s="9">
        <f>IF(L3271 = 0,0,E3271/L3271)</f>
        <v>116</v>
      </c>
      <c r="Q3271" s="1" t="str">
        <f>LEFT(N3271,SEARCH("/",N3271)-1)</f>
        <v>theater</v>
      </c>
      <c r="R3271" s="1" t="str">
        <f>RIGHT(N3271,LEN(N3271) - FIND("/",N3271))</f>
        <v>plays</v>
      </c>
      <c r="S3271" s="12">
        <f>(J3271/86400)+DATE(1970,1,1)</f>
        <v>42137.395798611113</v>
      </c>
      <c r="T3271" s="12">
        <f>(I3271/86400)+DATE(1970,1,1)</f>
        <v>42171.458333333328</v>
      </c>
    </row>
    <row r="3272" spans="1:20" ht="60" x14ac:dyDescent="0.25">
      <c r="A3272" s="1">
        <v>3270</v>
      </c>
      <c r="B3272" s="8" t="s">
        <v>3270</v>
      </c>
      <c r="C3272" s="8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16">
        <f>ROUND((E3272/D3272)*(100),0)</f>
        <v>102</v>
      </c>
      <c r="P3272" s="9">
        <f>IF(L3272 = 0,0,E3272/L3272)</f>
        <v>61</v>
      </c>
      <c r="Q3272" s="1" t="str">
        <f>LEFT(N3272,SEARCH("/",N3272)-1)</f>
        <v>theater</v>
      </c>
      <c r="R3272" s="1" t="str">
        <f>RIGHT(N3272,LEN(N3272) - FIND("/",N3272))</f>
        <v>plays</v>
      </c>
      <c r="S3272" s="12">
        <f>(J3272/86400)+DATE(1970,1,1)</f>
        <v>42167.533159722225</v>
      </c>
      <c r="T3272" s="12">
        <f>(I3272/86400)+DATE(1970,1,1)</f>
        <v>42197.533159722225</v>
      </c>
    </row>
    <row r="3273" spans="1:20" ht="30" x14ac:dyDescent="0.25">
      <c r="A3273" s="1">
        <v>3271</v>
      </c>
      <c r="B3273" s="8" t="s">
        <v>3271</v>
      </c>
      <c r="C3273" s="8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16">
        <f>ROUND((E3273/D3273)*(100),0)</f>
        <v>130</v>
      </c>
      <c r="P3273" s="9">
        <f>IF(L3273 = 0,0,E3273/L3273)</f>
        <v>38.235294117647058</v>
      </c>
      <c r="Q3273" s="1" t="str">
        <f>LEFT(N3273,SEARCH("/",N3273)-1)</f>
        <v>theater</v>
      </c>
      <c r="R3273" s="1" t="str">
        <f>RIGHT(N3273,LEN(N3273) - FIND("/",N3273))</f>
        <v>plays</v>
      </c>
      <c r="S3273" s="12">
        <f>(J3273/86400)+DATE(1970,1,1)</f>
        <v>41915.437210648146</v>
      </c>
      <c r="T3273" s="12">
        <f>(I3273/86400)+DATE(1970,1,1)</f>
        <v>41945.478877314818</v>
      </c>
    </row>
    <row r="3274" spans="1:20" ht="45" x14ac:dyDescent="0.25">
      <c r="A3274" s="1">
        <v>3272</v>
      </c>
      <c r="B3274" s="8" t="s">
        <v>3272</v>
      </c>
      <c r="C3274" s="8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16">
        <f>ROUND((E3274/D3274)*(100),0)</f>
        <v>154</v>
      </c>
      <c r="P3274" s="9">
        <f>IF(L3274 = 0,0,E3274/L3274)</f>
        <v>106.50344827586207</v>
      </c>
      <c r="Q3274" s="1" t="str">
        <f>LEFT(N3274,SEARCH("/",N3274)-1)</f>
        <v>theater</v>
      </c>
      <c r="R3274" s="1" t="str">
        <f>RIGHT(N3274,LEN(N3274) - FIND("/",N3274))</f>
        <v>plays</v>
      </c>
      <c r="S3274" s="12">
        <f>(J3274/86400)+DATE(1970,1,1)</f>
        <v>42284.500104166669</v>
      </c>
      <c r="T3274" s="12">
        <f>(I3274/86400)+DATE(1970,1,1)</f>
        <v>42314.541770833333</v>
      </c>
    </row>
    <row r="3275" spans="1:20" ht="60" x14ac:dyDescent="0.25">
      <c r="A3275" s="1">
        <v>3273</v>
      </c>
      <c r="B3275" s="8" t="s">
        <v>3273</v>
      </c>
      <c r="C3275" s="8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16">
        <f>ROUND((E3275/D3275)*(100),0)</f>
        <v>107</v>
      </c>
      <c r="P3275" s="9">
        <f>IF(L3275 = 0,0,E3275/L3275)</f>
        <v>204.57142857142858</v>
      </c>
      <c r="Q3275" s="1" t="str">
        <f>LEFT(N3275,SEARCH("/",N3275)-1)</f>
        <v>theater</v>
      </c>
      <c r="R3275" s="1" t="str">
        <f>RIGHT(N3275,LEN(N3275) - FIND("/",N3275))</f>
        <v>plays</v>
      </c>
      <c r="S3275" s="12">
        <f>(J3275/86400)+DATE(1970,1,1)</f>
        <v>42611.801412037035</v>
      </c>
      <c r="T3275" s="12">
        <f>(I3275/86400)+DATE(1970,1,1)</f>
        <v>42627.791666666672</v>
      </c>
    </row>
    <row r="3276" spans="1:20" ht="45" x14ac:dyDescent="0.25">
      <c r="A3276" s="1">
        <v>3274</v>
      </c>
      <c r="B3276" s="8" t="s">
        <v>3274</v>
      </c>
      <c r="C3276" s="8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16">
        <f>ROUND((E3276/D3276)*(100),0)</f>
        <v>101</v>
      </c>
      <c r="P3276" s="9">
        <f>IF(L3276 = 0,0,E3276/L3276)</f>
        <v>54.912587412587413</v>
      </c>
      <c r="Q3276" s="1" t="str">
        <f>LEFT(N3276,SEARCH("/",N3276)-1)</f>
        <v>theater</v>
      </c>
      <c r="R3276" s="1" t="str">
        <f>RIGHT(N3276,LEN(N3276) - FIND("/",N3276))</f>
        <v>plays</v>
      </c>
      <c r="S3276" s="12">
        <f>(J3276/86400)+DATE(1970,1,1)</f>
        <v>42400.704537037032</v>
      </c>
      <c r="T3276" s="12">
        <f>(I3276/86400)+DATE(1970,1,1)</f>
        <v>42444.875</v>
      </c>
    </row>
    <row r="3277" spans="1:20" ht="60" x14ac:dyDescent="0.25">
      <c r="A3277" s="1">
        <v>3275</v>
      </c>
      <c r="B3277" s="8" t="s">
        <v>3275</v>
      </c>
      <c r="C3277" s="8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16">
        <f>ROUND((E3277/D3277)*(100),0)</f>
        <v>100</v>
      </c>
      <c r="P3277" s="9">
        <f>IF(L3277 = 0,0,E3277/L3277)</f>
        <v>150.41666666666666</v>
      </c>
      <c r="Q3277" s="1" t="str">
        <f>LEFT(N3277,SEARCH("/",N3277)-1)</f>
        <v>theater</v>
      </c>
      <c r="R3277" s="1" t="str">
        <f>RIGHT(N3277,LEN(N3277) - FIND("/",N3277))</f>
        <v>plays</v>
      </c>
      <c r="S3277" s="12">
        <f>(J3277/86400)+DATE(1970,1,1)</f>
        <v>42017.88045138889</v>
      </c>
      <c r="T3277" s="12">
        <f>(I3277/86400)+DATE(1970,1,1)</f>
        <v>42044.1875</v>
      </c>
    </row>
    <row r="3278" spans="1:20" ht="60" x14ac:dyDescent="0.25">
      <c r="A3278" s="1">
        <v>3276</v>
      </c>
      <c r="B3278" s="8" t="s">
        <v>3276</v>
      </c>
      <c r="C3278" s="8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16">
        <f>ROUND((E3278/D3278)*(100),0)</f>
        <v>117</v>
      </c>
      <c r="P3278" s="9">
        <f>IF(L3278 = 0,0,E3278/L3278)</f>
        <v>52.58</v>
      </c>
      <c r="Q3278" s="1" t="str">
        <f>LEFT(N3278,SEARCH("/",N3278)-1)</f>
        <v>theater</v>
      </c>
      <c r="R3278" s="1" t="str">
        <f>RIGHT(N3278,LEN(N3278) - FIND("/",N3278))</f>
        <v>plays</v>
      </c>
      <c r="S3278" s="12">
        <f>(J3278/86400)+DATE(1970,1,1)</f>
        <v>42426.949988425928</v>
      </c>
      <c r="T3278" s="12">
        <f>(I3278/86400)+DATE(1970,1,1)</f>
        <v>42461.165972222225</v>
      </c>
    </row>
    <row r="3279" spans="1:20" ht="60" x14ac:dyDescent="0.25">
      <c r="A3279" s="1">
        <v>3277</v>
      </c>
      <c r="B3279" s="8" t="s">
        <v>3277</v>
      </c>
      <c r="C3279" s="8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16">
        <f>ROUND((E3279/D3279)*(100),0)</f>
        <v>109</v>
      </c>
      <c r="P3279" s="9">
        <f>IF(L3279 = 0,0,E3279/L3279)</f>
        <v>54.3</v>
      </c>
      <c r="Q3279" s="1" t="str">
        <f>LEFT(N3279,SEARCH("/",N3279)-1)</f>
        <v>theater</v>
      </c>
      <c r="R3279" s="1" t="str">
        <f>RIGHT(N3279,LEN(N3279) - FIND("/",N3279))</f>
        <v>plays</v>
      </c>
      <c r="S3279" s="12">
        <f>(J3279/86400)+DATE(1970,1,1)</f>
        <v>41931.682939814811</v>
      </c>
      <c r="T3279" s="12">
        <f>(I3279/86400)+DATE(1970,1,1)</f>
        <v>41961.724606481483</v>
      </c>
    </row>
    <row r="3280" spans="1:20" ht="60" x14ac:dyDescent="0.25">
      <c r="A3280" s="1">
        <v>3278</v>
      </c>
      <c r="B3280" s="8" t="s">
        <v>3278</v>
      </c>
      <c r="C3280" s="8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16">
        <f>ROUND((E3280/D3280)*(100),0)</f>
        <v>103</v>
      </c>
      <c r="P3280" s="9">
        <f>IF(L3280 = 0,0,E3280/L3280)</f>
        <v>76.029411764705884</v>
      </c>
      <c r="Q3280" s="1" t="str">
        <f>LEFT(N3280,SEARCH("/",N3280)-1)</f>
        <v>theater</v>
      </c>
      <c r="R3280" s="1" t="str">
        <f>RIGHT(N3280,LEN(N3280) - FIND("/",N3280))</f>
        <v>plays</v>
      </c>
      <c r="S3280" s="12">
        <f>(J3280/86400)+DATE(1970,1,1)</f>
        <v>42124.848414351851</v>
      </c>
      <c r="T3280" s="12">
        <f>(I3280/86400)+DATE(1970,1,1)</f>
        <v>42154.848414351851</v>
      </c>
    </row>
    <row r="3281" spans="1:20" ht="60" x14ac:dyDescent="0.25">
      <c r="A3281" s="1">
        <v>3279</v>
      </c>
      <c r="B3281" s="8" t="s">
        <v>3279</v>
      </c>
      <c r="C3281" s="8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16">
        <f>ROUND((E3281/D3281)*(100),0)</f>
        <v>114</v>
      </c>
      <c r="P3281" s="9">
        <f>IF(L3281 = 0,0,E3281/L3281)</f>
        <v>105.2063492063492</v>
      </c>
      <c r="Q3281" s="1" t="str">
        <f>LEFT(N3281,SEARCH("/",N3281)-1)</f>
        <v>theater</v>
      </c>
      <c r="R3281" s="1" t="str">
        <f>RIGHT(N3281,LEN(N3281) - FIND("/",N3281))</f>
        <v>plays</v>
      </c>
      <c r="S3281" s="12">
        <f>(J3281/86400)+DATE(1970,1,1)</f>
        <v>42431.102534722224</v>
      </c>
      <c r="T3281" s="12">
        <f>(I3281/86400)+DATE(1970,1,1)</f>
        <v>42461.06086805556</v>
      </c>
    </row>
    <row r="3282" spans="1:20" ht="60" x14ac:dyDescent="0.25">
      <c r="A3282" s="1">
        <v>3280</v>
      </c>
      <c r="B3282" s="8" t="s">
        <v>3280</v>
      </c>
      <c r="C3282" s="8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16">
        <f>ROUND((E3282/D3282)*(100),0)</f>
        <v>103</v>
      </c>
      <c r="P3282" s="9">
        <f>IF(L3282 = 0,0,E3282/L3282)</f>
        <v>68.666666666666671</v>
      </c>
      <c r="Q3282" s="1" t="str">
        <f>LEFT(N3282,SEARCH("/",N3282)-1)</f>
        <v>theater</v>
      </c>
      <c r="R3282" s="1" t="str">
        <f>RIGHT(N3282,LEN(N3282) - FIND("/",N3282))</f>
        <v>plays</v>
      </c>
      <c r="S3282" s="12">
        <f>(J3282/86400)+DATE(1970,1,1)</f>
        <v>42121.756921296299</v>
      </c>
      <c r="T3282" s="12">
        <f>(I3282/86400)+DATE(1970,1,1)</f>
        <v>42156.208333333328</v>
      </c>
    </row>
    <row r="3283" spans="1:20" ht="45" x14ac:dyDescent="0.25">
      <c r="A3283" s="1">
        <v>3281</v>
      </c>
      <c r="B3283" s="8" t="s">
        <v>3281</v>
      </c>
      <c r="C3283" s="8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16">
        <f>ROUND((E3283/D3283)*(100),0)</f>
        <v>122</v>
      </c>
      <c r="P3283" s="9">
        <f>IF(L3283 = 0,0,E3283/L3283)</f>
        <v>129.36170212765958</v>
      </c>
      <c r="Q3283" s="1" t="str">
        <f>LEFT(N3283,SEARCH("/",N3283)-1)</f>
        <v>theater</v>
      </c>
      <c r="R3283" s="1" t="str">
        <f>RIGHT(N3283,LEN(N3283) - FIND("/",N3283))</f>
        <v>plays</v>
      </c>
      <c r="S3283" s="12">
        <f>(J3283/86400)+DATE(1970,1,1)</f>
        <v>42219.019733796296</v>
      </c>
      <c r="T3283" s="12">
        <f>(I3283/86400)+DATE(1970,1,1)</f>
        <v>42249.019733796296</v>
      </c>
    </row>
    <row r="3284" spans="1:20" ht="60" x14ac:dyDescent="0.25">
      <c r="A3284" s="1">
        <v>3282</v>
      </c>
      <c r="B3284" s="8" t="s">
        <v>3282</v>
      </c>
      <c r="C3284" s="8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16">
        <f>ROUND((E3284/D3284)*(100),0)</f>
        <v>103</v>
      </c>
      <c r="P3284" s="9">
        <f>IF(L3284 = 0,0,E3284/L3284)</f>
        <v>134.26371308016877</v>
      </c>
      <c r="Q3284" s="1" t="str">
        <f>LEFT(N3284,SEARCH("/",N3284)-1)</f>
        <v>theater</v>
      </c>
      <c r="R3284" s="1" t="str">
        <f>RIGHT(N3284,LEN(N3284) - FIND("/",N3284))</f>
        <v>plays</v>
      </c>
      <c r="S3284" s="12">
        <f>(J3284/86400)+DATE(1970,1,1)</f>
        <v>42445.19430555556</v>
      </c>
      <c r="T3284" s="12">
        <f>(I3284/86400)+DATE(1970,1,1)</f>
        <v>42489.19430555556</v>
      </c>
    </row>
    <row r="3285" spans="1:20" ht="60" x14ac:dyDescent="0.25">
      <c r="A3285" s="1">
        <v>3283</v>
      </c>
      <c r="B3285" s="8" t="s">
        <v>3283</v>
      </c>
      <c r="C3285" s="8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16">
        <f>ROUND((E3285/D3285)*(100),0)</f>
        <v>105</v>
      </c>
      <c r="P3285" s="9">
        <f>IF(L3285 = 0,0,E3285/L3285)</f>
        <v>17.829787234042552</v>
      </c>
      <c r="Q3285" s="1" t="str">
        <f>LEFT(N3285,SEARCH("/",N3285)-1)</f>
        <v>theater</v>
      </c>
      <c r="R3285" s="1" t="str">
        <f>RIGHT(N3285,LEN(N3285) - FIND("/",N3285))</f>
        <v>plays</v>
      </c>
      <c r="S3285" s="12">
        <f>(J3285/86400)+DATE(1970,1,1)</f>
        <v>42379.74418981481</v>
      </c>
      <c r="T3285" s="12">
        <f>(I3285/86400)+DATE(1970,1,1)</f>
        <v>42410.875</v>
      </c>
    </row>
    <row r="3286" spans="1:20" ht="45" x14ac:dyDescent="0.25">
      <c r="A3286" s="1">
        <v>3284</v>
      </c>
      <c r="B3286" s="8" t="s">
        <v>3284</v>
      </c>
      <c r="C3286" s="8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16">
        <f>ROUND((E3286/D3286)*(100),0)</f>
        <v>102</v>
      </c>
      <c r="P3286" s="9">
        <f>IF(L3286 = 0,0,E3286/L3286)</f>
        <v>203.2</v>
      </c>
      <c r="Q3286" s="1" t="str">
        <f>LEFT(N3286,SEARCH("/",N3286)-1)</f>
        <v>theater</v>
      </c>
      <c r="R3286" s="1" t="str">
        <f>RIGHT(N3286,LEN(N3286) - FIND("/",N3286))</f>
        <v>plays</v>
      </c>
      <c r="S3286" s="12">
        <f>(J3286/86400)+DATE(1970,1,1)</f>
        <v>42380.884872685187</v>
      </c>
      <c r="T3286" s="12">
        <f>(I3286/86400)+DATE(1970,1,1)</f>
        <v>42398.249305555553</v>
      </c>
    </row>
    <row r="3287" spans="1:20" x14ac:dyDescent="0.25">
      <c r="A3287" s="1">
        <v>3285</v>
      </c>
      <c r="B3287" s="8" t="s">
        <v>3285</v>
      </c>
      <c r="C3287" s="8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16">
        <f>ROUND((E3287/D3287)*(100),0)</f>
        <v>112</v>
      </c>
      <c r="P3287" s="9">
        <f>IF(L3287 = 0,0,E3287/L3287)</f>
        <v>69.18518518518519</v>
      </c>
      <c r="Q3287" s="1" t="str">
        <f>LEFT(N3287,SEARCH("/",N3287)-1)</f>
        <v>theater</v>
      </c>
      <c r="R3287" s="1" t="str">
        <f>RIGHT(N3287,LEN(N3287) - FIND("/",N3287))</f>
        <v>plays</v>
      </c>
      <c r="S3287" s="12">
        <f>(J3287/86400)+DATE(1970,1,1)</f>
        <v>42762.942430555559</v>
      </c>
      <c r="T3287" s="12">
        <f>(I3287/86400)+DATE(1970,1,1)</f>
        <v>42794.208333333328</v>
      </c>
    </row>
    <row r="3288" spans="1:20" ht="60" x14ac:dyDescent="0.25">
      <c r="A3288" s="1">
        <v>3286</v>
      </c>
      <c r="B3288" s="8" t="s">
        <v>3286</v>
      </c>
      <c r="C3288" s="8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16">
        <f>ROUND((E3288/D3288)*(100),0)</f>
        <v>102</v>
      </c>
      <c r="P3288" s="9">
        <f>IF(L3288 = 0,0,E3288/L3288)</f>
        <v>125.12295081967213</v>
      </c>
      <c r="Q3288" s="1" t="str">
        <f>LEFT(N3288,SEARCH("/",N3288)-1)</f>
        <v>theater</v>
      </c>
      <c r="R3288" s="1" t="str">
        <f>RIGHT(N3288,LEN(N3288) - FIND("/",N3288))</f>
        <v>plays</v>
      </c>
      <c r="S3288" s="12">
        <f>(J3288/86400)+DATE(1970,1,1)</f>
        <v>42567.840069444443</v>
      </c>
      <c r="T3288" s="12">
        <f>(I3288/86400)+DATE(1970,1,1)</f>
        <v>42597.840069444443</v>
      </c>
    </row>
    <row r="3289" spans="1:20" ht="30" x14ac:dyDescent="0.25">
      <c r="A3289" s="1">
        <v>3287</v>
      </c>
      <c r="B3289" s="8" t="s">
        <v>3287</v>
      </c>
      <c r="C3289" s="8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16">
        <f>ROUND((E3289/D3289)*(100),0)</f>
        <v>100</v>
      </c>
      <c r="P3289" s="9">
        <f>IF(L3289 = 0,0,E3289/L3289)</f>
        <v>73.529411764705884</v>
      </c>
      <c r="Q3289" s="1" t="str">
        <f>LEFT(N3289,SEARCH("/",N3289)-1)</f>
        <v>theater</v>
      </c>
      <c r="R3289" s="1" t="str">
        <f>RIGHT(N3289,LEN(N3289) - FIND("/",N3289))</f>
        <v>plays</v>
      </c>
      <c r="S3289" s="12">
        <f>(J3289/86400)+DATE(1970,1,1)</f>
        <v>42311.750324074077</v>
      </c>
      <c r="T3289" s="12">
        <f>(I3289/86400)+DATE(1970,1,1)</f>
        <v>42336.750324074077</v>
      </c>
    </row>
    <row r="3290" spans="1:20" ht="60" x14ac:dyDescent="0.25">
      <c r="A3290" s="1">
        <v>3288</v>
      </c>
      <c r="B3290" s="8" t="s">
        <v>3288</v>
      </c>
      <c r="C3290" s="8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16">
        <f>ROUND((E3290/D3290)*(100),0)</f>
        <v>100</v>
      </c>
      <c r="P3290" s="9">
        <f>IF(L3290 = 0,0,E3290/L3290)</f>
        <v>48.437149758454105</v>
      </c>
      <c r="Q3290" s="1" t="str">
        <f>LEFT(N3290,SEARCH("/",N3290)-1)</f>
        <v>theater</v>
      </c>
      <c r="R3290" s="1" t="str">
        <f>RIGHT(N3290,LEN(N3290) - FIND("/",N3290))</f>
        <v>plays</v>
      </c>
      <c r="S3290" s="12">
        <f>(J3290/86400)+DATE(1970,1,1)</f>
        <v>42505.774479166663</v>
      </c>
      <c r="T3290" s="12">
        <f>(I3290/86400)+DATE(1970,1,1)</f>
        <v>42541.958333333328</v>
      </c>
    </row>
    <row r="3291" spans="1:20" ht="60" x14ac:dyDescent="0.25">
      <c r="A3291" s="1">
        <v>3289</v>
      </c>
      <c r="B3291" s="8" t="s">
        <v>3289</v>
      </c>
      <c r="C3291" s="8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16">
        <f>ROUND((E3291/D3291)*(100),0)</f>
        <v>133</v>
      </c>
      <c r="P3291" s="9">
        <f>IF(L3291 = 0,0,E3291/L3291)</f>
        <v>26.608400000000003</v>
      </c>
      <c r="Q3291" s="1" t="str">
        <f>LEFT(N3291,SEARCH("/",N3291)-1)</f>
        <v>theater</v>
      </c>
      <c r="R3291" s="1" t="str">
        <f>RIGHT(N3291,LEN(N3291) - FIND("/",N3291))</f>
        <v>plays</v>
      </c>
      <c r="S3291" s="12">
        <f>(J3291/86400)+DATE(1970,1,1)</f>
        <v>42758.368078703701</v>
      </c>
      <c r="T3291" s="12">
        <f>(I3291/86400)+DATE(1970,1,1)</f>
        <v>42786.368078703701</v>
      </c>
    </row>
    <row r="3292" spans="1:20" ht="75" x14ac:dyDescent="0.25">
      <c r="A3292" s="1">
        <v>3290</v>
      </c>
      <c r="B3292" s="8" t="s">
        <v>3290</v>
      </c>
      <c r="C3292" s="8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16">
        <f>ROUND((E3292/D3292)*(100),0)</f>
        <v>121</v>
      </c>
      <c r="P3292" s="9">
        <f>IF(L3292 = 0,0,E3292/L3292)</f>
        <v>33.666666666666664</v>
      </c>
      <c r="Q3292" s="1" t="str">
        <f>LEFT(N3292,SEARCH("/",N3292)-1)</f>
        <v>theater</v>
      </c>
      <c r="R3292" s="1" t="str">
        <f>RIGHT(N3292,LEN(N3292) - FIND("/",N3292))</f>
        <v>plays</v>
      </c>
      <c r="S3292" s="12">
        <f>(J3292/86400)+DATE(1970,1,1)</f>
        <v>42775.51494212963</v>
      </c>
      <c r="T3292" s="12">
        <f>(I3292/86400)+DATE(1970,1,1)</f>
        <v>42805.51494212963</v>
      </c>
    </row>
    <row r="3293" spans="1:20" ht="60" x14ac:dyDescent="0.25">
      <c r="A3293" s="1">
        <v>3291</v>
      </c>
      <c r="B3293" s="8" t="s">
        <v>3291</v>
      </c>
      <c r="C3293" s="8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16">
        <f>ROUND((E3293/D3293)*(100),0)</f>
        <v>114</v>
      </c>
      <c r="P3293" s="9">
        <f>IF(L3293 = 0,0,E3293/L3293)</f>
        <v>40.714285714285715</v>
      </c>
      <c r="Q3293" s="1" t="str">
        <f>LEFT(N3293,SEARCH("/",N3293)-1)</f>
        <v>theater</v>
      </c>
      <c r="R3293" s="1" t="str">
        <f>RIGHT(N3293,LEN(N3293) - FIND("/",N3293))</f>
        <v>plays</v>
      </c>
      <c r="S3293" s="12">
        <f>(J3293/86400)+DATE(1970,1,1)</f>
        <v>42232.702546296292</v>
      </c>
      <c r="T3293" s="12">
        <f>(I3293/86400)+DATE(1970,1,1)</f>
        <v>42264.165972222225</v>
      </c>
    </row>
    <row r="3294" spans="1:20" ht="45" x14ac:dyDescent="0.25">
      <c r="A3294" s="1">
        <v>3292</v>
      </c>
      <c r="B3294" s="8" t="s">
        <v>3292</v>
      </c>
      <c r="C3294" s="8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16">
        <f>ROUND((E3294/D3294)*(100),0)</f>
        <v>286</v>
      </c>
      <c r="P3294" s="9">
        <f>IF(L3294 = 0,0,E3294/L3294)</f>
        <v>19.266666666666666</v>
      </c>
      <c r="Q3294" s="1" t="str">
        <f>LEFT(N3294,SEARCH("/",N3294)-1)</f>
        <v>theater</v>
      </c>
      <c r="R3294" s="1" t="str">
        <f>RIGHT(N3294,LEN(N3294) - FIND("/",N3294))</f>
        <v>plays</v>
      </c>
      <c r="S3294" s="12">
        <f>(J3294/86400)+DATE(1970,1,1)</f>
        <v>42282.770231481481</v>
      </c>
      <c r="T3294" s="12">
        <f>(I3294/86400)+DATE(1970,1,1)</f>
        <v>42342.811898148153</v>
      </c>
    </row>
    <row r="3295" spans="1:20" ht="60" x14ac:dyDescent="0.25">
      <c r="A3295" s="1">
        <v>3293</v>
      </c>
      <c r="B3295" s="8" t="s">
        <v>3293</v>
      </c>
      <c r="C3295" s="8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16">
        <f>ROUND((E3295/D3295)*(100),0)</f>
        <v>170</v>
      </c>
      <c r="P3295" s="9">
        <f>IF(L3295 = 0,0,E3295/L3295)</f>
        <v>84.285714285714292</v>
      </c>
      <c r="Q3295" s="1" t="str">
        <f>LEFT(N3295,SEARCH("/",N3295)-1)</f>
        <v>theater</v>
      </c>
      <c r="R3295" s="1" t="str">
        <f>RIGHT(N3295,LEN(N3295) - FIND("/",N3295))</f>
        <v>plays</v>
      </c>
      <c r="S3295" s="12">
        <f>(J3295/86400)+DATE(1970,1,1)</f>
        <v>42768.425370370373</v>
      </c>
      <c r="T3295" s="12">
        <f>(I3295/86400)+DATE(1970,1,1)</f>
        <v>42798.425370370373</v>
      </c>
    </row>
    <row r="3296" spans="1:20" ht="60" x14ac:dyDescent="0.25">
      <c r="A3296" s="1">
        <v>3294</v>
      </c>
      <c r="B3296" s="8" t="s">
        <v>3294</v>
      </c>
      <c r="C3296" s="8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16">
        <f>ROUND((E3296/D3296)*(100),0)</f>
        <v>118</v>
      </c>
      <c r="P3296" s="9">
        <f>IF(L3296 = 0,0,E3296/L3296)</f>
        <v>29.583333333333332</v>
      </c>
      <c r="Q3296" s="1" t="str">
        <f>LEFT(N3296,SEARCH("/",N3296)-1)</f>
        <v>theater</v>
      </c>
      <c r="R3296" s="1" t="str">
        <f>RIGHT(N3296,LEN(N3296) - FIND("/",N3296))</f>
        <v>plays</v>
      </c>
      <c r="S3296" s="12">
        <f>(J3296/86400)+DATE(1970,1,1)</f>
        <v>42141.541134259256</v>
      </c>
      <c r="T3296" s="12">
        <f>(I3296/86400)+DATE(1970,1,1)</f>
        <v>42171.541134259256</v>
      </c>
    </row>
    <row r="3297" spans="1:20" ht="60" x14ac:dyDescent="0.25">
      <c r="A3297" s="1">
        <v>3295</v>
      </c>
      <c r="B3297" s="8" t="s">
        <v>3295</v>
      </c>
      <c r="C3297" s="8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16">
        <f>ROUND((E3297/D3297)*(100),0)</f>
        <v>103</v>
      </c>
      <c r="P3297" s="9">
        <f>IF(L3297 = 0,0,E3297/L3297)</f>
        <v>26.667037037037037</v>
      </c>
      <c r="Q3297" s="1" t="str">
        <f>LEFT(N3297,SEARCH("/",N3297)-1)</f>
        <v>theater</v>
      </c>
      <c r="R3297" s="1" t="str">
        <f>RIGHT(N3297,LEN(N3297) - FIND("/",N3297))</f>
        <v>plays</v>
      </c>
      <c r="S3297" s="12">
        <f>(J3297/86400)+DATE(1970,1,1)</f>
        <v>42609.442465277782</v>
      </c>
      <c r="T3297" s="12">
        <f>(I3297/86400)+DATE(1970,1,1)</f>
        <v>42639.442465277782</v>
      </c>
    </row>
    <row r="3298" spans="1:20" ht="60" x14ac:dyDescent="0.25">
      <c r="A3298" s="1">
        <v>3296</v>
      </c>
      <c r="B3298" s="8" t="s">
        <v>3296</v>
      </c>
      <c r="C3298" s="8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16">
        <f>ROUND((E3298/D3298)*(100),0)</f>
        <v>144</v>
      </c>
      <c r="P3298" s="9">
        <f>IF(L3298 = 0,0,E3298/L3298)</f>
        <v>45.978723404255319</v>
      </c>
      <c r="Q3298" s="1" t="str">
        <f>LEFT(N3298,SEARCH("/",N3298)-1)</f>
        <v>theater</v>
      </c>
      <c r="R3298" s="1" t="str">
        <f>RIGHT(N3298,LEN(N3298) - FIND("/",N3298))</f>
        <v>plays</v>
      </c>
      <c r="S3298" s="12">
        <f>(J3298/86400)+DATE(1970,1,1)</f>
        <v>42309.756620370375</v>
      </c>
      <c r="T3298" s="12">
        <f>(I3298/86400)+DATE(1970,1,1)</f>
        <v>42330.916666666672</v>
      </c>
    </row>
    <row r="3299" spans="1:20" ht="45" x14ac:dyDescent="0.25">
      <c r="A3299" s="1">
        <v>3297</v>
      </c>
      <c r="B3299" s="8" t="s">
        <v>3297</v>
      </c>
      <c r="C3299" s="8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16">
        <f>ROUND((E3299/D3299)*(100),0)</f>
        <v>100</v>
      </c>
      <c r="P3299" s="9">
        <f>IF(L3299 = 0,0,E3299/L3299)</f>
        <v>125.09090909090909</v>
      </c>
      <c r="Q3299" s="1" t="str">
        <f>LEFT(N3299,SEARCH("/",N3299)-1)</f>
        <v>theater</v>
      </c>
      <c r="R3299" s="1" t="str">
        <f>RIGHT(N3299,LEN(N3299) - FIND("/",N3299))</f>
        <v>plays</v>
      </c>
      <c r="S3299" s="12">
        <f>(J3299/86400)+DATE(1970,1,1)</f>
        <v>42193.771481481483</v>
      </c>
      <c r="T3299" s="12">
        <f>(I3299/86400)+DATE(1970,1,1)</f>
        <v>42212.957638888889</v>
      </c>
    </row>
    <row r="3300" spans="1:20" ht="60" x14ac:dyDescent="0.25">
      <c r="A3300" s="1">
        <v>3298</v>
      </c>
      <c r="B3300" s="8" t="s">
        <v>3298</v>
      </c>
      <c r="C3300" s="8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16">
        <f>ROUND((E3300/D3300)*(100),0)</f>
        <v>102</v>
      </c>
      <c r="P3300" s="9">
        <f>IF(L3300 = 0,0,E3300/L3300)</f>
        <v>141.29166666666666</v>
      </c>
      <c r="Q3300" s="1" t="str">
        <f>LEFT(N3300,SEARCH("/",N3300)-1)</f>
        <v>theater</v>
      </c>
      <c r="R3300" s="1" t="str">
        <f>RIGHT(N3300,LEN(N3300) - FIND("/",N3300))</f>
        <v>plays</v>
      </c>
      <c r="S3300" s="12">
        <f>(J3300/86400)+DATE(1970,1,1)</f>
        <v>42239.957962962959</v>
      </c>
      <c r="T3300" s="12">
        <f>(I3300/86400)+DATE(1970,1,1)</f>
        <v>42260</v>
      </c>
    </row>
    <row r="3301" spans="1:20" ht="60" x14ac:dyDescent="0.25">
      <c r="A3301" s="1">
        <v>3299</v>
      </c>
      <c r="B3301" s="8" t="s">
        <v>3299</v>
      </c>
      <c r="C3301" s="8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16">
        <f>ROUND((E3301/D3301)*(100),0)</f>
        <v>116</v>
      </c>
      <c r="P3301" s="9">
        <f>IF(L3301 = 0,0,E3301/L3301)</f>
        <v>55.333333333333336</v>
      </c>
      <c r="Q3301" s="1" t="str">
        <f>LEFT(N3301,SEARCH("/",N3301)-1)</f>
        <v>theater</v>
      </c>
      <c r="R3301" s="1" t="str">
        <f>RIGHT(N3301,LEN(N3301) - FIND("/",N3301))</f>
        <v>plays</v>
      </c>
      <c r="S3301" s="12">
        <f>(J3301/86400)+DATE(1970,1,1)</f>
        <v>42261.917395833334</v>
      </c>
      <c r="T3301" s="12">
        <f>(I3301/86400)+DATE(1970,1,1)</f>
        <v>42291.917395833334</v>
      </c>
    </row>
    <row r="3302" spans="1:20" ht="45" x14ac:dyDescent="0.25">
      <c r="A3302" s="1">
        <v>3300</v>
      </c>
      <c r="B3302" s="8" t="s">
        <v>3300</v>
      </c>
      <c r="C3302" s="8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16">
        <f>ROUND((E3302/D3302)*(100),0)</f>
        <v>136</v>
      </c>
      <c r="P3302" s="9">
        <f>IF(L3302 = 0,0,E3302/L3302)</f>
        <v>46.420454545454547</v>
      </c>
      <c r="Q3302" s="1" t="str">
        <f>LEFT(N3302,SEARCH("/",N3302)-1)</f>
        <v>theater</v>
      </c>
      <c r="R3302" s="1" t="str">
        <f>RIGHT(N3302,LEN(N3302) - FIND("/",N3302))</f>
        <v>plays</v>
      </c>
      <c r="S3302" s="12">
        <f>(J3302/86400)+DATE(1970,1,1)</f>
        <v>42102.743773148148</v>
      </c>
      <c r="T3302" s="12">
        <f>(I3302/86400)+DATE(1970,1,1)</f>
        <v>42123.743773148148</v>
      </c>
    </row>
    <row r="3303" spans="1:20" ht="60" x14ac:dyDescent="0.25">
      <c r="A3303" s="1">
        <v>3301</v>
      </c>
      <c r="B3303" s="8" t="s">
        <v>3301</v>
      </c>
      <c r="C3303" s="8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16">
        <f>ROUND((E3303/D3303)*(100),0)</f>
        <v>133</v>
      </c>
      <c r="P3303" s="9">
        <f>IF(L3303 = 0,0,E3303/L3303)</f>
        <v>57.2</v>
      </c>
      <c r="Q3303" s="1" t="str">
        <f>LEFT(N3303,SEARCH("/",N3303)-1)</f>
        <v>theater</v>
      </c>
      <c r="R3303" s="1" t="str">
        <f>RIGHT(N3303,LEN(N3303) - FIND("/",N3303))</f>
        <v>plays</v>
      </c>
      <c r="S3303" s="12">
        <f>(J3303/86400)+DATE(1970,1,1)</f>
        <v>42538.735833333332</v>
      </c>
      <c r="T3303" s="12">
        <f>(I3303/86400)+DATE(1970,1,1)</f>
        <v>42583.290972222225</v>
      </c>
    </row>
    <row r="3304" spans="1:20" x14ac:dyDescent="0.25">
      <c r="A3304" s="1">
        <v>3302</v>
      </c>
      <c r="B3304" s="8" t="s">
        <v>3302</v>
      </c>
      <c r="C3304" s="8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16">
        <f>ROUND((E3304/D3304)*(100),0)</f>
        <v>103</v>
      </c>
      <c r="P3304" s="9">
        <f>IF(L3304 = 0,0,E3304/L3304)</f>
        <v>173.7</v>
      </c>
      <c r="Q3304" s="1" t="str">
        <f>LEFT(N3304,SEARCH("/",N3304)-1)</f>
        <v>theater</v>
      </c>
      <c r="R3304" s="1" t="str">
        <f>RIGHT(N3304,LEN(N3304) - FIND("/",N3304))</f>
        <v>plays</v>
      </c>
      <c r="S3304" s="12">
        <f>(J3304/86400)+DATE(1970,1,1)</f>
        <v>42681.35157407407</v>
      </c>
      <c r="T3304" s="12">
        <f>(I3304/86400)+DATE(1970,1,1)</f>
        <v>42711.35157407407</v>
      </c>
    </row>
    <row r="3305" spans="1:20" ht="60" x14ac:dyDescent="0.25">
      <c r="A3305" s="1">
        <v>3303</v>
      </c>
      <c r="B3305" s="8" t="s">
        <v>3303</v>
      </c>
      <c r="C3305" s="8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16">
        <f>ROUND((E3305/D3305)*(100),0)</f>
        <v>116</v>
      </c>
      <c r="P3305" s="9">
        <f>IF(L3305 = 0,0,E3305/L3305)</f>
        <v>59.6</v>
      </c>
      <c r="Q3305" s="1" t="str">
        <f>LEFT(N3305,SEARCH("/",N3305)-1)</f>
        <v>theater</v>
      </c>
      <c r="R3305" s="1" t="str">
        <f>RIGHT(N3305,LEN(N3305) - FIND("/",N3305))</f>
        <v>plays</v>
      </c>
      <c r="S3305" s="12">
        <f>(J3305/86400)+DATE(1970,1,1)</f>
        <v>42056.65143518518</v>
      </c>
      <c r="T3305" s="12">
        <f>(I3305/86400)+DATE(1970,1,1)</f>
        <v>42091.609768518523</v>
      </c>
    </row>
    <row r="3306" spans="1:20" ht="45" x14ac:dyDescent="0.25">
      <c r="A3306" s="1">
        <v>3304</v>
      </c>
      <c r="B3306" s="8" t="s">
        <v>3304</v>
      </c>
      <c r="C3306" s="8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16">
        <f>ROUND((E3306/D3306)*(100),0)</f>
        <v>105</v>
      </c>
      <c r="P3306" s="9">
        <f>IF(L3306 = 0,0,E3306/L3306)</f>
        <v>89.585714285714289</v>
      </c>
      <c r="Q3306" s="1" t="str">
        <f>LEFT(N3306,SEARCH("/",N3306)-1)</f>
        <v>theater</v>
      </c>
      <c r="R3306" s="1" t="str">
        <f>RIGHT(N3306,LEN(N3306) - FIND("/",N3306))</f>
        <v>plays</v>
      </c>
      <c r="S3306" s="12">
        <f>(J3306/86400)+DATE(1970,1,1)</f>
        <v>42696.624444444446</v>
      </c>
      <c r="T3306" s="12">
        <f>(I3306/86400)+DATE(1970,1,1)</f>
        <v>42726.624444444446</v>
      </c>
    </row>
    <row r="3307" spans="1:20" ht="60" x14ac:dyDescent="0.25">
      <c r="A3307" s="1">
        <v>3305</v>
      </c>
      <c r="B3307" s="8" t="s">
        <v>3305</v>
      </c>
      <c r="C3307" s="8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16">
        <f>ROUND((E3307/D3307)*(100),0)</f>
        <v>102</v>
      </c>
      <c r="P3307" s="9">
        <f>IF(L3307 = 0,0,E3307/L3307)</f>
        <v>204.05</v>
      </c>
      <c r="Q3307" s="1" t="str">
        <f>LEFT(N3307,SEARCH("/",N3307)-1)</f>
        <v>theater</v>
      </c>
      <c r="R3307" s="1" t="str">
        <f>RIGHT(N3307,LEN(N3307) - FIND("/",N3307))</f>
        <v>plays</v>
      </c>
      <c r="S3307" s="12">
        <f>(J3307/86400)+DATE(1970,1,1)</f>
        <v>42186.855879629627</v>
      </c>
      <c r="T3307" s="12">
        <f>(I3307/86400)+DATE(1970,1,1)</f>
        <v>42216.855879629627</v>
      </c>
    </row>
    <row r="3308" spans="1:20" ht="60" x14ac:dyDescent="0.25">
      <c r="A3308" s="1">
        <v>3306</v>
      </c>
      <c r="B3308" s="8" t="s">
        <v>3306</v>
      </c>
      <c r="C3308" s="8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16">
        <f>ROUND((E3308/D3308)*(100),0)</f>
        <v>175</v>
      </c>
      <c r="P3308" s="9">
        <f>IF(L3308 = 0,0,E3308/L3308)</f>
        <v>48.703703703703702</v>
      </c>
      <c r="Q3308" s="1" t="str">
        <f>LEFT(N3308,SEARCH("/",N3308)-1)</f>
        <v>theater</v>
      </c>
      <c r="R3308" s="1" t="str">
        <f>RIGHT(N3308,LEN(N3308) - FIND("/",N3308))</f>
        <v>plays</v>
      </c>
      <c r="S3308" s="12">
        <f>(J3308/86400)+DATE(1970,1,1)</f>
        <v>42493.219236111108</v>
      </c>
      <c r="T3308" s="12">
        <f>(I3308/86400)+DATE(1970,1,1)</f>
        <v>42531.125</v>
      </c>
    </row>
    <row r="3309" spans="1:20" ht="60" x14ac:dyDescent="0.25">
      <c r="A3309" s="1">
        <v>3307</v>
      </c>
      <c r="B3309" s="8" t="s">
        <v>3307</v>
      </c>
      <c r="C3309" s="8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16">
        <f>ROUND((E3309/D3309)*(100),0)</f>
        <v>107</v>
      </c>
      <c r="P3309" s="9">
        <f>IF(L3309 = 0,0,E3309/L3309)</f>
        <v>53.339999999999996</v>
      </c>
      <c r="Q3309" s="1" t="str">
        <f>LEFT(N3309,SEARCH("/",N3309)-1)</f>
        <v>theater</v>
      </c>
      <c r="R3309" s="1" t="str">
        <f>RIGHT(N3309,LEN(N3309) - FIND("/",N3309))</f>
        <v>plays</v>
      </c>
      <c r="S3309" s="12">
        <f>(J3309/86400)+DATE(1970,1,1)</f>
        <v>42475.057164351849</v>
      </c>
      <c r="T3309" s="12">
        <f>(I3309/86400)+DATE(1970,1,1)</f>
        <v>42505.057164351849</v>
      </c>
    </row>
    <row r="3310" spans="1:20" ht="45" x14ac:dyDescent="0.25">
      <c r="A3310" s="1">
        <v>3308</v>
      </c>
      <c r="B3310" s="8" t="s">
        <v>3308</v>
      </c>
      <c r="C3310" s="8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16">
        <f>ROUND((E3310/D3310)*(100),0)</f>
        <v>122</v>
      </c>
      <c r="P3310" s="9">
        <f>IF(L3310 = 0,0,E3310/L3310)</f>
        <v>75.087719298245617</v>
      </c>
      <c r="Q3310" s="1" t="str">
        <f>LEFT(N3310,SEARCH("/",N3310)-1)</f>
        <v>theater</v>
      </c>
      <c r="R3310" s="1" t="str">
        <f>RIGHT(N3310,LEN(N3310) - FIND("/",N3310))</f>
        <v>plays</v>
      </c>
      <c r="S3310" s="12">
        <f>(J3310/86400)+DATE(1970,1,1)</f>
        <v>42452.876909722225</v>
      </c>
      <c r="T3310" s="12">
        <f>(I3310/86400)+DATE(1970,1,1)</f>
        <v>42473.876909722225</v>
      </c>
    </row>
    <row r="3311" spans="1:20" ht="30" x14ac:dyDescent="0.25">
      <c r="A3311" s="1">
        <v>3309</v>
      </c>
      <c r="B3311" s="8" t="s">
        <v>3309</v>
      </c>
      <c r="C3311" s="8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16">
        <f>ROUND((E3311/D3311)*(100),0)</f>
        <v>159</v>
      </c>
      <c r="P3311" s="9">
        <f>IF(L3311 = 0,0,E3311/L3311)</f>
        <v>18</v>
      </c>
      <c r="Q3311" s="1" t="str">
        <f>LEFT(N3311,SEARCH("/",N3311)-1)</f>
        <v>theater</v>
      </c>
      <c r="R3311" s="1" t="str">
        <f>RIGHT(N3311,LEN(N3311) - FIND("/",N3311))</f>
        <v>plays</v>
      </c>
      <c r="S3311" s="12">
        <f>(J3311/86400)+DATE(1970,1,1)</f>
        <v>42628.650208333333</v>
      </c>
      <c r="T3311" s="12">
        <f>(I3311/86400)+DATE(1970,1,1)</f>
        <v>42659.650208333333</v>
      </c>
    </row>
    <row r="3312" spans="1:20" ht="45" x14ac:dyDescent="0.25">
      <c r="A3312" s="1">
        <v>3310</v>
      </c>
      <c r="B3312" s="8" t="s">
        <v>3310</v>
      </c>
      <c r="C3312" s="8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16">
        <f>ROUND((E3312/D3312)*(100),0)</f>
        <v>100</v>
      </c>
      <c r="P3312" s="9">
        <f>IF(L3312 = 0,0,E3312/L3312)</f>
        <v>209.83870967741936</v>
      </c>
      <c r="Q3312" s="1" t="str">
        <f>LEFT(N3312,SEARCH("/",N3312)-1)</f>
        <v>theater</v>
      </c>
      <c r="R3312" s="1" t="str">
        <f>RIGHT(N3312,LEN(N3312) - FIND("/",N3312))</f>
        <v>plays</v>
      </c>
      <c r="S3312" s="12">
        <f>(J3312/86400)+DATE(1970,1,1)</f>
        <v>42253.928530092591</v>
      </c>
      <c r="T3312" s="12">
        <f>(I3312/86400)+DATE(1970,1,1)</f>
        <v>42283.928530092591</v>
      </c>
    </row>
    <row r="3313" spans="1:20" ht="45" x14ac:dyDescent="0.25">
      <c r="A3313" s="1">
        <v>3311</v>
      </c>
      <c r="B3313" s="8" t="s">
        <v>3311</v>
      </c>
      <c r="C3313" s="8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16">
        <f>ROUND((E3313/D3313)*(100),0)</f>
        <v>110</v>
      </c>
      <c r="P3313" s="9">
        <f>IF(L3313 = 0,0,E3313/L3313)</f>
        <v>61.022222222222226</v>
      </c>
      <c r="Q3313" s="1" t="str">
        <f>LEFT(N3313,SEARCH("/",N3313)-1)</f>
        <v>theater</v>
      </c>
      <c r="R3313" s="1" t="str">
        <f>RIGHT(N3313,LEN(N3313) - FIND("/",N3313))</f>
        <v>plays</v>
      </c>
      <c r="S3313" s="12">
        <f>(J3313/86400)+DATE(1970,1,1)</f>
        <v>42264.29178240741</v>
      </c>
      <c r="T3313" s="12">
        <f>(I3313/86400)+DATE(1970,1,1)</f>
        <v>42294.29178240741</v>
      </c>
    </row>
    <row r="3314" spans="1:20" ht="60" x14ac:dyDescent="0.25">
      <c r="A3314" s="1">
        <v>3312</v>
      </c>
      <c r="B3314" s="8" t="s">
        <v>3312</v>
      </c>
      <c r="C3314" s="8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16">
        <f>ROUND((E3314/D3314)*(100),0)</f>
        <v>100</v>
      </c>
      <c r="P3314" s="9">
        <f>IF(L3314 = 0,0,E3314/L3314)</f>
        <v>61</v>
      </c>
      <c r="Q3314" s="1" t="str">
        <f>LEFT(N3314,SEARCH("/",N3314)-1)</f>
        <v>theater</v>
      </c>
      <c r="R3314" s="1" t="str">
        <f>RIGHT(N3314,LEN(N3314) - FIND("/",N3314))</f>
        <v>plays</v>
      </c>
      <c r="S3314" s="12">
        <f>(J3314/86400)+DATE(1970,1,1)</f>
        <v>42664.809560185182</v>
      </c>
      <c r="T3314" s="12">
        <f>(I3314/86400)+DATE(1970,1,1)</f>
        <v>42685.916666666672</v>
      </c>
    </row>
    <row r="3315" spans="1:20" ht="45" x14ac:dyDescent="0.25">
      <c r="A3315" s="1">
        <v>3313</v>
      </c>
      <c r="B3315" s="8" t="s">
        <v>3313</v>
      </c>
      <c r="C3315" s="8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16">
        <f>ROUND((E3315/D3315)*(100),0)</f>
        <v>116</v>
      </c>
      <c r="P3315" s="9">
        <f>IF(L3315 = 0,0,E3315/L3315)</f>
        <v>80.034482758620683</v>
      </c>
      <c r="Q3315" s="1" t="str">
        <f>LEFT(N3315,SEARCH("/",N3315)-1)</f>
        <v>theater</v>
      </c>
      <c r="R3315" s="1" t="str">
        <f>RIGHT(N3315,LEN(N3315) - FIND("/",N3315))</f>
        <v>plays</v>
      </c>
      <c r="S3315" s="12">
        <f>(J3315/86400)+DATE(1970,1,1)</f>
        <v>42382.244409722218</v>
      </c>
      <c r="T3315" s="12">
        <f>(I3315/86400)+DATE(1970,1,1)</f>
        <v>42396.041666666672</v>
      </c>
    </row>
    <row r="3316" spans="1:20" ht="60" x14ac:dyDescent="0.25">
      <c r="A3316" s="1">
        <v>3314</v>
      </c>
      <c r="B3316" s="8" t="s">
        <v>3314</v>
      </c>
      <c r="C3316" s="8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16">
        <f>ROUND((E3316/D3316)*(100),0)</f>
        <v>211</v>
      </c>
      <c r="P3316" s="9">
        <f>IF(L3316 = 0,0,E3316/L3316)</f>
        <v>29.068965517241381</v>
      </c>
      <c r="Q3316" s="1" t="str">
        <f>LEFT(N3316,SEARCH("/",N3316)-1)</f>
        <v>theater</v>
      </c>
      <c r="R3316" s="1" t="str">
        <f>RIGHT(N3316,LEN(N3316) - FIND("/",N3316))</f>
        <v>plays</v>
      </c>
      <c r="S3316" s="12">
        <f>(J3316/86400)+DATE(1970,1,1)</f>
        <v>42105.267488425925</v>
      </c>
      <c r="T3316" s="12">
        <f>(I3316/86400)+DATE(1970,1,1)</f>
        <v>42132.836805555555</v>
      </c>
    </row>
    <row r="3317" spans="1:20" ht="45" x14ac:dyDescent="0.25">
      <c r="A3317" s="1">
        <v>3315</v>
      </c>
      <c r="B3317" s="8" t="s">
        <v>3315</v>
      </c>
      <c r="C3317" s="8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16">
        <f>ROUND((E3317/D3317)*(100),0)</f>
        <v>110</v>
      </c>
      <c r="P3317" s="9">
        <f>IF(L3317 = 0,0,E3317/L3317)</f>
        <v>49.438202247191015</v>
      </c>
      <c r="Q3317" s="1" t="str">
        <f>LEFT(N3317,SEARCH("/",N3317)-1)</f>
        <v>theater</v>
      </c>
      <c r="R3317" s="1" t="str">
        <f>RIGHT(N3317,LEN(N3317) - FIND("/",N3317))</f>
        <v>plays</v>
      </c>
      <c r="S3317" s="12">
        <f>(J3317/86400)+DATE(1970,1,1)</f>
        <v>42466.303715277776</v>
      </c>
      <c r="T3317" s="12">
        <f>(I3317/86400)+DATE(1970,1,1)</f>
        <v>42496.303715277776</v>
      </c>
    </row>
    <row r="3318" spans="1:20" ht="75" x14ac:dyDescent="0.25">
      <c r="A3318" s="1">
        <v>3316</v>
      </c>
      <c r="B3318" s="8" t="s">
        <v>3316</v>
      </c>
      <c r="C3318" s="8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16">
        <f>ROUND((E3318/D3318)*(100),0)</f>
        <v>100</v>
      </c>
      <c r="P3318" s="9">
        <f>IF(L3318 = 0,0,E3318/L3318)</f>
        <v>93.977440000000001</v>
      </c>
      <c r="Q3318" s="1" t="str">
        <f>LEFT(N3318,SEARCH("/",N3318)-1)</f>
        <v>theater</v>
      </c>
      <c r="R3318" s="1" t="str">
        <f>RIGHT(N3318,LEN(N3318) - FIND("/",N3318))</f>
        <v>plays</v>
      </c>
      <c r="S3318" s="12">
        <f>(J3318/86400)+DATE(1970,1,1)</f>
        <v>41826.871238425927</v>
      </c>
      <c r="T3318" s="12">
        <f>(I3318/86400)+DATE(1970,1,1)</f>
        <v>41859.579166666663</v>
      </c>
    </row>
    <row r="3319" spans="1:20" ht="45" x14ac:dyDescent="0.25">
      <c r="A3319" s="1">
        <v>3317</v>
      </c>
      <c r="B3319" s="8" t="s">
        <v>3317</v>
      </c>
      <c r="C3319" s="8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16">
        <f>ROUND((E3319/D3319)*(100),0)</f>
        <v>106</v>
      </c>
      <c r="P3319" s="9">
        <f>IF(L3319 = 0,0,E3319/L3319)</f>
        <v>61.944444444444443</v>
      </c>
      <c r="Q3319" s="1" t="str">
        <f>LEFT(N3319,SEARCH("/",N3319)-1)</f>
        <v>theater</v>
      </c>
      <c r="R3319" s="1" t="str">
        <f>RIGHT(N3319,LEN(N3319) - FIND("/",N3319))</f>
        <v>plays</v>
      </c>
      <c r="S3319" s="12">
        <f>(J3319/86400)+DATE(1970,1,1)</f>
        <v>42499.039629629631</v>
      </c>
      <c r="T3319" s="12">
        <f>(I3319/86400)+DATE(1970,1,1)</f>
        <v>42529.039629629631</v>
      </c>
    </row>
    <row r="3320" spans="1:20" ht="30" x14ac:dyDescent="0.25">
      <c r="A3320" s="1">
        <v>3318</v>
      </c>
      <c r="B3320" s="8" t="s">
        <v>3318</v>
      </c>
      <c r="C3320" s="8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16">
        <f>ROUND((E3320/D3320)*(100),0)</f>
        <v>126</v>
      </c>
      <c r="P3320" s="9">
        <f>IF(L3320 = 0,0,E3320/L3320)</f>
        <v>78.5</v>
      </c>
      <c r="Q3320" s="1" t="str">
        <f>LEFT(N3320,SEARCH("/",N3320)-1)</f>
        <v>theater</v>
      </c>
      <c r="R3320" s="1" t="str">
        <f>RIGHT(N3320,LEN(N3320) - FIND("/",N3320))</f>
        <v>plays</v>
      </c>
      <c r="S3320" s="12">
        <f>(J3320/86400)+DATE(1970,1,1)</f>
        <v>42431.302002314813</v>
      </c>
      <c r="T3320" s="12">
        <f>(I3320/86400)+DATE(1970,1,1)</f>
        <v>42471.104166666672</v>
      </c>
    </row>
    <row r="3321" spans="1:20" ht="60" x14ac:dyDescent="0.25">
      <c r="A3321" s="1">
        <v>3319</v>
      </c>
      <c r="B3321" s="8" t="s">
        <v>3319</v>
      </c>
      <c r="C3321" s="8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16">
        <f>ROUND((E3321/D3321)*(100),0)</f>
        <v>108</v>
      </c>
      <c r="P3321" s="9">
        <f>IF(L3321 = 0,0,E3321/L3321)</f>
        <v>33.75</v>
      </c>
      <c r="Q3321" s="1" t="str">
        <f>LEFT(N3321,SEARCH("/",N3321)-1)</f>
        <v>theater</v>
      </c>
      <c r="R3321" s="1" t="str">
        <f>RIGHT(N3321,LEN(N3321) - FIND("/",N3321))</f>
        <v>plays</v>
      </c>
      <c r="S3321" s="12">
        <f>(J3321/86400)+DATE(1970,1,1)</f>
        <v>41990.585486111115</v>
      </c>
      <c r="T3321" s="12">
        <f>(I3321/86400)+DATE(1970,1,1)</f>
        <v>42035.585486111115</v>
      </c>
    </row>
    <row r="3322" spans="1:20" ht="45" x14ac:dyDescent="0.25">
      <c r="A3322" s="1">
        <v>3320</v>
      </c>
      <c r="B3322" s="8" t="s">
        <v>3320</v>
      </c>
      <c r="C3322" s="8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16">
        <f>ROUND((E3322/D3322)*(100),0)</f>
        <v>101</v>
      </c>
      <c r="P3322" s="9">
        <f>IF(L3322 = 0,0,E3322/L3322)</f>
        <v>66.44736842105263</v>
      </c>
      <c r="Q3322" s="1" t="str">
        <f>LEFT(N3322,SEARCH("/",N3322)-1)</f>
        <v>theater</v>
      </c>
      <c r="R3322" s="1" t="str">
        <f>RIGHT(N3322,LEN(N3322) - FIND("/",N3322))</f>
        <v>plays</v>
      </c>
      <c r="S3322" s="12">
        <f>(J3322/86400)+DATE(1970,1,1)</f>
        <v>42513.045798611114</v>
      </c>
      <c r="T3322" s="12">
        <f>(I3322/86400)+DATE(1970,1,1)</f>
        <v>42543.045798611114</v>
      </c>
    </row>
    <row r="3323" spans="1:20" ht="60" x14ac:dyDescent="0.25">
      <c r="A3323" s="1">
        <v>3321</v>
      </c>
      <c r="B3323" s="8" t="s">
        <v>3321</v>
      </c>
      <c r="C3323" s="8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16">
        <f>ROUND((E3323/D3323)*(100),0)</f>
        <v>107</v>
      </c>
      <c r="P3323" s="9">
        <f>IF(L3323 = 0,0,E3323/L3323)</f>
        <v>35.799999999999997</v>
      </c>
      <c r="Q3323" s="1" t="str">
        <f>LEFT(N3323,SEARCH("/",N3323)-1)</f>
        <v>theater</v>
      </c>
      <c r="R3323" s="1" t="str">
        <f>RIGHT(N3323,LEN(N3323) - FIND("/",N3323))</f>
        <v>plays</v>
      </c>
      <c r="S3323" s="12">
        <f>(J3323/86400)+DATE(1970,1,1)</f>
        <v>41914.100289351853</v>
      </c>
      <c r="T3323" s="12">
        <f>(I3323/86400)+DATE(1970,1,1)</f>
        <v>41928.165972222225</v>
      </c>
    </row>
    <row r="3324" spans="1:20" ht="60" x14ac:dyDescent="0.25">
      <c r="A3324" s="1">
        <v>3322</v>
      </c>
      <c r="B3324" s="8" t="s">
        <v>3322</v>
      </c>
      <c r="C3324" s="8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16">
        <f>ROUND((E3324/D3324)*(100),0)</f>
        <v>102</v>
      </c>
      <c r="P3324" s="9">
        <f>IF(L3324 = 0,0,E3324/L3324)</f>
        <v>145.65217391304347</v>
      </c>
      <c r="Q3324" s="1" t="str">
        <f>LEFT(N3324,SEARCH("/",N3324)-1)</f>
        <v>theater</v>
      </c>
      <c r="R3324" s="1" t="str">
        <f>RIGHT(N3324,LEN(N3324) - FIND("/",N3324))</f>
        <v>plays</v>
      </c>
      <c r="S3324" s="12">
        <f>(J3324/86400)+DATE(1970,1,1)</f>
        <v>42521.010370370372</v>
      </c>
      <c r="T3324" s="12">
        <f>(I3324/86400)+DATE(1970,1,1)</f>
        <v>42543.163194444445</v>
      </c>
    </row>
    <row r="3325" spans="1:20" ht="60" x14ac:dyDescent="0.25">
      <c r="A3325" s="1">
        <v>3323</v>
      </c>
      <c r="B3325" s="8" t="s">
        <v>3323</v>
      </c>
      <c r="C3325" s="8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16">
        <f>ROUND((E3325/D3325)*(100),0)</f>
        <v>126</v>
      </c>
      <c r="P3325" s="9">
        <f>IF(L3325 = 0,0,E3325/L3325)</f>
        <v>25.693877551020407</v>
      </c>
      <c r="Q3325" s="1" t="str">
        <f>LEFT(N3325,SEARCH("/",N3325)-1)</f>
        <v>theater</v>
      </c>
      <c r="R3325" s="1" t="str">
        <f>RIGHT(N3325,LEN(N3325) - FIND("/",N3325))</f>
        <v>plays</v>
      </c>
      <c r="S3325" s="12">
        <f>(J3325/86400)+DATE(1970,1,1)</f>
        <v>42608.36583333333</v>
      </c>
      <c r="T3325" s="12">
        <f>(I3325/86400)+DATE(1970,1,1)</f>
        <v>42638.36583333333</v>
      </c>
    </row>
    <row r="3326" spans="1:20" ht="45" x14ac:dyDescent="0.25">
      <c r="A3326" s="1">
        <v>3324</v>
      </c>
      <c r="B3326" s="8" t="s">
        <v>3324</v>
      </c>
      <c r="C3326" s="8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16">
        <f>ROUND((E3326/D3326)*(100),0)</f>
        <v>102</v>
      </c>
      <c r="P3326" s="9">
        <f>IF(L3326 = 0,0,E3326/L3326)</f>
        <v>152.5</v>
      </c>
      <c r="Q3326" s="1" t="str">
        <f>LEFT(N3326,SEARCH("/",N3326)-1)</f>
        <v>theater</v>
      </c>
      <c r="R3326" s="1" t="str">
        <f>RIGHT(N3326,LEN(N3326) - FIND("/",N3326))</f>
        <v>plays</v>
      </c>
      <c r="S3326" s="12">
        <f>(J3326/86400)+DATE(1970,1,1)</f>
        <v>42512.58321759259</v>
      </c>
      <c r="T3326" s="12">
        <f>(I3326/86400)+DATE(1970,1,1)</f>
        <v>42526.58321759259</v>
      </c>
    </row>
    <row r="3327" spans="1:20" ht="60" x14ac:dyDescent="0.25">
      <c r="A3327" s="1">
        <v>3325</v>
      </c>
      <c r="B3327" s="8" t="s">
        <v>3325</v>
      </c>
      <c r="C3327" s="8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16">
        <f>ROUND((E3327/D3327)*(100),0)</f>
        <v>113</v>
      </c>
      <c r="P3327" s="9">
        <f>IF(L3327 = 0,0,E3327/L3327)</f>
        <v>30</v>
      </c>
      <c r="Q3327" s="1" t="str">
        <f>LEFT(N3327,SEARCH("/",N3327)-1)</f>
        <v>theater</v>
      </c>
      <c r="R3327" s="1" t="str">
        <f>RIGHT(N3327,LEN(N3327) - FIND("/",N3327))</f>
        <v>plays</v>
      </c>
      <c r="S3327" s="12">
        <f>(J3327/86400)+DATE(1970,1,1)</f>
        <v>42064.785613425927</v>
      </c>
      <c r="T3327" s="12">
        <f>(I3327/86400)+DATE(1970,1,1)</f>
        <v>42099.743946759263</v>
      </c>
    </row>
    <row r="3328" spans="1:20" ht="60" x14ac:dyDescent="0.25">
      <c r="A3328" s="1">
        <v>3326</v>
      </c>
      <c r="B3328" s="8" t="s">
        <v>3326</v>
      </c>
      <c r="C3328" s="8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16">
        <f>ROUND((E3328/D3328)*(100),0)</f>
        <v>101</v>
      </c>
      <c r="P3328" s="9">
        <f>IF(L3328 = 0,0,E3328/L3328)</f>
        <v>142.28070175438597</v>
      </c>
      <c r="Q3328" s="1" t="str">
        <f>LEFT(N3328,SEARCH("/",N3328)-1)</f>
        <v>theater</v>
      </c>
      <c r="R3328" s="1" t="str">
        <f>RIGHT(N3328,LEN(N3328) - FIND("/",N3328))</f>
        <v>plays</v>
      </c>
      <c r="S3328" s="12">
        <f>(J3328/86400)+DATE(1970,1,1)</f>
        <v>42041.714178240742</v>
      </c>
      <c r="T3328" s="12">
        <f>(I3328/86400)+DATE(1970,1,1)</f>
        <v>42071.67251157407</v>
      </c>
    </row>
    <row r="3329" spans="1:20" ht="60" x14ac:dyDescent="0.25">
      <c r="A3329" s="1">
        <v>3327</v>
      </c>
      <c r="B3329" s="8" t="s">
        <v>3327</v>
      </c>
      <c r="C3329" s="8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16">
        <f>ROUND((E3329/D3329)*(100),0)</f>
        <v>101</v>
      </c>
      <c r="P3329" s="9">
        <f>IF(L3329 = 0,0,E3329/L3329)</f>
        <v>24.545454545454547</v>
      </c>
      <c r="Q3329" s="1" t="str">
        <f>LEFT(N3329,SEARCH("/",N3329)-1)</f>
        <v>theater</v>
      </c>
      <c r="R3329" s="1" t="str">
        <f>RIGHT(N3329,LEN(N3329) - FIND("/",N3329))</f>
        <v>plays</v>
      </c>
      <c r="S3329" s="12">
        <f>(J3329/86400)+DATE(1970,1,1)</f>
        <v>42468.374606481477</v>
      </c>
      <c r="T3329" s="12">
        <f>(I3329/86400)+DATE(1970,1,1)</f>
        <v>42498.374606481477</v>
      </c>
    </row>
    <row r="3330" spans="1:20" ht="45" x14ac:dyDescent="0.25">
      <c r="A3330" s="1">
        <v>3328</v>
      </c>
      <c r="B3330" s="8" t="s">
        <v>3328</v>
      </c>
      <c r="C3330" s="8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16">
        <f>ROUND((E3330/D3330)*(100),0)</f>
        <v>146</v>
      </c>
      <c r="P3330" s="9">
        <f>IF(L3330 = 0,0,E3330/L3330)</f>
        <v>292.77777777777777</v>
      </c>
      <c r="Q3330" s="1" t="str">
        <f>LEFT(N3330,SEARCH("/",N3330)-1)</f>
        <v>theater</v>
      </c>
      <c r="R3330" s="1" t="str">
        <f>RIGHT(N3330,LEN(N3330) - FIND("/",N3330))</f>
        <v>plays</v>
      </c>
      <c r="S3330" s="12">
        <f>(J3330/86400)+DATE(1970,1,1)</f>
        <v>41822.57503472222</v>
      </c>
      <c r="T3330" s="12">
        <f>(I3330/86400)+DATE(1970,1,1)</f>
        <v>41825.041666666664</v>
      </c>
    </row>
    <row r="3331" spans="1:20" ht="45" x14ac:dyDescent="0.25">
      <c r="A3331" s="1">
        <v>3329</v>
      </c>
      <c r="B3331" s="8" t="s">
        <v>3329</v>
      </c>
      <c r="C3331" s="8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16">
        <f>ROUND((E3331/D3331)*(100),0)</f>
        <v>117</v>
      </c>
      <c r="P3331" s="9">
        <f>IF(L3331 = 0,0,E3331/L3331)</f>
        <v>44.92307692307692</v>
      </c>
      <c r="Q3331" s="1" t="str">
        <f>LEFT(N3331,SEARCH("/",N3331)-1)</f>
        <v>theater</v>
      </c>
      <c r="R3331" s="1" t="str">
        <f>RIGHT(N3331,LEN(N3331) - FIND("/",N3331))</f>
        <v>plays</v>
      </c>
      <c r="S3331" s="12">
        <f>(J3331/86400)+DATE(1970,1,1)</f>
        <v>41837.323009259257</v>
      </c>
      <c r="T3331" s="12">
        <f>(I3331/86400)+DATE(1970,1,1)</f>
        <v>41847.958333333336</v>
      </c>
    </row>
    <row r="3332" spans="1:20" ht="45" x14ac:dyDescent="0.25">
      <c r="A3332" s="1">
        <v>3330</v>
      </c>
      <c r="B3332" s="8" t="s">
        <v>3330</v>
      </c>
      <c r="C3332" s="8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16">
        <f>ROUND((E3332/D3332)*(100),0)</f>
        <v>106</v>
      </c>
      <c r="P3332" s="9">
        <f>IF(L3332 = 0,0,E3332/L3332)</f>
        <v>23.10144927536232</v>
      </c>
      <c r="Q3332" s="1" t="str">
        <f>LEFT(N3332,SEARCH("/",N3332)-1)</f>
        <v>theater</v>
      </c>
      <c r="R3332" s="1" t="str">
        <f>RIGHT(N3332,LEN(N3332) - FIND("/",N3332))</f>
        <v>plays</v>
      </c>
      <c r="S3332" s="12">
        <f>(J3332/86400)+DATE(1970,1,1)</f>
        <v>42065.887361111112</v>
      </c>
      <c r="T3332" s="12">
        <f>(I3332/86400)+DATE(1970,1,1)</f>
        <v>42095.845694444448</v>
      </c>
    </row>
    <row r="3333" spans="1:20" ht="60" x14ac:dyDescent="0.25">
      <c r="A3333" s="1">
        <v>3331</v>
      </c>
      <c r="B3333" s="8" t="s">
        <v>3331</v>
      </c>
      <c r="C3333" s="8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16">
        <f>ROUND((E3333/D3333)*(100),0)</f>
        <v>105</v>
      </c>
      <c r="P3333" s="9">
        <f>IF(L3333 = 0,0,E3333/L3333)</f>
        <v>80.400000000000006</v>
      </c>
      <c r="Q3333" s="1" t="str">
        <f>LEFT(N3333,SEARCH("/",N3333)-1)</f>
        <v>theater</v>
      </c>
      <c r="R3333" s="1" t="str">
        <f>RIGHT(N3333,LEN(N3333) - FIND("/",N3333))</f>
        <v>plays</v>
      </c>
      <c r="S3333" s="12">
        <f>(J3333/86400)+DATE(1970,1,1)</f>
        <v>42248.697754629626</v>
      </c>
      <c r="T3333" s="12">
        <f>(I3333/86400)+DATE(1970,1,1)</f>
        <v>42283.697754629626</v>
      </c>
    </row>
    <row r="3334" spans="1:20" ht="45" x14ac:dyDescent="0.25">
      <c r="A3334" s="1">
        <v>3332</v>
      </c>
      <c r="B3334" s="8" t="s">
        <v>3332</v>
      </c>
      <c r="C3334" s="8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16">
        <f>ROUND((E3334/D3334)*(100),0)</f>
        <v>100</v>
      </c>
      <c r="P3334" s="9">
        <f>IF(L3334 = 0,0,E3334/L3334)</f>
        <v>72.289156626506028</v>
      </c>
      <c r="Q3334" s="1" t="str">
        <f>LEFT(N3334,SEARCH("/",N3334)-1)</f>
        <v>theater</v>
      </c>
      <c r="R3334" s="1" t="str">
        <f>RIGHT(N3334,LEN(N3334) - FIND("/",N3334))</f>
        <v>plays</v>
      </c>
      <c r="S3334" s="12">
        <f>(J3334/86400)+DATE(1970,1,1)</f>
        <v>41809.860300925924</v>
      </c>
      <c r="T3334" s="12">
        <f>(I3334/86400)+DATE(1970,1,1)</f>
        <v>41839.860300925924</v>
      </c>
    </row>
    <row r="3335" spans="1:20" ht="60" x14ac:dyDescent="0.25">
      <c r="A3335" s="1">
        <v>3333</v>
      </c>
      <c r="B3335" s="8" t="s">
        <v>3333</v>
      </c>
      <c r="C3335" s="8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16">
        <f>ROUND((E3335/D3335)*(100),0)</f>
        <v>105</v>
      </c>
      <c r="P3335" s="9">
        <f>IF(L3335 = 0,0,E3335/L3335)</f>
        <v>32.972972972972975</v>
      </c>
      <c r="Q3335" s="1" t="str">
        <f>LEFT(N3335,SEARCH("/",N3335)-1)</f>
        <v>theater</v>
      </c>
      <c r="R3335" s="1" t="str">
        <f>RIGHT(N3335,LEN(N3335) - FIND("/",N3335))</f>
        <v>plays</v>
      </c>
      <c r="S3335" s="12">
        <f>(J3335/86400)+DATE(1970,1,1)</f>
        <v>42148.676851851851</v>
      </c>
      <c r="T3335" s="12">
        <f>(I3335/86400)+DATE(1970,1,1)</f>
        <v>42170.676851851851</v>
      </c>
    </row>
    <row r="3336" spans="1:20" ht="45" x14ac:dyDescent="0.25">
      <c r="A3336" s="1">
        <v>3334</v>
      </c>
      <c r="B3336" s="8" t="s">
        <v>3334</v>
      </c>
      <c r="C3336" s="8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16">
        <f>ROUND((E3336/D3336)*(100),0)</f>
        <v>139</v>
      </c>
      <c r="P3336" s="9">
        <f>IF(L3336 = 0,0,E3336/L3336)</f>
        <v>116.65217391304348</v>
      </c>
      <c r="Q3336" s="1" t="str">
        <f>LEFT(N3336,SEARCH("/",N3336)-1)</f>
        <v>theater</v>
      </c>
      <c r="R3336" s="1" t="str">
        <f>RIGHT(N3336,LEN(N3336) - FIND("/",N3336))</f>
        <v>plays</v>
      </c>
      <c r="S3336" s="12">
        <f>(J3336/86400)+DATE(1970,1,1)</f>
        <v>42185.521087962959</v>
      </c>
      <c r="T3336" s="12">
        <f>(I3336/86400)+DATE(1970,1,1)</f>
        <v>42215.521087962959</v>
      </c>
    </row>
    <row r="3337" spans="1:20" ht="60" x14ac:dyDescent="0.25">
      <c r="A3337" s="1">
        <v>3335</v>
      </c>
      <c r="B3337" s="8" t="s">
        <v>3335</v>
      </c>
      <c r="C3337" s="8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16">
        <f>ROUND((E3337/D3337)*(100),0)</f>
        <v>100</v>
      </c>
      <c r="P3337" s="9">
        <f>IF(L3337 = 0,0,E3337/L3337)</f>
        <v>79.61904761904762</v>
      </c>
      <c r="Q3337" s="1" t="str">
        <f>LEFT(N3337,SEARCH("/",N3337)-1)</f>
        <v>theater</v>
      </c>
      <c r="R3337" s="1" t="str">
        <f>RIGHT(N3337,LEN(N3337) - FIND("/",N3337))</f>
        <v>plays</v>
      </c>
      <c r="S3337" s="12">
        <f>(J3337/86400)+DATE(1970,1,1)</f>
        <v>41827.674143518518</v>
      </c>
      <c r="T3337" s="12">
        <f>(I3337/86400)+DATE(1970,1,1)</f>
        <v>41854.958333333336</v>
      </c>
    </row>
    <row r="3338" spans="1:20" ht="45" x14ac:dyDescent="0.25">
      <c r="A3338" s="1">
        <v>3336</v>
      </c>
      <c r="B3338" s="8" t="s">
        <v>3336</v>
      </c>
      <c r="C3338" s="8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16">
        <f>ROUND((E3338/D3338)*(100),0)</f>
        <v>100</v>
      </c>
      <c r="P3338" s="9">
        <f>IF(L3338 = 0,0,E3338/L3338)</f>
        <v>27.777777777777779</v>
      </c>
      <c r="Q3338" s="1" t="str">
        <f>LEFT(N3338,SEARCH("/",N3338)-1)</f>
        <v>theater</v>
      </c>
      <c r="R3338" s="1" t="str">
        <f>RIGHT(N3338,LEN(N3338) - FIND("/",N3338))</f>
        <v>plays</v>
      </c>
      <c r="S3338" s="12">
        <f>(J3338/86400)+DATE(1970,1,1)</f>
        <v>42437.398680555554</v>
      </c>
      <c r="T3338" s="12">
        <f>(I3338/86400)+DATE(1970,1,1)</f>
        <v>42465.35701388889</v>
      </c>
    </row>
    <row r="3339" spans="1:20" ht="45" x14ac:dyDescent="0.25">
      <c r="A3339" s="1">
        <v>3337</v>
      </c>
      <c r="B3339" s="8" t="s">
        <v>3337</v>
      </c>
      <c r="C3339" s="8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16">
        <f>ROUND((E3339/D3339)*(100),0)</f>
        <v>110</v>
      </c>
      <c r="P3339" s="9">
        <f>IF(L3339 = 0,0,E3339/L3339)</f>
        <v>81.029411764705884</v>
      </c>
      <c r="Q3339" s="1" t="str">
        <f>LEFT(N3339,SEARCH("/",N3339)-1)</f>
        <v>theater</v>
      </c>
      <c r="R3339" s="1" t="str">
        <f>RIGHT(N3339,LEN(N3339) - FIND("/",N3339))</f>
        <v>plays</v>
      </c>
      <c r="S3339" s="12">
        <f>(J3339/86400)+DATE(1970,1,1)</f>
        <v>41901.282025462962</v>
      </c>
      <c r="T3339" s="12">
        <f>(I3339/86400)+DATE(1970,1,1)</f>
        <v>41922.875</v>
      </c>
    </row>
    <row r="3340" spans="1:20" ht="30" x14ac:dyDescent="0.25">
      <c r="A3340" s="1">
        <v>3338</v>
      </c>
      <c r="B3340" s="8" t="s">
        <v>3338</v>
      </c>
      <c r="C3340" s="8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16">
        <f>ROUND((E3340/D3340)*(100),0)</f>
        <v>102</v>
      </c>
      <c r="P3340" s="9">
        <f>IF(L3340 = 0,0,E3340/L3340)</f>
        <v>136.84821428571428</v>
      </c>
      <c r="Q3340" s="1" t="str">
        <f>LEFT(N3340,SEARCH("/",N3340)-1)</f>
        <v>theater</v>
      </c>
      <c r="R3340" s="1" t="str">
        <f>RIGHT(N3340,LEN(N3340) - FIND("/",N3340))</f>
        <v>plays</v>
      </c>
      <c r="S3340" s="12">
        <f>(J3340/86400)+DATE(1970,1,1)</f>
        <v>42769.574999999997</v>
      </c>
      <c r="T3340" s="12">
        <f>(I3340/86400)+DATE(1970,1,1)</f>
        <v>42790.574999999997</v>
      </c>
    </row>
    <row r="3341" spans="1:20" ht="45" x14ac:dyDescent="0.25">
      <c r="A3341" s="1">
        <v>3339</v>
      </c>
      <c r="B3341" s="8" t="s">
        <v>3339</v>
      </c>
      <c r="C3341" s="8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16">
        <f>ROUND((E3341/D3341)*(100),0)</f>
        <v>104</v>
      </c>
      <c r="P3341" s="9">
        <f>IF(L3341 = 0,0,E3341/L3341)</f>
        <v>177.61702127659575</v>
      </c>
      <c r="Q3341" s="1" t="str">
        <f>LEFT(N3341,SEARCH("/",N3341)-1)</f>
        <v>theater</v>
      </c>
      <c r="R3341" s="1" t="str">
        <f>RIGHT(N3341,LEN(N3341) - FIND("/",N3341))</f>
        <v>plays</v>
      </c>
      <c r="S3341" s="12">
        <f>(J3341/86400)+DATE(1970,1,1)</f>
        <v>42549.665717592594</v>
      </c>
      <c r="T3341" s="12">
        <f>(I3341/86400)+DATE(1970,1,1)</f>
        <v>42579.665717592594</v>
      </c>
    </row>
    <row r="3342" spans="1:20" ht="60" x14ac:dyDescent="0.25">
      <c r="A3342" s="1">
        <v>3340</v>
      </c>
      <c r="B3342" s="8" t="s">
        <v>3340</v>
      </c>
      <c r="C3342" s="8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16">
        <f>ROUND((E3342/D3342)*(100),0)</f>
        <v>138</v>
      </c>
      <c r="P3342" s="9">
        <f>IF(L3342 = 0,0,E3342/L3342)</f>
        <v>109.07894736842105</v>
      </c>
      <c r="Q3342" s="1" t="str">
        <f>LEFT(N3342,SEARCH("/",N3342)-1)</f>
        <v>theater</v>
      </c>
      <c r="R3342" s="1" t="str">
        <f>RIGHT(N3342,LEN(N3342) - FIND("/",N3342))</f>
        <v>plays</v>
      </c>
      <c r="S3342" s="12">
        <f>(J3342/86400)+DATE(1970,1,1)</f>
        <v>42685.974004629628</v>
      </c>
      <c r="T3342" s="12">
        <f>(I3342/86400)+DATE(1970,1,1)</f>
        <v>42710.974004629628</v>
      </c>
    </row>
    <row r="3343" spans="1:20" ht="60" x14ac:dyDescent="0.25">
      <c r="A3343" s="1">
        <v>3341</v>
      </c>
      <c r="B3343" s="8" t="s">
        <v>3341</v>
      </c>
      <c r="C3343" s="8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16">
        <f>ROUND((E3343/D3343)*(100),0)</f>
        <v>100</v>
      </c>
      <c r="P3343" s="9">
        <f>IF(L3343 = 0,0,E3343/L3343)</f>
        <v>119.64285714285714</v>
      </c>
      <c r="Q3343" s="1" t="str">
        <f>LEFT(N3343,SEARCH("/",N3343)-1)</f>
        <v>theater</v>
      </c>
      <c r="R3343" s="1" t="str">
        <f>RIGHT(N3343,LEN(N3343) - FIND("/",N3343))</f>
        <v>plays</v>
      </c>
      <c r="S3343" s="12">
        <f>(J3343/86400)+DATE(1970,1,1)</f>
        <v>42510.798854166671</v>
      </c>
      <c r="T3343" s="12">
        <f>(I3343/86400)+DATE(1970,1,1)</f>
        <v>42533.708333333328</v>
      </c>
    </row>
    <row r="3344" spans="1:20" ht="45" x14ac:dyDescent="0.25">
      <c r="A3344" s="1">
        <v>3342</v>
      </c>
      <c r="B3344" s="8" t="s">
        <v>3342</v>
      </c>
      <c r="C3344" s="8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16">
        <f>ROUND((E3344/D3344)*(100),0)</f>
        <v>102</v>
      </c>
      <c r="P3344" s="9">
        <f>IF(L3344 = 0,0,E3344/L3344)</f>
        <v>78.205128205128204</v>
      </c>
      <c r="Q3344" s="1" t="str">
        <f>LEFT(N3344,SEARCH("/",N3344)-1)</f>
        <v>theater</v>
      </c>
      <c r="R3344" s="1" t="str">
        <f>RIGHT(N3344,LEN(N3344) - FIND("/",N3344))</f>
        <v>plays</v>
      </c>
      <c r="S3344" s="12">
        <f>(J3344/86400)+DATE(1970,1,1)</f>
        <v>42062.296412037038</v>
      </c>
      <c r="T3344" s="12">
        <f>(I3344/86400)+DATE(1970,1,1)</f>
        <v>42095.207638888889</v>
      </c>
    </row>
    <row r="3345" spans="1:20" ht="45" x14ac:dyDescent="0.25">
      <c r="A3345" s="1">
        <v>3343</v>
      </c>
      <c r="B3345" s="8" t="s">
        <v>3343</v>
      </c>
      <c r="C3345" s="8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16">
        <f>ROUND((E3345/D3345)*(100),0)</f>
        <v>171</v>
      </c>
      <c r="P3345" s="9">
        <f>IF(L3345 = 0,0,E3345/L3345)</f>
        <v>52.173913043478258</v>
      </c>
      <c r="Q3345" s="1" t="str">
        <f>LEFT(N3345,SEARCH("/",N3345)-1)</f>
        <v>theater</v>
      </c>
      <c r="R3345" s="1" t="str">
        <f>RIGHT(N3345,LEN(N3345) - FIND("/",N3345))</f>
        <v>plays</v>
      </c>
      <c r="S3345" s="12">
        <f>(J3345/86400)+DATE(1970,1,1)</f>
        <v>42452.916481481487</v>
      </c>
      <c r="T3345" s="12">
        <f>(I3345/86400)+DATE(1970,1,1)</f>
        <v>42473.554166666669</v>
      </c>
    </row>
    <row r="3346" spans="1:20" ht="60" x14ac:dyDescent="0.25">
      <c r="A3346" s="1">
        <v>3344</v>
      </c>
      <c r="B3346" s="8" t="s">
        <v>3344</v>
      </c>
      <c r="C3346" s="8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16">
        <f>ROUND((E3346/D3346)*(100),0)</f>
        <v>101</v>
      </c>
      <c r="P3346" s="9">
        <f>IF(L3346 = 0,0,E3346/L3346)</f>
        <v>114.125</v>
      </c>
      <c r="Q3346" s="1" t="str">
        <f>LEFT(N3346,SEARCH("/",N3346)-1)</f>
        <v>theater</v>
      </c>
      <c r="R3346" s="1" t="str">
        <f>RIGHT(N3346,LEN(N3346) - FIND("/",N3346))</f>
        <v>plays</v>
      </c>
      <c r="S3346" s="12">
        <f>(J3346/86400)+DATE(1970,1,1)</f>
        <v>41851.200150462959</v>
      </c>
      <c r="T3346" s="12">
        <f>(I3346/86400)+DATE(1970,1,1)</f>
        <v>41881.200150462959</v>
      </c>
    </row>
    <row r="3347" spans="1:20" ht="60" x14ac:dyDescent="0.25">
      <c r="A3347" s="1">
        <v>3345</v>
      </c>
      <c r="B3347" s="8" t="s">
        <v>3345</v>
      </c>
      <c r="C3347" s="8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16">
        <f>ROUND((E3347/D3347)*(100),0)</f>
        <v>130</v>
      </c>
      <c r="P3347" s="9">
        <f>IF(L3347 = 0,0,E3347/L3347)</f>
        <v>50</v>
      </c>
      <c r="Q3347" s="1" t="str">
        <f>LEFT(N3347,SEARCH("/",N3347)-1)</f>
        <v>theater</v>
      </c>
      <c r="R3347" s="1" t="str">
        <f>RIGHT(N3347,LEN(N3347) - FIND("/",N3347))</f>
        <v>plays</v>
      </c>
      <c r="S3347" s="12">
        <f>(J3347/86400)+DATE(1970,1,1)</f>
        <v>42053.106111111112</v>
      </c>
      <c r="T3347" s="12">
        <f>(I3347/86400)+DATE(1970,1,1)</f>
        <v>42112.025694444441</v>
      </c>
    </row>
    <row r="3348" spans="1:20" ht="60" x14ac:dyDescent="0.25">
      <c r="A3348" s="1">
        <v>3346</v>
      </c>
      <c r="B3348" s="8" t="s">
        <v>3346</v>
      </c>
      <c r="C3348" s="8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16">
        <f>ROUND((E3348/D3348)*(100),0)</f>
        <v>110</v>
      </c>
      <c r="P3348" s="9">
        <f>IF(L3348 = 0,0,E3348/L3348)</f>
        <v>91.666666666666671</v>
      </c>
      <c r="Q3348" s="1" t="str">
        <f>LEFT(N3348,SEARCH("/",N3348)-1)</f>
        <v>theater</v>
      </c>
      <c r="R3348" s="1" t="str">
        <f>RIGHT(N3348,LEN(N3348) - FIND("/",N3348))</f>
        <v>plays</v>
      </c>
      <c r="S3348" s="12">
        <f>(J3348/86400)+DATE(1970,1,1)</f>
        <v>42054.024421296301</v>
      </c>
      <c r="T3348" s="12">
        <f>(I3348/86400)+DATE(1970,1,1)</f>
        <v>42061.024421296301</v>
      </c>
    </row>
    <row r="3349" spans="1:20" ht="60" x14ac:dyDescent="0.25">
      <c r="A3349" s="1">
        <v>3347</v>
      </c>
      <c r="B3349" s="8" t="s">
        <v>3347</v>
      </c>
      <c r="C3349" s="8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16">
        <f>ROUND((E3349/D3349)*(100),0)</f>
        <v>119</v>
      </c>
      <c r="P3349" s="9">
        <f>IF(L3349 = 0,0,E3349/L3349)</f>
        <v>108.59090909090909</v>
      </c>
      <c r="Q3349" s="1" t="str">
        <f>LEFT(N3349,SEARCH("/",N3349)-1)</f>
        <v>theater</v>
      </c>
      <c r="R3349" s="1" t="str">
        <f>RIGHT(N3349,LEN(N3349) - FIND("/",N3349))</f>
        <v>plays</v>
      </c>
      <c r="S3349" s="12">
        <f>(J3349/86400)+DATE(1970,1,1)</f>
        <v>42484.551550925928</v>
      </c>
      <c r="T3349" s="12">
        <f>(I3349/86400)+DATE(1970,1,1)</f>
        <v>42498.875</v>
      </c>
    </row>
    <row r="3350" spans="1:20" ht="60" x14ac:dyDescent="0.25">
      <c r="A3350" s="1">
        <v>3348</v>
      </c>
      <c r="B3350" s="8" t="s">
        <v>3266</v>
      </c>
      <c r="C3350" s="8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16">
        <f>ROUND((E3350/D3350)*(100),0)</f>
        <v>100</v>
      </c>
      <c r="P3350" s="9">
        <f>IF(L3350 = 0,0,E3350/L3350)</f>
        <v>69.822784810126578</v>
      </c>
      <c r="Q3350" s="1" t="str">
        <f>LEFT(N3350,SEARCH("/",N3350)-1)</f>
        <v>theater</v>
      </c>
      <c r="R3350" s="1" t="str">
        <f>RIGHT(N3350,LEN(N3350) - FIND("/",N3350))</f>
        <v>plays</v>
      </c>
      <c r="S3350" s="12">
        <f>(J3350/86400)+DATE(1970,1,1)</f>
        <v>42466.558796296296</v>
      </c>
      <c r="T3350" s="12">
        <f>(I3350/86400)+DATE(1970,1,1)</f>
        <v>42490.165972222225</v>
      </c>
    </row>
    <row r="3351" spans="1:20" ht="60" x14ac:dyDescent="0.25">
      <c r="A3351" s="1">
        <v>3349</v>
      </c>
      <c r="B3351" s="8" t="s">
        <v>3348</v>
      </c>
      <c r="C3351" s="8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16">
        <f>ROUND((E3351/D3351)*(100),0)</f>
        <v>153</v>
      </c>
      <c r="P3351" s="9">
        <f>IF(L3351 = 0,0,E3351/L3351)</f>
        <v>109.57142857142857</v>
      </c>
      <c r="Q3351" s="1" t="str">
        <f>LEFT(N3351,SEARCH("/",N3351)-1)</f>
        <v>theater</v>
      </c>
      <c r="R3351" s="1" t="str">
        <f>RIGHT(N3351,LEN(N3351) - FIND("/",N3351))</f>
        <v>plays</v>
      </c>
      <c r="S3351" s="12">
        <f>(J3351/86400)+DATE(1970,1,1)</f>
        <v>42513.110787037032</v>
      </c>
      <c r="T3351" s="12">
        <f>(I3351/86400)+DATE(1970,1,1)</f>
        <v>42534.708333333328</v>
      </c>
    </row>
    <row r="3352" spans="1:20" ht="60" x14ac:dyDescent="0.25">
      <c r="A3352" s="1">
        <v>3350</v>
      </c>
      <c r="B3352" s="8" t="s">
        <v>3349</v>
      </c>
      <c r="C3352" s="8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16">
        <f>ROUND((E3352/D3352)*(100),0)</f>
        <v>104</v>
      </c>
      <c r="P3352" s="9">
        <f>IF(L3352 = 0,0,E3352/L3352)</f>
        <v>71.666666666666671</v>
      </c>
      <c r="Q3352" s="1" t="str">
        <f>LEFT(N3352,SEARCH("/",N3352)-1)</f>
        <v>theater</v>
      </c>
      <c r="R3352" s="1" t="str">
        <f>RIGHT(N3352,LEN(N3352) - FIND("/",N3352))</f>
        <v>plays</v>
      </c>
      <c r="S3352" s="12">
        <f>(J3352/86400)+DATE(1970,1,1)</f>
        <v>42302.701516203699</v>
      </c>
      <c r="T3352" s="12">
        <f>(I3352/86400)+DATE(1970,1,1)</f>
        <v>42337.958333333328</v>
      </c>
    </row>
    <row r="3353" spans="1:20" ht="60" x14ac:dyDescent="0.25">
      <c r="A3353" s="1">
        <v>3351</v>
      </c>
      <c r="B3353" s="8" t="s">
        <v>3350</v>
      </c>
      <c r="C3353" s="8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16">
        <f>ROUND((E3353/D3353)*(100),0)</f>
        <v>101</v>
      </c>
      <c r="P3353" s="9">
        <f>IF(L3353 = 0,0,E3353/L3353)</f>
        <v>93.611111111111114</v>
      </c>
      <c r="Q3353" s="1" t="str">
        <f>LEFT(N3353,SEARCH("/",N3353)-1)</f>
        <v>theater</v>
      </c>
      <c r="R3353" s="1" t="str">
        <f>RIGHT(N3353,LEN(N3353) - FIND("/",N3353))</f>
        <v>plays</v>
      </c>
      <c r="S3353" s="12">
        <f>(J3353/86400)+DATE(1970,1,1)</f>
        <v>41806.395428240743</v>
      </c>
      <c r="T3353" s="12">
        <f>(I3353/86400)+DATE(1970,1,1)</f>
        <v>41843.458333333336</v>
      </c>
    </row>
    <row r="3354" spans="1:20" ht="60" x14ac:dyDescent="0.25">
      <c r="A3354" s="1">
        <v>3352</v>
      </c>
      <c r="B3354" s="8" t="s">
        <v>3351</v>
      </c>
      <c r="C3354" s="8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16">
        <f>ROUND((E3354/D3354)*(100),0)</f>
        <v>108</v>
      </c>
      <c r="P3354" s="9">
        <f>IF(L3354 = 0,0,E3354/L3354)</f>
        <v>76.8</v>
      </c>
      <c r="Q3354" s="1" t="str">
        <f>LEFT(N3354,SEARCH("/",N3354)-1)</f>
        <v>theater</v>
      </c>
      <c r="R3354" s="1" t="str">
        <f>RIGHT(N3354,LEN(N3354) - FIND("/",N3354))</f>
        <v>plays</v>
      </c>
      <c r="S3354" s="12">
        <f>(J3354/86400)+DATE(1970,1,1)</f>
        <v>42495.992800925931</v>
      </c>
      <c r="T3354" s="12">
        <f>(I3354/86400)+DATE(1970,1,1)</f>
        <v>42552.958333333328</v>
      </c>
    </row>
    <row r="3355" spans="1:20" ht="60" x14ac:dyDescent="0.25">
      <c r="A3355" s="1">
        <v>3353</v>
      </c>
      <c r="B3355" s="8" t="s">
        <v>3352</v>
      </c>
      <c r="C3355" s="8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16">
        <f>ROUND((E3355/D3355)*(100),0)</f>
        <v>315</v>
      </c>
      <c r="P3355" s="9">
        <f>IF(L3355 = 0,0,E3355/L3355)</f>
        <v>35.795454545454547</v>
      </c>
      <c r="Q3355" s="1" t="str">
        <f>LEFT(N3355,SEARCH("/",N3355)-1)</f>
        <v>theater</v>
      </c>
      <c r="R3355" s="1" t="str">
        <f>RIGHT(N3355,LEN(N3355) - FIND("/",N3355))</f>
        <v>plays</v>
      </c>
      <c r="S3355" s="12">
        <f>(J3355/86400)+DATE(1970,1,1)</f>
        <v>42479.432291666672</v>
      </c>
      <c r="T3355" s="12">
        <f>(I3355/86400)+DATE(1970,1,1)</f>
        <v>42492.958333333328</v>
      </c>
    </row>
    <row r="3356" spans="1:20" ht="45" x14ac:dyDescent="0.25">
      <c r="A3356" s="1">
        <v>3354</v>
      </c>
      <c r="B3356" s="8" t="s">
        <v>3353</v>
      </c>
      <c r="C3356" s="8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16">
        <f>ROUND((E3356/D3356)*(100),0)</f>
        <v>102</v>
      </c>
      <c r="P3356" s="9">
        <f>IF(L3356 = 0,0,E3356/L3356)</f>
        <v>55.6</v>
      </c>
      <c r="Q3356" s="1" t="str">
        <f>LEFT(N3356,SEARCH("/",N3356)-1)</f>
        <v>theater</v>
      </c>
      <c r="R3356" s="1" t="str">
        <f>RIGHT(N3356,LEN(N3356) - FIND("/",N3356))</f>
        <v>plays</v>
      </c>
      <c r="S3356" s="12">
        <f>(J3356/86400)+DATE(1970,1,1)</f>
        <v>42270.7269212963</v>
      </c>
      <c r="T3356" s="12">
        <f>(I3356/86400)+DATE(1970,1,1)</f>
        <v>42306.167361111111</v>
      </c>
    </row>
    <row r="3357" spans="1:20" ht="45" x14ac:dyDescent="0.25">
      <c r="A3357" s="1">
        <v>3355</v>
      </c>
      <c r="B3357" s="8" t="s">
        <v>3354</v>
      </c>
      <c r="C3357" s="8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16">
        <f>ROUND((E3357/D3357)*(100),0)</f>
        <v>126</v>
      </c>
      <c r="P3357" s="9">
        <f>IF(L3357 = 0,0,E3357/L3357)</f>
        <v>147.33333333333334</v>
      </c>
      <c r="Q3357" s="1" t="str">
        <f>LEFT(N3357,SEARCH("/",N3357)-1)</f>
        <v>theater</v>
      </c>
      <c r="R3357" s="1" t="str">
        <f>RIGHT(N3357,LEN(N3357) - FIND("/",N3357))</f>
        <v>plays</v>
      </c>
      <c r="S3357" s="12">
        <f>(J3357/86400)+DATE(1970,1,1)</f>
        <v>42489.619525462964</v>
      </c>
      <c r="T3357" s="12">
        <f>(I3357/86400)+DATE(1970,1,1)</f>
        <v>42500.470138888893</v>
      </c>
    </row>
    <row r="3358" spans="1:20" ht="60" x14ac:dyDescent="0.25">
      <c r="A3358" s="1">
        <v>3356</v>
      </c>
      <c r="B3358" s="8" t="s">
        <v>3355</v>
      </c>
      <c r="C3358" s="8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16">
        <f>ROUND((E3358/D3358)*(100),0)</f>
        <v>101</v>
      </c>
      <c r="P3358" s="9">
        <f>IF(L3358 = 0,0,E3358/L3358)</f>
        <v>56.333333333333336</v>
      </c>
      <c r="Q3358" s="1" t="str">
        <f>LEFT(N3358,SEARCH("/",N3358)-1)</f>
        <v>theater</v>
      </c>
      <c r="R3358" s="1" t="str">
        <f>RIGHT(N3358,LEN(N3358) - FIND("/",N3358))</f>
        <v>plays</v>
      </c>
      <c r="S3358" s="12">
        <f>(J3358/86400)+DATE(1970,1,1)</f>
        <v>42536.815648148149</v>
      </c>
      <c r="T3358" s="12">
        <f>(I3358/86400)+DATE(1970,1,1)</f>
        <v>42566.815648148149</v>
      </c>
    </row>
    <row r="3359" spans="1:20" ht="60" x14ac:dyDescent="0.25">
      <c r="A3359" s="1">
        <v>3357</v>
      </c>
      <c r="B3359" s="8" t="s">
        <v>3356</v>
      </c>
      <c r="C3359" s="8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16">
        <f>ROUND((E3359/D3359)*(100),0)</f>
        <v>101</v>
      </c>
      <c r="P3359" s="9">
        <f>IF(L3359 = 0,0,E3359/L3359)</f>
        <v>96.19047619047619</v>
      </c>
      <c r="Q3359" s="1" t="str">
        <f>LEFT(N3359,SEARCH("/",N3359)-1)</f>
        <v>theater</v>
      </c>
      <c r="R3359" s="1" t="str">
        <f>RIGHT(N3359,LEN(N3359) - FIND("/",N3359))</f>
        <v>plays</v>
      </c>
      <c r="S3359" s="12">
        <f>(J3359/86400)+DATE(1970,1,1)</f>
        <v>41822.417939814812</v>
      </c>
      <c r="T3359" s="12">
        <f>(I3359/86400)+DATE(1970,1,1)</f>
        <v>41852.417939814812</v>
      </c>
    </row>
    <row r="3360" spans="1:20" ht="45" x14ac:dyDescent="0.25">
      <c r="A3360" s="1">
        <v>3358</v>
      </c>
      <c r="B3360" s="8" t="s">
        <v>3357</v>
      </c>
      <c r="C3360" s="8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16">
        <f>ROUND((E3360/D3360)*(100),0)</f>
        <v>103</v>
      </c>
      <c r="P3360" s="9">
        <f>IF(L3360 = 0,0,E3360/L3360)</f>
        <v>63.574074074074076</v>
      </c>
      <c r="Q3360" s="1" t="str">
        <f>LEFT(N3360,SEARCH("/",N3360)-1)</f>
        <v>theater</v>
      </c>
      <c r="R3360" s="1" t="str">
        <f>RIGHT(N3360,LEN(N3360) - FIND("/",N3360))</f>
        <v>plays</v>
      </c>
      <c r="S3360" s="12">
        <f>(J3360/86400)+DATE(1970,1,1)</f>
        <v>41932.311099537037</v>
      </c>
      <c r="T3360" s="12">
        <f>(I3360/86400)+DATE(1970,1,1)</f>
        <v>41962.352766203709</v>
      </c>
    </row>
    <row r="3361" spans="1:20" ht="45" x14ac:dyDescent="0.25">
      <c r="A3361" s="1">
        <v>3359</v>
      </c>
      <c r="B3361" s="8" t="s">
        <v>3358</v>
      </c>
      <c r="C3361" s="8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16">
        <f>ROUND((E3361/D3361)*(100),0)</f>
        <v>106</v>
      </c>
      <c r="P3361" s="9">
        <f>IF(L3361 = 0,0,E3361/L3361)</f>
        <v>184.78260869565219</v>
      </c>
      <c r="Q3361" s="1" t="str">
        <f>LEFT(N3361,SEARCH("/",N3361)-1)</f>
        <v>theater</v>
      </c>
      <c r="R3361" s="1" t="str">
        <f>RIGHT(N3361,LEN(N3361) - FIND("/",N3361))</f>
        <v>plays</v>
      </c>
      <c r="S3361" s="12">
        <f>(J3361/86400)+DATE(1970,1,1)</f>
        <v>42746.057106481487</v>
      </c>
      <c r="T3361" s="12">
        <f>(I3361/86400)+DATE(1970,1,1)</f>
        <v>42791.057106481487</v>
      </c>
    </row>
    <row r="3362" spans="1:20" ht="30" x14ac:dyDescent="0.25">
      <c r="A3362" s="1">
        <v>3360</v>
      </c>
      <c r="B3362" s="8" t="s">
        <v>3359</v>
      </c>
      <c r="C3362" s="8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16">
        <f>ROUND((E3362/D3362)*(100),0)</f>
        <v>101</v>
      </c>
      <c r="P3362" s="9">
        <f>IF(L3362 = 0,0,E3362/L3362)</f>
        <v>126.72222222222223</v>
      </c>
      <c r="Q3362" s="1" t="str">
        <f>LEFT(N3362,SEARCH("/",N3362)-1)</f>
        <v>theater</v>
      </c>
      <c r="R3362" s="1" t="str">
        <f>RIGHT(N3362,LEN(N3362) - FIND("/",N3362))</f>
        <v>plays</v>
      </c>
      <c r="S3362" s="12">
        <f>(J3362/86400)+DATE(1970,1,1)</f>
        <v>42697.082673611112</v>
      </c>
      <c r="T3362" s="12">
        <f>(I3362/86400)+DATE(1970,1,1)</f>
        <v>42718.665972222225</v>
      </c>
    </row>
    <row r="3363" spans="1:20" ht="60" x14ac:dyDescent="0.25">
      <c r="A3363" s="1">
        <v>3361</v>
      </c>
      <c r="B3363" s="8" t="s">
        <v>3360</v>
      </c>
      <c r="C3363" s="8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16">
        <f>ROUND((E3363/D3363)*(100),0)</f>
        <v>113</v>
      </c>
      <c r="P3363" s="9">
        <f>IF(L3363 = 0,0,E3363/L3363)</f>
        <v>83.42647058823529</v>
      </c>
      <c r="Q3363" s="1" t="str">
        <f>LEFT(N3363,SEARCH("/",N3363)-1)</f>
        <v>theater</v>
      </c>
      <c r="R3363" s="1" t="str">
        <f>RIGHT(N3363,LEN(N3363) - FIND("/",N3363))</f>
        <v>plays</v>
      </c>
      <c r="S3363" s="12">
        <f>(J3363/86400)+DATE(1970,1,1)</f>
        <v>41866.025347222225</v>
      </c>
      <c r="T3363" s="12">
        <f>(I3363/86400)+DATE(1970,1,1)</f>
        <v>41883.665972222225</v>
      </c>
    </row>
    <row r="3364" spans="1:20" ht="45" x14ac:dyDescent="0.25">
      <c r="A3364" s="1">
        <v>3362</v>
      </c>
      <c r="B3364" s="8" t="s">
        <v>3361</v>
      </c>
      <c r="C3364" s="8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16">
        <f>ROUND((E3364/D3364)*(100),0)</f>
        <v>218</v>
      </c>
      <c r="P3364" s="9">
        <f>IF(L3364 = 0,0,E3364/L3364)</f>
        <v>54.5</v>
      </c>
      <c r="Q3364" s="1" t="str">
        <f>LEFT(N3364,SEARCH("/",N3364)-1)</f>
        <v>theater</v>
      </c>
      <c r="R3364" s="1" t="str">
        <f>RIGHT(N3364,LEN(N3364) - FIND("/",N3364))</f>
        <v>plays</v>
      </c>
      <c r="S3364" s="12">
        <f>(J3364/86400)+DATE(1970,1,1)</f>
        <v>42056.091631944444</v>
      </c>
      <c r="T3364" s="12">
        <f>(I3364/86400)+DATE(1970,1,1)</f>
        <v>42070.204861111109</v>
      </c>
    </row>
    <row r="3365" spans="1:20" ht="60" x14ac:dyDescent="0.25">
      <c r="A3365" s="1">
        <v>3363</v>
      </c>
      <c r="B3365" s="8" t="s">
        <v>3362</v>
      </c>
      <c r="C3365" s="8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16">
        <f>ROUND((E3365/D3365)*(100),0)</f>
        <v>101</v>
      </c>
      <c r="P3365" s="9">
        <f>IF(L3365 = 0,0,E3365/L3365)</f>
        <v>302.30769230769232</v>
      </c>
      <c r="Q3365" s="1" t="str">
        <f>LEFT(N3365,SEARCH("/",N3365)-1)</f>
        <v>theater</v>
      </c>
      <c r="R3365" s="1" t="str">
        <f>RIGHT(N3365,LEN(N3365) - FIND("/",N3365))</f>
        <v>plays</v>
      </c>
      <c r="S3365" s="12">
        <f>(J3365/86400)+DATE(1970,1,1)</f>
        <v>41851.771354166667</v>
      </c>
      <c r="T3365" s="12">
        <f>(I3365/86400)+DATE(1970,1,1)</f>
        <v>41870.666666666664</v>
      </c>
    </row>
    <row r="3366" spans="1:20" ht="60" x14ac:dyDescent="0.25">
      <c r="A3366" s="1">
        <v>3364</v>
      </c>
      <c r="B3366" s="8" t="s">
        <v>3363</v>
      </c>
      <c r="C3366" s="8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16">
        <f>ROUND((E3366/D3366)*(100),0)</f>
        <v>106</v>
      </c>
      <c r="P3366" s="9">
        <f>IF(L3366 = 0,0,E3366/L3366)</f>
        <v>44.138888888888886</v>
      </c>
      <c r="Q3366" s="1" t="str">
        <f>LEFT(N3366,SEARCH("/",N3366)-1)</f>
        <v>theater</v>
      </c>
      <c r="R3366" s="1" t="str">
        <f>RIGHT(N3366,LEN(N3366) - FIND("/",N3366))</f>
        <v>plays</v>
      </c>
      <c r="S3366" s="12">
        <f>(J3366/86400)+DATE(1970,1,1)</f>
        <v>42422.977418981478</v>
      </c>
      <c r="T3366" s="12">
        <f>(I3366/86400)+DATE(1970,1,1)</f>
        <v>42444.875</v>
      </c>
    </row>
    <row r="3367" spans="1:20" ht="60" x14ac:dyDescent="0.25">
      <c r="A3367" s="1">
        <v>3365</v>
      </c>
      <c r="B3367" s="8" t="s">
        <v>3364</v>
      </c>
      <c r="C3367" s="8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16">
        <f>ROUND((E3367/D3367)*(100),0)</f>
        <v>104</v>
      </c>
      <c r="P3367" s="9">
        <f>IF(L3367 = 0,0,E3367/L3367)</f>
        <v>866.66666666666663</v>
      </c>
      <c r="Q3367" s="1" t="str">
        <f>LEFT(N3367,SEARCH("/",N3367)-1)</f>
        <v>theater</v>
      </c>
      <c r="R3367" s="1" t="str">
        <f>RIGHT(N3367,LEN(N3367) - FIND("/",N3367))</f>
        <v>plays</v>
      </c>
      <c r="S3367" s="12">
        <f>(J3367/86400)+DATE(1970,1,1)</f>
        <v>42321.101759259254</v>
      </c>
      <c r="T3367" s="12">
        <f>(I3367/86400)+DATE(1970,1,1)</f>
        <v>42351.101759259254</v>
      </c>
    </row>
    <row r="3368" spans="1:20" ht="45" x14ac:dyDescent="0.25">
      <c r="A3368" s="1">
        <v>3366</v>
      </c>
      <c r="B3368" s="8" t="s">
        <v>3365</v>
      </c>
      <c r="C3368" s="8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16">
        <f>ROUND((E3368/D3368)*(100),0)</f>
        <v>221</v>
      </c>
      <c r="P3368" s="9">
        <f>IF(L3368 = 0,0,E3368/L3368)</f>
        <v>61.388888888888886</v>
      </c>
      <c r="Q3368" s="1" t="str">
        <f>LEFT(N3368,SEARCH("/",N3368)-1)</f>
        <v>theater</v>
      </c>
      <c r="R3368" s="1" t="str">
        <f>RIGHT(N3368,LEN(N3368) - FIND("/",N3368))</f>
        <v>plays</v>
      </c>
      <c r="S3368" s="12">
        <f>(J3368/86400)+DATE(1970,1,1)</f>
        <v>42107.067557870367</v>
      </c>
      <c r="T3368" s="12">
        <f>(I3368/86400)+DATE(1970,1,1)</f>
        <v>42137.067557870367</v>
      </c>
    </row>
    <row r="3369" spans="1:20" ht="60" x14ac:dyDescent="0.25">
      <c r="A3369" s="1">
        <v>3367</v>
      </c>
      <c r="B3369" s="8" t="s">
        <v>3366</v>
      </c>
      <c r="C3369" s="8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16">
        <f>ROUND((E3369/D3369)*(100),0)</f>
        <v>119</v>
      </c>
      <c r="P3369" s="9">
        <f>IF(L3369 = 0,0,E3369/L3369)</f>
        <v>29.666666666666668</v>
      </c>
      <c r="Q3369" s="1" t="str">
        <f>LEFT(N3369,SEARCH("/",N3369)-1)</f>
        <v>theater</v>
      </c>
      <c r="R3369" s="1" t="str">
        <f>RIGHT(N3369,LEN(N3369) - FIND("/",N3369))</f>
        <v>plays</v>
      </c>
      <c r="S3369" s="12">
        <f>(J3369/86400)+DATE(1970,1,1)</f>
        <v>42192.933958333335</v>
      </c>
      <c r="T3369" s="12">
        <f>(I3369/86400)+DATE(1970,1,1)</f>
        <v>42217.933958333335</v>
      </c>
    </row>
    <row r="3370" spans="1:20" ht="45" x14ac:dyDescent="0.25">
      <c r="A3370" s="1">
        <v>3368</v>
      </c>
      <c r="B3370" s="8" t="s">
        <v>3367</v>
      </c>
      <c r="C3370" s="8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16">
        <f>ROUND((E3370/D3370)*(100),0)</f>
        <v>105</v>
      </c>
      <c r="P3370" s="9">
        <f>IF(L3370 = 0,0,E3370/L3370)</f>
        <v>45.478260869565219</v>
      </c>
      <c r="Q3370" s="1" t="str">
        <f>LEFT(N3370,SEARCH("/",N3370)-1)</f>
        <v>theater</v>
      </c>
      <c r="R3370" s="1" t="str">
        <f>RIGHT(N3370,LEN(N3370) - FIND("/",N3370))</f>
        <v>plays</v>
      </c>
      <c r="S3370" s="12">
        <f>(J3370/86400)+DATE(1970,1,1)</f>
        <v>41969.199756944443</v>
      </c>
      <c r="T3370" s="12">
        <f>(I3370/86400)+DATE(1970,1,1)</f>
        <v>42005.208333333328</v>
      </c>
    </row>
    <row r="3371" spans="1:20" ht="45" x14ac:dyDescent="0.25">
      <c r="A3371" s="1">
        <v>3369</v>
      </c>
      <c r="B3371" s="8" t="s">
        <v>3368</v>
      </c>
      <c r="C3371" s="8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16">
        <f>ROUND((E3371/D3371)*(100),0)</f>
        <v>104</v>
      </c>
      <c r="P3371" s="9">
        <f>IF(L3371 = 0,0,E3371/L3371)</f>
        <v>96.203703703703709</v>
      </c>
      <c r="Q3371" s="1" t="str">
        <f>LEFT(N3371,SEARCH("/",N3371)-1)</f>
        <v>theater</v>
      </c>
      <c r="R3371" s="1" t="str">
        <f>RIGHT(N3371,LEN(N3371) - FIND("/",N3371))</f>
        <v>plays</v>
      </c>
      <c r="S3371" s="12">
        <f>(J3371/86400)+DATE(1970,1,1)</f>
        <v>42690.041435185187</v>
      </c>
      <c r="T3371" s="12">
        <f>(I3371/86400)+DATE(1970,1,1)</f>
        <v>42750.041435185187</v>
      </c>
    </row>
    <row r="3372" spans="1:20" ht="30" x14ac:dyDescent="0.25">
      <c r="A3372" s="1">
        <v>3370</v>
      </c>
      <c r="B3372" s="8" t="s">
        <v>3369</v>
      </c>
      <c r="C3372" s="8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16">
        <f>ROUND((E3372/D3372)*(100),0)</f>
        <v>118</v>
      </c>
      <c r="P3372" s="9">
        <f>IF(L3372 = 0,0,E3372/L3372)</f>
        <v>67.92307692307692</v>
      </c>
      <c r="Q3372" s="1" t="str">
        <f>LEFT(N3372,SEARCH("/",N3372)-1)</f>
        <v>theater</v>
      </c>
      <c r="R3372" s="1" t="str">
        <f>RIGHT(N3372,LEN(N3372) - FIND("/",N3372))</f>
        <v>plays</v>
      </c>
      <c r="S3372" s="12">
        <f>(J3372/86400)+DATE(1970,1,1)</f>
        <v>42690.334317129629</v>
      </c>
      <c r="T3372" s="12">
        <f>(I3372/86400)+DATE(1970,1,1)</f>
        <v>42721.333333333328</v>
      </c>
    </row>
    <row r="3373" spans="1:20" ht="45" x14ac:dyDescent="0.25">
      <c r="A3373" s="1">
        <v>3371</v>
      </c>
      <c r="B3373" s="8" t="s">
        <v>3370</v>
      </c>
      <c r="C3373" s="8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16">
        <f>ROUND((E3373/D3373)*(100),0)</f>
        <v>139</v>
      </c>
      <c r="P3373" s="9">
        <f>IF(L3373 = 0,0,E3373/L3373)</f>
        <v>30.777777777777779</v>
      </c>
      <c r="Q3373" s="1" t="str">
        <f>LEFT(N3373,SEARCH("/",N3373)-1)</f>
        <v>theater</v>
      </c>
      <c r="R3373" s="1" t="str">
        <f>RIGHT(N3373,LEN(N3373) - FIND("/",N3373))</f>
        <v>plays</v>
      </c>
      <c r="S3373" s="12">
        <f>(J3373/86400)+DATE(1970,1,1)</f>
        <v>42312.874594907407</v>
      </c>
      <c r="T3373" s="12">
        <f>(I3373/86400)+DATE(1970,1,1)</f>
        <v>42340.874594907407</v>
      </c>
    </row>
    <row r="3374" spans="1:20" ht="45" x14ac:dyDescent="0.25">
      <c r="A3374" s="1">
        <v>3372</v>
      </c>
      <c r="B3374" s="8" t="s">
        <v>3371</v>
      </c>
      <c r="C3374" s="8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16">
        <f>ROUND((E3374/D3374)*(100),0)</f>
        <v>104</v>
      </c>
      <c r="P3374" s="9">
        <f>IF(L3374 = 0,0,E3374/L3374)</f>
        <v>38.333333333333336</v>
      </c>
      <c r="Q3374" s="1" t="str">
        <f>LEFT(N3374,SEARCH("/",N3374)-1)</f>
        <v>theater</v>
      </c>
      <c r="R3374" s="1" t="str">
        <f>RIGHT(N3374,LEN(N3374) - FIND("/",N3374))</f>
        <v>plays</v>
      </c>
      <c r="S3374" s="12">
        <f>(J3374/86400)+DATE(1970,1,1)</f>
        <v>41855.548101851848</v>
      </c>
      <c r="T3374" s="12">
        <f>(I3374/86400)+DATE(1970,1,1)</f>
        <v>41876.207638888889</v>
      </c>
    </row>
    <row r="3375" spans="1:20" ht="60" x14ac:dyDescent="0.25">
      <c r="A3375" s="1">
        <v>3373</v>
      </c>
      <c r="B3375" s="8" t="s">
        <v>3372</v>
      </c>
      <c r="C3375" s="8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16">
        <f>ROUND((E3375/D3375)*(100),0)</f>
        <v>100</v>
      </c>
      <c r="P3375" s="9">
        <f>IF(L3375 = 0,0,E3375/L3375)</f>
        <v>66.833333333333329</v>
      </c>
      <c r="Q3375" s="1" t="str">
        <f>LEFT(N3375,SEARCH("/",N3375)-1)</f>
        <v>theater</v>
      </c>
      <c r="R3375" s="1" t="str">
        <f>RIGHT(N3375,LEN(N3375) - FIND("/",N3375))</f>
        <v>plays</v>
      </c>
      <c r="S3375" s="12">
        <f>(J3375/86400)+DATE(1970,1,1)</f>
        <v>42179.854629629626</v>
      </c>
      <c r="T3375" s="12">
        <f>(I3375/86400)+DATE(1970,1,1)</f>
        <v>42203.666666666672</v>
      </c>
    </row>
    <row r="3376" spans="1:20" ht="45" x14ac:dyDescent="0.25">
      <c r="A3376" s="1">
        <v>3374</v>
      </c>
      <c r="B3376" s="8" t="s">
        <v>3373</v>
      </c>
      <c r="C3376" s="8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16">
        <f>ROUND((E3376/D3376)*(100),0)</f>
        <v>107</v>
      </c>
      <c r="P3376" s="9">
        <f>IF(L3376 = 0,0,E3376/L3376)</f>
        <v>71.730769230769226</v>
      </c>
      <c r="Q3376" s="1" t="str">
        <f>LEFT(N3376,SEARCH("/",N3376)-1)</f>
        <v>theater</v>
      </c>
      <c r="R3376" s="1" t="str">
        <f>RIGHT(N3376,LEN(N3376) - FIND("/",N3376))</f>
        <v>plays</v>
      </c>
      <c r="S3376" s="12">
        <f>(J3376/86400)+DATE(1970,1,1)</f>
        <v>42275.731666666667</v>
      </c>
      <c r="T3376" s="12">
        <f>(I3376/86400)+DATE(1970,1,1)</f>
        <v>42305.731666666667</v>
      </c>
    </row>
    <row r="3377" spans="1:20" ht="45" x14ac:dyDescent="0.25">
      <c r="A3377" s="1">
        <v>3375</v>
      </c>
      <c r="B3377" s="8" t="s">
        <v>3374</v>
      </c>
      <c r="C3377" s="8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16">
        <f>ROUND((E3377/D3377)*(100),0)</f>
        <v>100</v>
      </c>
      <c r="P3377" s="9">
        <f>IF(L3377 = 0,0,E3377/L3377)</f>
        <v>176.47058823529412</v>
      </c>
      <c r="Q3377" s="1" t="str">
        <f>LEFT(N3377,SEARCH("/",N3377)-1)</f>
        <v>theater</v>
      </c>
      <c r="R3377" s="1" t="str">
        <f>RIGHT(N3377,LEN(N3377) - FIND("/",N3377))</f>
        <v>plays</v>
      </c>
      <c r="S3377" s="12">
        <f>(J3377/86400)+DATE(1970,1,1)</f>
        <v>41765.610798611109</v>
      </c>
      <c r="T3377" s="12">
        <f>(I3377/86400)+DATE(1970,1,1)</f>
        <v>41777.610798611109</v>
      </c>
    </row>
    <row r="3378" spans="1:20" ht="60" x14ac:dyDescent="0.25">
      <c r="A3378" s="1">
        <v>3376</v>
      </c>
      <c r="B3378" s="8" t="s">
        <v>3375</v>
      </c>
      <c r="C3378" s="8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16">
        <f>ROUND((E3378/D3378)*(100),0)</f>
        <v>100</v>
      </c>
      <c r="P3378" s="9">
        <f>IF(L3378 = 0,0,E3378/L3378)</f>
        <v>421.10526315789474</v>
      </c>
      <c r="Q3378" s="1" t="str">
        <f>LEFT(N3378,SEARCH("/",N3378)-1)</f>
        <v>theater</v>
      </c>
      <c r="R3378" s="1" t="str">
        <f>RIGHT(N3378,LEN(N3378) - FIND("/",N3378))</f>
        <v>plays</v>
      </c>
      <c r="S3378" s="12">
        <f>(J3378/86400)+DATE(1970,1,1)</f>
        <v>42059.701319444444</v>
      </c>
      <c r="T3378" s="12">
        <f>(I3378/86400)+DATE(1970,1,1)</f>
        <v>42119.659652777773</v>
      </c>
    </row>
    <row r="3379" spans="1:20" ht="60" x14ac:dyDescent="0.25">
      <c r="A3379" s="1">
        <v>3377</v>
      </c>
      <c r="B3379" s="8" t="s">
        <v>3376</v>
      </c>
      <c r="C3379" s="8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16">
        <f>ROUND((E3379/D3379)*(100),0)</f>
        <v>101</v>
      </c>
      <c r="P3379" s="9">
        <f>IF(L3379 = 0,0,E3379/L3379)</f>
        <v>104.98701298701299</v>
      </c>
      <c r="Q3379" s="1" t="str">
        <f>LEFT(N3379,SEARCH("/",N3379)-1)</f>
        <v>theater</v>
      </c>
      <c r="R3379" s="1" t="str">
        <f>RIGHT(N3379,LEN(N3379) - FIND("/",N3379))</f>
        <v>plays</v>
      </c>
      <c r="S3379" s="12">
        <f>(J3379/86400)+DATE(1970,1,1)</f>
        <v>42053.732627314814</v>
      </c>
      <c r="T3379" s="12">
        <f>(I3379/86400)+DATE(1970,1,1)</f>
        <v>42083.705555555556</v>
      </c>
    </row>
    <row r="3380" spans="1:20" ht="60" x14ac:dyDescent="0.25">
      <c r="A3380" s="1">
        <v>3378</v>
      </c>
      <c r="B3380" s="8" t="s">
        <v>3377</v>
      </c>
      <c r="C3380" s="8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16">
        <f>ROUND((E3380/D3380)*(100),0)</f>
        <v>108</v>
      </c>
      <c r="P3380" s="9">
        <f>IF(L3380 = 0,0,E3380/L3380)</f>
        <v>28.19047619047619</v>
      </c>
      <c r="Q3380" s="1" t="str">
        <f>LEFT(N3380,SEARCH("/",N3380)-1)</f>
        <v>theater</v>
      </c>
      <c r="R3380" s="1" t="str">
        <f>RIGHT(N3380,LEN(N3380) - FIND("/",N3380))</f>
        <v>plays</v>
      </c>
      <c r="S3380" s="12">
        <f>(J3380/86400)+DATE(1970,1,1)</f>
        <v>41858.355393518519</v>
      </c>
      <c r="T3380" s="12">
        <f>(I3380/86400)+DATE(1970,1,1)</f>
        <v>41882.547222222223</v>
      </c>
    </row>
    <row r="3381" spans="1:20" ht="60" x14ac:dyDescent="0.25">
      <c r="A3381" s="1">
        <v>3379</v>
      </c>
      <c r="B3381" s="8" t="s">
        <v>3378</v>
      </c>
      <c r="C3381" s="8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16">
        <f>ROUND((E3381/D3381)*(100),0)</f>
        <v>104</v>
      </c>
      <c r="P3381" s="9">
        <f>IF(L3381 = 0,0,E3381/L3381)</f>
        <v>54.55263157894737</v>
      </c>
      <c r="Q3381" s="1" t="str">
        <f>LEFT(N3381,SEARCH("/",N3381)-1)</f>
        <v>theater</v>
      </c>
      <c r="R3381" s="1" t="str">
        <f>RIGHT(N3381,LEN(N3381) - FIND("/",N3381))</f>
        <v>plays</v>
      </c>
      <c r="S3381" s="12">
        <f>(J3381/86400)+DATE(1970,1,1)</f>
        <v>42225.513888888891</v>
      </c>
      <c r="T3381" s="12">
        <f>(I3381/86400)+DATE(1970,1,1)</f>
        <v>42242.958333333328</v>
      </c>
    </row>
    <row r="3382" spans="1:20" ht="60" x14ac:dyDescent="0.25">
      <c r="A3382" s="1">
        <v>3380</v>
      </c>
      <c r="B3382" s="8" t="s">
        <v>3379</v>
      </c>
      <c r="C3382" s="8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16">
        <f>ROUND((E3382/D3382)*(100),0)</f>
        <v>104</v>
      </c>
      <c r="P3382" s="9">
        <f>IF(L3382 = 0,0,E3382/L3382)</f>
        <v>111.89285714285714</v>
      </c>
      <c r="Q3382" s="1" t="str">
        <f>LEFT(N3382,SEARCH("/",N3382)-1)</f>
        <v>theater</v>
      </c>
      <c r="R3382" s="1" t="str">
        <f>RIGHT(N3382,LEN(N3382) - FIND("/",N3382))</f>
        <v>plays</v>
      </c>
      <c r="S3382" s="12">
        <f>(J3382/86400)+DATE(1970,1,1)</f>
        <v>41937.953449074077</v>
      </c>
      <c r="T3382" s="12">
        <f>(I3382/86400)+DATE(1970,1,1)</f>
        <v>41972.995115740741</v>
      </c>
    </row>
    <row r="3383" spans="1:20" ht="60" x14ac:dyDescent="0.25">
      <c r="A3383" s="1">
        <v>3381</v>
      </c>
      <c r="B3383" s="8" t="s">
        <v>3380</v>
      </c>
      <c r="C3383" s="8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16">
        <f>ROUND((E3383/D3383)*(100),0)</f>
        <v>102</v>
      </c>
      <c r="P3383" s="9">
        <f>IF(L3383 = 0,0,E3383/L3383)</f>
        <v>85.208333333333329</v>
      </c>
      <c r="Q3383" s="1" t="str">
        <f>LEFT(N3383,SEARCH("/",N3383)-1)</f>
        <v>theater</v>
      </c>
      <c r="R3383" s="1" t="str">
        <f>RIGHT(N3383,LEN(N3383) - FIND("/",N3383))</f>
        <v>plays</v>
      </c>
      <c r="S3383" s="12">
        <f>(J3383/86400)+DATE(1970,1,1)</f>
        <v>42044.184988425928</v>
      </c>
      <c r="T3383" s="12">
        <f>(I3383/86400)+DATE(1970,1,1)</f>
        <v>42074.143321759257</v>
      </c>
    </row>
    <row r="3384" spans="1:20" ht="60" x14ac:dyDescent="0.25">
      <c r="A3384" s="1">
        <v>3382</v>
      </c>
      <c r="B3384" s="8" t="s">
        <v>3381</v>
      </c>
      <c r="C3384" s="8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16">
        <f>ROUND((E3384/D3384)*(100),0)</f>
        <v>101</v>
      </c>
      <c r="P3384" s="9">
        <f>IF(L3384 = 0,0,E3384/L3384)</f>
        <v>76.652173913043484</v>
      </c>
      <c r="Q3384" s="1" t="str">
        <f>LEFT(N3384,SEARCH("/",N3384)-1)</f>
        <v>theater</v>
      </c>
      <c r="R3384" s="1" t="str">
        <f>RIGHT(N3384,LEN(N3384) - FIND("/",N3384))</f>
        <v>plays</v>
      </c>
      <c r="S3384" s="12">
        <f>(J3384/86400)+DATE(1970,1,1)</f>
        <v>42559.431203703702</v>
      </c>
      <c r="T3384" s="12">
        <f>(I3384/86400)+DATE(1970,1,1)</f>
        <v>42583.957638888889</v>
      </c>
    </row>
    <row r="3385" spans="1:20" ht="60" x14ac:dyDescent="0.25">
      <c r="A3385" s="1">
        <v>3383</v>
      </c>
      <c r="B3385" s="8" t="s">
        <v>3382</v>
      </c>
      <c r="C3385" s="8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16">
        <f>ROUND((E3385/D3385)*(100),0)</f>
        <v>112</v>
      </c>
      <c r="P3385" s="9">
        <f>IF(L3385 = 0,0,E3385/L3385)</f>
        <v>65.166666666666671</v>
      </c>
      <c r="Q3385" s="1" t="str">
        <f>LEFT(N3385,SEARCH("/",N3385)-1)</f>
        <v>theater</v>
      </c>
      <c r="R3385" s="1" t="str">
        <f>RIGHT(N3385,LEN(N3385) - FIND("/",N3385))</f>
        <v>plays</v>
      </c>
      <c r="S3385" s="12">
        <f>(J3385/86400)+DATE(1970,1,1)</f>
        <v>42524.782638888893</v>
      </c>
      <c r="T3385" s="12">
        <f>(I3385/86400)+DATE(1970,1,1)</f>
        <v>42544.782638888893</v>
      </c>
    </row>
    <row r="3386" spans="1:20" ht="60" x14ac:dyDescent="0.25">
      <c r="A3386" s="1">
        <v>3384</v>
      </c>
      <c r="B3386" s="8" t="s">
        <v>3383</v>
      </c>
      <c r="C3386" s="8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16">
        <f>ROUND((E3386/D3386)*(100),0)</f>
        <v>100</v>
      </c>
      <c r="P3386" s="9">
        <f>IF(L3386 = 0,0,E3386/L3386)</f>
        <v>93.760312499999998</v>
      </c>
      <c r="Q3386" s="1" t="str">
        <f>LEFT(N3386,SEARCH("/",N3386)-1)</f>
        <v>theater</v>
      </c>
      <c r="R3386" s="1" t="str">
        <f>RIGHT(N3386,LEN(N3386) - FIND("/",N3386))</f>
        <v>plays</v>
      </c>
      <c r="S3386" s="12">
        <f>(J3386/86400)+DATE(1970,1,1)</f>
        <v>42292.087592592594</v>
      </c>
      <c r="T3386" s="12">
        <f>(I3386/86400)+DATE(1970,1,1)</f>
        <v>42329.125</v>
      </c>
    </row>
    <row r="3387" spans="1:20" ht="60" x14ac:dyDescent="0.25">
      <c r="A3387" s="1">
        <v>3385</v>
      </c>
      <c r="B3387" s="8" t="s">
        <v>3384</v>
      </c>
      <c r="C3387" s="8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16">
        <f>ROUND((E3387/D3387)*(100),0)</f>
        <v>100</v>
      </c>
      <c r="P3387" s="9">
        <f>IF(L3387 = 0,0,E3387/L3387)</f>
        <v>133.33333333333334</v>
      </c>
      <c r="Q3387" s="1" t="str">
        <f>LEFT(N3387,SEARCH("/",N3387)-1)</f>
        <v>theater</v>
      </c>
      <c r="R3387" s="1" t="str">
        <f>RIGHT(N3387,LEN(N3387) - FIND("/",N3387))</f>
        <v>plays</v>
      </c>
      <c r="S3387" s="12">
        <f>(J3387/86400)+DATE(1970,1,1)</f>
        <v>41953.8675</v>
      </c>
      <c r="T3387" s="12">
        <f>(I3387/86400)+DATE(1970,1,1)</f>
        <v>41983.8675</v>
      </c>
    </row>
    <row r="3388" spans="1:20" ht="60" x14ac:dyDescent="0.25">
      <c r="A3388" s="1">
        <v>3386</v>
      </c>
      <c r="B3388" s="8" t="s">
        <v>3385</v>
      </c>
      <c r="C3388" s="8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16">
        <f>ROUND((E3388/D3388)*(100),0)</f>
        <v>105</v>
      </c>
      <c r="P3388" s="9">
        <f>IF(L3388 = 0,0,E3388/L3388)</f>
        <v>51.219512195121951</v>
      </c>
      <c r="Q3388" s="1" t="str">
        <f>LEFT(N3388,SEARCH("/",N3388)-1)</f>
        <v>theater</v>
      </c>
      <c r="R3388" s="1" t="str">
        <f>RIGHT(N3388,LEN(N3388) - FIND("/",N3388))</f>
        <v>plays</v>
      </c>
      <c r="S3388" s="12">
        <f>(J3388/86400)+DATE(1970,1,1)</f>
        <v>41946.644745370373</v>
      </c>
      <c r="T3388" s="12">
        <f>(I3388/86400)+DATE(1970,1,1)</f>
        <v>41976.644745370373</v>
      </c>
    </row>
    <row r="3389" spans="1:20" ht="60" x14ac:dyDescent="0.25">
      <c r="A3389" s="1">
        <v>3387</v>
      </c>
      <c r="B3389" s="8" t="s">
        <v>3386</v>
      </c>
      <c r="C3389" s="8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16">
        <f>ROUND((E3389/D3389)*(100),0)</f>
        <v>117</v>
      </c>
      <c r="P3389" s="9">
        <f>IF(L3389 = 0,0,E3389/L3389)</f>
        <v>100.17142857142858</v>
      </c>
      <c r="Q3389" s="1" t="str">
        <f>LEFT(N3389,SEARCH("/",N3389)-1)</f>
        <v>theater</v>
      </c>
      <c r="R3389" s="1" t="str">
        <f>RIGHT(N3389,LEN(N3389) - FIND("/",N3389))</f>
        <v>plays</v>
      </c>
      <c r="S3389" s="12">
        <f>(J3389/86400)+DATE(1970,1,1)</f>
        <v>41947.762592592597</v>
      </c>
      <c r="T3389" s="12">
        <f>(I3389/86400)+DATE(1970,1,1)</f>
        <v>41987.762592592597</v>
      </c>
    </row>
    <row r="3390" spans="1:20" ht="60" x14ac:dyDescent="0.25">
      <c r="A3390" s="1">
        <v>3388</v>
      </c>
      <c r="B3390" s="8" t="s">
        <v>3387</v>
      </c>
      <c r="C3390" s="8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16">
        <f>ROUND((E3390/D3390)*(100),0)</f>
        <v>104</v>
      </c>
      <c r="P3390" s="9">
        <f>IF(L3390 = 0,0,E3390/L3390)</f>
        <v>34.6</v>
      </c>
      <c r="Q3390" s="1" t="str">
        <f>LEFT(N3390,SEARCH("/",N3390)-1)</f>
        <v>theater</v>
      </c>
      <c r="R3390" s="1" t="str">
        <f>RIGHT(N3390,LEN(N3390) - FIND("/",N3390))</f>
        <v>plays</v>
      </c>
      <c r="S3390" s="12">
        <f>(J3390/86400)+DATE(1970,1,1)</f>
        <v>42143.461122685185</v>
      </c>
      <c r="T3390" s="12">
        <f>(I3390/86400)+DATE(1970,1,1)</f>
        <v>42173.461122685185</v>
      </c>
    </row>
    <row r="3391" spans="1:20" ht="45" x14ac:dyDescent="0.25">
      <c r="A3391" s="1">
        <v>3389</v>
      </c>
      <c r="B3391" s="8" t="s">
        <v>3388</v>
      </c>
      <c r="C3391" s="8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16">
        <f>ROUND((E3391/D3391)*(100),0)</f>
        <v>115</v>
      </c>
      <c r="P3391" s="9">
        <f>IF(L3391 = 0,0,E3391/L3391)</f>
        <v>184.67741935483872</v>
      </c>
      <c r="Q3391" s="1" t="str">
        <f>LEFT(N3391,SEARCH("/",N3391)-1)</f>
        <v>theater</v>
      </c>
      <c r="R3391" s="1" t="str">
        <f>RIGHT(N3391,LEN(N3391) - FIND("/",N3391))</f>
        <v>plays</v>
      </c>
      <c r="S3391" s="12">
        <f>(J3391/86400)+DATE(1970,1,1)</f>
        <v>42494.563449074078</v>
      </c>
      <c r="T3391" s="12">
        <f>(I3391/86400)+DATE(1970,1,1)</f>
        <v>42524.563449074078</v>
      </c>
    </row>
    <row r="3392" spans="1:20" ht="60" x14ac:dyDescent="0.25">
      <c r="A3392" s="1">
        <v>3390</v>
      </c>
      <c r="B3392" s="8" t="s">
        <v>3389</v>
      </c>
      <c r="C3392" s="8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16">
        <f>ROUND((E3392/D3392)*(100),0)</f>
        <v>102</v>
      </c>
      <c r="P3392" s="9">
        <f>IF(L3392 = 0,0,E3392/L3392)</f>
        <v>69.818181818181813</v>
      </c>
      <c r="Q3392" s="1" t="str">
        <f>LEFT(N3392,SEARCH("/",N3392)-1)</f>
        <v>theater</v>
      </c>
      <c r="R3392" s="1" t="str">
        <f>RIGHT(N3392,LEN(N3392) - FIND("/",N3392))</f>
        <v>plays</v>
      </c>
      <c r="S3392" s="12">
        <f>(J3392/86400)+DATE(1970,1,1)</f>
        <v>41815.774826388893</v>
      </c>
      <c r="T3392" s="12">
        <f>(I3392/86400)+DATE(1970,1,1)</f>
        <v>41830.774826388893</v>
      </c>
    </row>
    <row r="3393" spans="1:20" ht="60" x14ac:dyDescent="0.25">
      <c r="A3393" s="1">
        <v>3391</v>
      </c>
      <c r="B3393" s="8" t="s">
        <v>3390</v>
      </c>
      <c r="C3393" s="8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16">
        <f>ROUND((E3393/D3393)*(100),0)</f>
        <v>223</v>
      </c>
      <c r="P3393" s="9">
        <f>IF(L3393 = 0,0,E3393/L3393)</f>
        <v>61.944444444444443</v>
      </c>
      <c r="Q3393" s="1" t="str">
        <f>LEFT(N3393,SEARCH("/",N3393)-1)</f>
        <v>theater</v>
      </c>
      <c r="R3393" s="1" t="str">
        <f>RIGHT(N3393,LEN(N3393) - FIND("/",N3393))</f>
        <v>plays</v>
      </c>
      <c r="S3393" s="12">
        <f>(J3393/86400)+DATE(1970,1,1)</f>
        <v>41830.545694444445</v>
      </c>
      <c r="T3393" s="12">
        <f>(I3393/86400)+DATE(1970,1,1)</f>
        <v>41859.936111111107</v>
      </c>
    </row>
    <row r="3394" spans="1:20" ht="60" x14ac:dyDescent="0.25">
      <c r="A3394" s="1">
        <v>3392</v>
      </c>
      <c r="B3394" s="8" t="s">
        <v>3391</v>
      </c>
      <c r="C3394" s="8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16">
        <f>ROUND((E3394/D3394)*(100),0)</f>
        <v>100</v>
      </c>
      <c r="P3394" s="9">
        <f>IF(L3394 = 0,0,E3394/L3394)</f>
        <v>41.666666666666664</v>
      </c>
      <c r="Q3394" s="1" t="str">
        <f>LEFT(N3394,SEARCH("/",N3394)-1)</f>
        <v>theater</v>
      </c>
      <c r="R3394" s="1" t="str">
        <f>RIGHT(N3394,LEN(N3394) - FIND("/",N3394))</f>
        <v>plays</v>
      </c>
      <c r="S3394" s="12">
        <f>(J3394/86400)+DATE(1970,1,1)</f>
        <v>42446.845543981486</v>
      </c>
      <c r="T3394" s="12">
        <f>(I3394/86400)+DATE(1970,1,1)</f>
        <v>42496.845543981486</v>
      </c>
    </row>
    <row r="3395" spans="1:20" ht="45" x14ac:dyDescent="0.25">
      <c r="A3395" s="1">
        <v>3393</v>
      </c>
      <c r="B3395" s="8" t="s">
        <v>3392</v>
      </c>
      <c r="C3395" s="8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16">
        <f>ROUND((E3395/D3395)*(100),0)</f>
        <v>106</v>
      </c>
      <c r="P3395" s="9">
        <f>IF(L3395 = 0,0,E3395/L3395)</f>
        <v>36.06818181818182</v>
      </c>
      <c r="Q3395" s="1" t="str">
        <f>LEFT(N3395,SEARCH("/",N3395)-1)</f>
        <v>theater</v>
      </c>
      <c r="R3395" s="1" t="str">
        <f>RIGHT(N3395,LEN(N3395) - FIND("/",N3395))</f>
        <v>plays</v>
      </c>
      <c r="S3395" s="12">
        <f>(J3395/86400)+DATE(1970,1,1)</f>
        <v>41923.921643518523</v>
      </c>
      <c r="T3395" s="12">
        <f>(I3395/86400)+DATE(1970,1,1)</f>
        <v>41949.031944444447</v>
      </c>
    </row>
    <row r="3396" spans="1:20" ht="60" x14ac:dyDescent="0.25">
      <c r="A3396" s="1">
        <v>3394</v>
      </c>
      <c r="B3396" s="8" t="s">
        <v>3393</v>
      </c>
      <c r="C3396" s="8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16">
        <f>ROUND((E3396/D3396)*(100),0)</f>
        <v>142</v>
      </c>
      <c r="P3396" s="9">
        <f>IF(L3396 = 0,0,E3396/L3396)</f>
        <v>29</v>
      </c>
      <c r="Q3396" s="1" t="str">
        <f>LEFT(N3396,SEARCH("/",N3396)-1)</f>
        <v>theater</v>
      </c>
      <c r="R3396" s="1" t="str">
        <f>RIGHT(N3396,LEN(N3396) - FIND("/",N3396))</f>
        <v>plays</v>
      </c>
      <c r="S3396" s="12">
        <f>(J3396/86400)+DATE(1970,1,1)</f>
        <v>41817.59542824074</v>
      </c>
      <c r="T3396" s="12">
        <f>(I3396/86400)+DATE(1970,1,1)</f>
        <v>41847.59542824074</v>
      </c>
    </row>
    <row r="3397" spans="1:20" ht="30" x14ac:dyDescent="0.25">
      <c r="A3397" s="1">
        <v>3395</v>
      </c>
      <c r="B3397" s="8" t="s">
        <v>3394</v>
      </c>
      <c r="C3397" s="8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16">
        <f>ROUND((E3397/D3397)*(100),0)</f>
        <v>184</v>
      </c>
      <c r="P3397" s="9">
        <f>IF(L3397 = 0,0,E3397/L3397)</f>
        <v>24.210526315789473</v>
      </c>
      <c r="Q3397" s="1" t="str">
        <f>LEFT(N3397,SEARCH("/",N3397)-1)</f>
        <v>theater</v>
      </c>
      <c r="R3397" s="1" t="str">
        <f>RIGHT(N3397,LEN(N3397) - FIND("/",N3397))</f>
        <v>plays</v>
      </c>
      <c r="S3397" s="12">
        <f>(J3397/86400)+DATE(1970,1,1)</f>
        <v>42140.712314814809</v>
      </c>
      <c r="T3397" s="12">
        <f>(I3397/86400)+DATE(1970,1,1)</f>
        <v>42154.756944444445</v>
      </c>
    </row>
    <row r="3398" spans="1:20" ht="45" x14ac:dyDescent="0.25">
      <c r="A3398" s="1">
        <v>3396</v>
      </c>
      <c r="B3398" s="8" t="s">
        <v>3395</v>
      </c>
      <c r="C3398" s="8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16">
        <f>ROUND((E3398/D3398)*(100),0)</f>
        <v>104</v>
      </c>
      <c r="P3398" s="9">
        <f>IF(L3398 = 0,0,E3398/L3398)</f>
        <v>55.892857142857146</v>
      </c>
      <c r="Q3398" s="1" t="str">
        <f>LEFT(N3398,SEARCH("/",N3398)-1)</f>
        <v>theater</v>
      </c>
      <c r="R3398" s="1" t="str">
        <f>RIGHT(N3398,LEN(N3398) - FIND("/",N3398))</f>
        <v>plays</v>
      </c>
      <c r="S3398" s="12">
        <f>(J3398/86400)+DATE(1970,1,1)</f>
        <v>41764.446631944447</v>
      </c>
      <c r="T3398" s="12">
        <f>(I3398/86400)+DATE(1970,1,1)</f>
        <v>41791.165972222225</v>
      </c>
    </row>
    <row r="3399" spans="1:20" ht="30" x14ac:dyDescent="0.25">
      <c r="A3399" s="1">
        <v>3397</v>
      </c>
      <c r="B3399" s="8" t="s">
        <v>3396</v>
      </c>
      <c r="C3399" s="8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16">
        <f>ROUND((E3399/D3399)*(100),0)</f>
        <v>112</v>
      </c>
      <c r="P3399" s="9">
        <f>IF(L3399 = 0,0,E3399/L3399)</f>
        <v>11.666666666666666</v>
      </c>
      <c r="Q3399" s="1" t="str">
        <f>LEFT(N3399,SEARCH("/",N3399)-1)</f>
        <v>theater</v>
      </c>
      <c r="R3399" s="1" t="str">
        <f>RIGHT(N3399,LEN(N3399) - FIND("/",N3399))</f>
        <v>plays</v>
      </c>
      <c r="S3399" s="12">
        <f>(J3399/86400)+DATE(1970,1,1)</f>
        <v>42378.478344907402</v>
      </c>
      <c r="T3399" s="12">
        <f>(I3399/86400)+DATE(1970,1,1)</f>
        <v>42418.916666666672</v>
      </c>
    </row>
    <row r="3400" spans="1:20" ht="60" x14ac:dyDescent="0.25">
      <c r="A3400" s="1">
        <v>3398</v>
      </c>
      <c r="B3400" s="8" t="s">
        <v>3397</v>
      </c>
      <c r="C3400" s="8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16">
        <f>ROUND((E3400/D3400)*(100),0)</f>
        <v>111</v>
      </c>
      <c r="P3400" s="9">
        <f>IF(L3400 = 0,0,E3400/L3400)</f>
        <v>68.353846153846149</v>
      </c>
      <c r="Q3400" s="1" t="str">
        <f>LEFT(N3400,SEARCH("/",N3400)-1)</f>
        <v>theater</v>
      </c>
      <c r="R3400" s="1" t="str">
        <f>RIGHT(N3400,LEN(N3400) - FIND("/",N3400))</f>
        <v>plays</v>
      </c>
      <c r="S3400" s="12">
        <f>(J3400/86400)+DATE(1970,1,1)</f>
        <v>41941.752037037033</v>
      </c>
      <c r="T3400" s="12">
        <f>(I3400/86400)+DATE(1970,1,1)</f>
        <v>41964.708333333328</v>
      </c>
    </row>
    <row r="3401" spans="1:20" ht="45" x14ac:dyDescent="0.25">
      <c r="A3401" s="1">
        <v>3399</v>
      </c>
      <c r="B3401" s="8" t="s">
        <v>3398</v>
      </c>
      <c r="C3401" s="8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16">
        <f>ROUND((E3401/D3401)*(100),0)</f>
        <v>104</v>
      </c>
      <c r="P3401" s="9">
        <f>IF(L3401 = 0,0,E3401/L3401)</f>
        <v>27.065217391304348</v>
      </c>
      <c r="Q3401" s="1" t="str">
        <f>LEFT(N3401,SEARCH("/",N3401)-1)</f>
        <v>theater</v>
      </c>
      <c r="R3401" s="1" t="str">
        <f>RIGHT(N3401,LEN(N3401) - FIND("/",N3401))</f>
        <v>plays</v>
      </c>
      <c r="S3401" s="12">
        <f>(J3401/86400)+DATE(1970,1,1)</f>
        <v>42026.920428240745</v>
      </c>
      <c r="T3401" s="12">
        <f>(I3401/86400)+DATE(1970,1,1)</f>
        <v>42056.920428240745</v>
      </c>
    </row>
    <row r="3402" spans="1:20" ht="60" x14ac:dyDescent="0.25">
      <c r="A3402" s="1">
        <v>3400</v>
      </c>
      <c r="B3402" s="8" t="s">
        <v>3399</v>
      </c>
      <c r="C3402" s="8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16">
        <f>ROUND((E3402/D3402)*(100),0)</f>
        <v>100</v>
      </c>
      <c r="P3402" s="9">
        <f>IF(L3402 = 0,0,E3402/L3402)</f>
        <v>118.12941176470588</v>
      </c>
      <c r="Q3402" s="1" t="str">
        <f>LEFT(N3402,SEARCH("/",N3402)-1)</f>
        <v>theater</v>
      </c>
      <c r="R3402" s="1" t="str">
        <f>RIGHT(N3402,LEN(N3402) - FIND("/",N3402))</f>
        <v>plays</v>
      </c>
      <c r="S3402" s="12">
        <f>(J3402/86400)+DATE(1970,1,1)</f>
        <v>41834.953865740739</v>
      </c>
      <c r="T3402" s="12">
        <f>(I3402/86400)+DATE(1970,1,1)</f>
        <v>41879.953865740739</v>
      </c>
    </row>
    <row r="3403" spans="1:20" ht="60" x14ac:dyDescent="0.25">
      <c r="A3403" s="1">
        <v>3401</v>
      </c>
      <c r="B3403" s="8" t="s">
        <v>3400</v>
      </c>
      <c r="C3403" s="8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16">
        <f>ROUND((E3403/D3403)*(100),0)</f>
        <v>102</v>
      </c>
      <c r="P3403" s="9">
        <f>IF(L3403 = 0,0,E3403/L3403)</f>
        <v>44.757575757575758</v>
      </c>
      <c r="Q3403" s="1" t="str">
        <f>LEFT(N3403,SEARCH("/",N3403)-1)</f>
        <v>theater</v>
      </c>
      <c r="R3403" s="1" t="str">
        <f>RIGHT(N3403,LEN(N3403) - FIND("/",N3403))</f>
        <v>plays</v>
      </c>
      <c r="S3403" s="12">
        <f>(J3403/86400)+DATE(1970,1,1)</f>
        <v>42193.723912037036</v>
      </c>
      <c r="T3403" s="12">
        <f>(I3403/86400)+DATE(1970,1,1)</f>
        <v>42223.723912037036</v>
      </c>
    </row>
    <row r="3404" spans="1:20" ht="45" x14ac:dyDescent="0.25">
      <c r="A3404" s="1">
        <v>3402</v>
      </c>
      <c r="B3404" s="8" t="s">
        <v>3401</v>
      </c>
      <c r="C3404" s="8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16">
        <f>ROUND((E3404/D3404)*(100),0)</f>
        <v>110</v>
      </c>
      <c r="P3404" s="9">
        <f>IF(L3404 = 0,0,E3404/L3404)</f>
        <v>99.787878787878782</v>
      </c>
      <c r="Q3404" s="1" t="str">
        <f>LEFT(N3404,SEARCH("/",N3404)-1)</f>
        <v>theater</v>
      </c>
      <c r="R3404" s="1" t="str">
        <f>RIGHT(N3404,LEN(N3404) - FIND("/",N3404))</f>
        <v>plays</v>
      </c>
      <c r="S3404" s="12">
        <f>(J3404/86400)+DATE(1970,1,1)</f>
        <v>42290.61855324074</v>
      </c>
      <c r="T3404" s="12">
        <f>(I3404/86400)+DATE(1970,1,1)</f>
        <v>42320.104861111111</v>
      </c>
    </row>
    <row r="3405" spans="1:20" ht="45" x14ac:dyDescent="0.25">
      <c r="A3405" s="1">
        <v>3403</v>
      </c>
      <c r="B3405" s="8" t="s">
        <v>3402</v>
      </c>
      <c r="C3405" s="8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16">
        <f>ROUND((E3405/D3405)*(100),0)</f>
        <v>100</v>
      </c>
      <c r="P3405" s="9">
        <f>IF(L3405 = 0,0,E3405/L3405)</f>
        <v>117.64705882352941</v>
      </c>
      <c r="Q3405" s="1" t="str">
        <f>LEFT(N3405,SEARCH("/",N3405)-1)</f>
        <v>theater</v>
      </c>
      <c r="R3405" s="1" t="str">
        <f>RIGHT(N3405,LEN(N3405) - FIND("/",N3405))</f>
        <v>plays</v>
      </c>
      <c r="S3405" s="12">
        <f>(J3405/86400)+DATE(1970,1,1)</f>
        <v>42150.462083333332</v>
      </c>
      <c r="T3405" s="12">
        <f>(I3405/86400)+DATE(1970,1,1)</f>
        <v>42180.462083333332</v>
      </c>
    </row>
    <row r="3406" spans="1:20" ht="60" x14ac:dyDescent="0.25">
      <c r="A3406" s="1">
        <v>3404</v>
      </c>
      <c r="B3406" s="8" t="s">
        <v>3403</v>
      </c>
      <c r="C3406" s="8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16">
        <f>ROUND((E3406/D3406)*(100),0)</f>
        <v>122</v>
      </c>
      <c r="P3406" s="9">
        <f>IF(L3406 = 0,0,E3406/L3406)</f>
        <v>203.33333333333334</v>
      </c>
      <c r="Q3406" s="1" t="str">
        <f>LEFT(N3406,SEARCH("/",N3406)-1)</f>
        <v>theater</v>
      </c>
      <c r="R3406" s="1" t="str">
        <f>RIGHT(N3406,LEN(N3406) - FIND("/",N3406))</f>
        <v>plays</v>
      </c>
      <c r="S3406" s="12">
        <f>(J3406/86400)+DATE(1970,1,1)</f>
        <v>42152.503495370373</v>
      </c>
      <c r="T3406" s="12">
        <f>(I3406/86400)+DATE(1970,1,1)</f>
        <v>42172.503495370373</v>
      </c>
    </row>
    <row r="3407" spans="1:20" ht="45" x14ac:dyDescent="0.25">
      <c r="A3407" s="1">
        <v>3405</v>
      </c>
      <c r="B3407" s="8" t="s">
        <v>3404</v>
      </c>
      <c r="C3407" s="8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16">
        <f>ROUND((E3407/D3407)*(100),0)</f>
        <v>138</v>
      </c>
      <c r="P3407" s="9">
        <f>IF(L3407 = 0,0,E3407/L3407)</f>
        <v>28.323529411764707</v>
      </c>
      <c r="Q3407" s="1" t="str">
        <f>LEFT(N3407,SEARCH("/",N3407)-1)</f>
        <v>theater</v>
      </c>
      <c r="R3407" s="1" t="str">
        <f>RIGHT(N3407,LEN(N3407) - FIND("/",N3407))</f>
        <v>plays</v>
      </c>
      <c r="S3407" s="12">
        <f>(J3407/86400)+DATE(1970,1,1)</f>
        <v>42410.017199074078</v>
      </c>
      <c r="T3407" s="12">
        <f>(I3407/86400)+DATE(1970,1,1)</f>
        <v>42430.999305555553</v>
      </c>
    </row>
    <row r="3408" spans="1:20" ht="45" x14ac:dyDescent="0.25">
      <c r="A3408" s="1">
        <v>3406</v>
      </c>
      <c r="B3408" s="8" t="s">
        <v>3405</v>
      </c>
      <c r="C3408" s="8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16">
        <f>ROUND((E3408/D3408)*(100),0)</f>
        <v>100</v>
      </c>
      <c r="P3408" s="9">
        <f>IF(L3408 = 0,0,E3408/L3408)</f>
        <v>110.23076923076923</v>
      </c>
      <c r="Q3408" s="1" t="str">
        <f>LEFT(N3408,SEARCH("/",N3408)-1)</f>
        <v>theater</v>
      </c>
      <c r="R3408" s="1" t="str">
        <f>RIGHT(N3408,LEN(N3408) - FIND("/",N3408))</f>
        <v>plays</v>
      </c>
      <c r="S3408" s="12">
        <f>(J3408/86400)+DATE(1970,1,1)</f>
        <v>41791.492777777778</v>
      </c>
      <c r="T3408" s="12">
        <f>(I3408/86400)+DATE(1970,1,1)</f>
        <v>41836.492777777778</v>
      </c>
    </row>
    <row r="3409" spans="1:20" ht="60" x14ac:dyDescent="0.25">
      <c r="A3409" s="1">
        <v>3407</v>
      </c>
      <c r="B3409" s="8" t="s">
        <v>3406</v>
      </c>
      <c r="C3409" s="8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16">
        <f>ROUND((E3409/D3409)*(100),0)</f>
        <v>107</v>
      </c>
      <c r="P3409" s="9">
        <f>IF(L3409 = 0,0,E3409/L3409)</f>
        <v>31.970149253731343</v>
      </c>
      <c r="Q3409" s="1" t="str">
        <f>LEFT(N3409,SEARCH("/",N3409)-1)</f>
        <v>theater</v>
      </c>
      <c r="R3409" s="1" t="str">
        <f>RIGHT(N3409,LEN(N3409) - FIND("/",N3409))</f>
        <v>plays</v>
      </c>
      <c r="S3409" s="12">
        <f>(J3409/86400)+DATE(1970,1,1)</f>
        <v>41796.422326388885</v>
      </c>
      <c r="T3409" s="12">
        <f>(I3409/86400)+DATE(1970,1,1)</f>
        <v>41826.422326388885</v>
      </c>
    </row>
    <row r="3410" spans="1:20" ht="45" x14ac:dyDescent="0.25">
      <c r="A3410" s="1">
        <v>3408</v>
      </c>
      <c r="B3410" s="8" t="s">
        <v>3407</v>
      </c>
      <c r="C3410" s="8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16">
        <f>ROUND((E3410/D3410)*(100),0)</f>
        <v>211</v>
      </c>
      <c r="P3410" s="9">
        <f>IF(L3410 = 0,0,E3410/L3410)</f>
        <v>58.611111111111114</v>
      </c>
      <c r="Q3410" s="1" t="str">
        <f>LEFT(N3410,SEARCH("/",N3410)-1)</f>
        <v>theater</v>
      </c>
      <c r="R3410" s="1" t="str">
        <f>RIGHT(N3410,LEN(N3410) - FIND("/",N3410))</f>
        <v>plays</v>
      </c>
      <c r="S3410" s="12">
        <f>(J3410/86400)+DATE(1970,1,1)</f>
        <v>41808.991944444446</v>
      </c>
      <c r="T3410" s="12">
        <f>(I3410/86400)+DATE(1970,1,1)</f>
        <v>41838.991944444446</v>
      </c>
    </row>
    <row r="3411" spans="1:20" ht="45" x14ac:dyDescent="0.25">
      <c r="A3411" s="1">
        <v>3409</v>
      </c>
      <c r="B3411" s="8" t="s">
        <v>3408</v>
      </c>
      <c r="C3411" s="8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16">
        <f>ROUND((E3411/D3411)*(100),0)</f>
        <v>124</v>
      </c>
      <c r="P3411" s="9">
        <f>IF(L3411 = 0,0,E3411/L3411)</f>
        <v>29.428571428571427</v>
      </c>
      <c r="Q3411" s="1" t="str">
        <f>LEFT(N3411,SEARCH("/",N3411)-1)</f>
        <v>theater</v>
      </c>
      <c r="R3411" s="1" t="str">
        <f>RIGHT(N3411,LEN(N3411) - FIND("/",N3411))</f>
        <v>plays</v>
      </c>
      <c r="S3411" s="12">
        <f>(J3411/86400)+DATE(1970,1,1)</f>
        <v>42544.814328703702</v>
      </c>
      <c r="T3411" s="12">
        <f>(I3411/86400)+DATE(1970,1,1)</f>
        <v>42582.873611111107</v>
      </c>
    </row>
    <row r="3412" spans="1:20" ht="60" x14ac:dyDescent="0.25">
      <c r="A3412" s="1">
        <v>3410</v>
      </c>
      <c r="B3412" s="8" t="s">
        <v>3409</v>
      </c>
      <c r="C3412" s="8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16">
        <f>ROUND((E3412/D3412)*(100),0)</f>
        <v>109</v>
      </c>
      <c r="P3412" s="9">
        <f>IF(L3412 = 0,0,E3412/L3412)</f>
        <v>81.375</v>
      </c>
      <c r="Q3412" s="1" t="str">
        <f>LEFT(N3412,SEARCH("/",N3412)-1)</f>
        <v>theater</v>
      </c>
      <c r="R3412" s="1" t="str">
        <f>RIGHT(N3412,LEN(N3412) - FIND("/",N3412))</f>
        <v>plays</v>
      </c>
      <c r="S3412" s="12">
        <f>(J3412/86400)+DATE(1970,1,1)</f>
        <v>42500.041550925926</v>
      </c>
      <c r="T3412" s="12">
        <f>(I3412/86400)+DATE(1970,1,1)</f>
        <v>42527.291666666672</v>
      </c>
    </row>
    <row r="3413" spans="1:20" ht="60" x14ac:dyDescent="0.25">
      <c r="A3413" s="1">
        <v>3411</v>
      </c>
      <c r="B3413" s="8" t="s">
        <v>3410</v>
      </c>
      <c r="C3413" s="8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16">
        <f>ROUND((E3413/D3413)*(100),0)</f>
        <v>104</v>
      </c>
      <c r="P3413" s="9">
        <f>IF(L3413 = 0,0,E3413/L3413)</f>
        <v>199.16666666666666</v>
      </c>
      <c r="Q3413" s="1" t="str">
        <f>LEFT(N3413,SEARCH("/",N3413)-1)</f>
        <v>theater</v>
      </c>
      <c r="R3413" s="1" t="str">
        <f>RIGHT(N3413,LEN(N3413) - FIND("/",N3413))</f>
        <v>plays</v>
      </c>
      <c r="S3413" s="12">
        <f>(J3413/86400)+DATE(1970,1,1)</f>
        <v>42265.022824074069</v>
      </c>
      <c r="T3413" s="12">
        <f>(I3413/86400)+DATE(1970,1,1)</f>
        <v>42285.022824074069</v>
      </c>
    </row>
    <row r="3414" spans="1:20" ht="45" x14ac:dyDescent="0.25">
      <c r="A3414" s="1">
        <v>3412</v>
      </c>
      <c r="B3414" s="8" t="s">
        <v>3411</v>
      </c>
      <c r="C3414" s="8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16">
        <f>ROUND((E3414/D3414)*(100),0)</f>
        <v>100</v>
      </c>
      <c r="P3414" s="9">
        <f>IF(L3414 = 0,0,E3414/L3414)</f>
        <v>115.38461538461539</v>
      </c>
      <c r="Q3414" s="1" t="str">
        <f>LEFT(N3414,SEARCH("/",N3414)-1)</f>
        <v>theater</v>
      </c>
      <c r="R3414" s="1" t="str">
        <f>RIGHT(N3414,LEN(N3414) - FIND("/",N3414))</f>
        <v>plays</v>
      </c>
      <c r="S3414" s="12">
        <f>(J3414/86400)+DATE(1970,1,1)</f>
        <v>41879.959050925929</v>
      </c>
      <c r="T3414" s="12">
        <f>(I3414/86400)+DATE(1970,1,1)</f>
        <v>41909.959050925929</v>
      </c>
    </row>
    <row r="3415" spans="1:20" ht="60" x14ac:dyDescent="0.25">
      <c r="A3415" s="1">
        <v>3413</v>
      </c>
      <c r="B3415" s="8" t="s">
        <v>3412</v>
      </c>
      <c r="C3415" s="8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16">
        <f>ROUND((E3415/D3415)*(100),0)</f>
        <v>130</v>
      </c>
      <c r="P3415" s="9">
        <f>IF(L3415 = 0,0,E3415/L3415)</f>
        <v>46.428571428571431</v>
      </c>
      <c r="Q3415" s="1" t="str">
        <f>LEFT(N3415,SEARCH("/",N3415)-1)</f>
        <v>theater</v>
      </c>
      <c r="R3415" s="1" t="str">
        <f>RIGHT(N3415,LEN(N3415) - FIND("/",N3415))</f>
        <v>plays</v>
      </c>
      <c r="S3415" s="12">
        <f>(J3415/86400)+DATE(1970,1,1)</f>
        <v>42053.733078703706</v>
      </c>
      <c r="T3415" s="12">
        <f>(I3415/86400)+DATE(1970,1,1)</f>
        <v>42063.207638888889</v>
      </c>
    </row>
    <row r="3416" spans="1:20" ht="45" x14ac:dyDescent="0.25">
      <c r="A3416" s="1">
        <v>3414</v>
      </c>
      <c r="B3416" s="8" t="s">
        <v>3413</v>
      </c>
      <c r="C3416" s="8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16">
        <f>ROUND((E3416/D3416)*(100),0)</f>
        <v>104</v>
      </c>
      <c r="P3416" s="9">
        <f>IF(L3416 = 0,0,E3416/L3416)</f>
        <v>70.568181818181813</v>
      </c>
      <c r="Q3416" s="1" t="str">
        <f>LEFT(N3416,SEARCH("/",N3416)-1)</f>
        <v>theater</v>
      </c>
      <c r="R3416" s="1" t="str">
        <f>RIGHT(N3416,LEN(N3416) - FIND("/",N3416))</f>
        <v>plays</v>
      </c>
      <c r="S3416" s="12">
        <f>(J3416/86400)+DATE(1970,1,1)</f>
        <v>42675.832465277781</v>
      </c>
      <c r="T3416" s="12">
        <f>(I3416/86400)+DATE(1970,1,1)</f>
        <v>42705.332638888889</v>
      </c>
    </row>
    <row r="3417" spans="1:20" ht="45" x14ac:dyDescent="0.25">
      <c r="A3417" s="1">
        <v>3415</v>
      </c>
      <c r="B3417" s="8" t="s">
        <v>3414</v>
      </c>
      <c r="C3417" s="8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16">
        <f>ROUND((E3417/D3417)*(100),0)</f>
        <v>100</v>
      </c>
      <c r="P3417" s="9">
        <f>IF(L3417 = 0,0,E3417/L3417)</f>
        <v>22.222222222222221</v>
      </c>
      <c r="Q3417" s="1" t="str">
        <f>LEFT(N3417,SEARCH("/",N3417)-1)</f>
        <v>theater</v>
      </c>
      <c r="R3417" s="1" t="str">
        <f>RIGHT(N3417,LEN(N3417) - FIND("/",N3417))</f>
        <v>plays</v>
      </c>
      <c r="S3417" s="12">
        <f>(J3417/86400)+DATE(1970,1,1)</f>
        <v>42467.144166666665</v>
      </c>
      <c r="T3417" s="12">
        <f>(I3417/86400)+DATE(1970,1,1)</f>
        <v>42477.979166666672</v>
      </c>
    </row>
    <row r="3418" spans="1:20" ht="60" x14ac:dyDescent="0.25">
      <c r="A3418" s="1">
        <v>3416</v>
      </c>
      <c r="B3418" s="8" t="s">
        <v>3415</v>
      </c>
      <c r="C3418" s="8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16">
        <f>ROUND((E3418/D3418)*(100),0)</f>
        <v>120</v>
      </c>
      <c r="P3418" s="9">
        <f>IF(L3418 = 0,0,E3418/L3418)</f>
        <v>159.46666666666667</v>
      </c>
      <c r="Q3418" s="1" t="str">
        <f>LEFT(N3418,SEARCH("/",N3418)-1)</f>
        <v>theater</v>
      </c>
      <c r="R3418" s="1" t="str">
        <f>RIGHT(N3418,LEN(N3418) - FIND("/",N3418))</f>
        <v>plays</v>
      </c>
      <c r="S3418" s="12">
        <f>(J3418/86400)+DATE(1970,1,1)</f>
        <v>42089.412557870368</v>
      </c>
      <c r="T3418" s="12">
        <f>(I3418/86400)+DATE(1970,1,1)</f>
        <v>42117.770833333328</v>
      </c>
    </row>
    <row r="3419" spans="1:20" ht="45" x14ac:dyDescent="0.25">
      <c r="A3419" s="1">
        <v>3417</v>
      </c>
      <c r="B3419" s="8" t="s">
        <v>3416</v>
      </c>
      <c r="C3419" s="8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16">
        <f>ROUND((E3419/D3419)*(100),0)</f>
        <v>100</v>
      </c>
      <c r="P3419" s="9">
        <f>IF(L3419 = 0,0,E3419/L3419)</f>
        <v>37.777999999999999</v>
      </c>
      <c r="Q3419" s="1" t="str">
        <f>LEFT(N3419,SEARCH("/",N3419)-1)</f>
        <v>theater</v>
      </c>
      <c r="R3419" s="1" t="str">
        <f>RIGHT(N3419,LEN(N3419) - FIND("/",N3419))</f>
        <v>plays</v>
      </c>
      <c r="S3419" s="12">
        <f>(J3419/86400)+DATE(1970,1,1)</f>
        <v>41894.91375</v>
      </c>
      <c r="T3419" s="12">
        <f>(I3419/86400)+DATE(1970,1,1)</f>
        <v>41938.029861111107</v>
      </c>
    </row>
    <row r="3420" spans="1:20" ht="60" x14ac:dyDescent="0.25">
      <c r="A3420" s="1">
        <v>3418</v>
      </c>
      <c r="B3420" s="8" t="s">
        <v>3417</v>
      </c>
      <c r="C3420" s="8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16">
        <f>ROUND((E3420/D3420)*(100),0)</f>
        <v>101</v>
      </c>
      <c r="P3420" s="9">
        <f>IF(L3420 = 0,0,E3420/L3420)</f>
        <v>72.053571428571431</v>
      </c>
      <c r="Q3420" s="1" t="str">
        <f>LEFT(N3420,SEARCH("/",N3420)-1)</f>
        <v>theater</v>
      </c>
      <c r="R3420" s="1" t="str">
        <f>RIGHT(N3420,LEN(N3420) - FIND("/",N3420))</f>
        <v>plays</v>
      </c>
      <c r="S3420" s="12">
        <f>(J3420/86400)+DATE(1970,1,1)</f>
        <v>41752.83457175926</v>
      </c>
      <c r="T3420" s="12">
        <f>(I3420/86400)+DATE(1970,1,1)</f>
        <v>41782.83457175926</v>
      </c>
    </row>
    <row r="3421" spans="1:20" ht="60" x14ac:dyDescent="0.25">
      <c r="A3421" s="1">
        <v>3419</v>
      </c>
      <c r="B3421" s="8" t="s">
        <v>3418</v>
      </c>
      <c r="C3421" s="8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16">
        <f>ROUND((E3421/D3421)*(100),0)</f>
        <v>107</v>
      </c>
      <c r="P3421" s="9">
        <f>IF(L3421 = 0,0,E3421/L3421)</f>
        <v>63.695652173913047</v>
      </c>
      <c r="Q3421" s="1" t="str">
        <f>LEFT(N3421,SEARCH("/",N3421)-1)</f>
        <v>theater</v>
      </c>
      <c r="R3421" s="1" t="str">
        <f>RIGHT(N3421,LEN(N3421) - FIND("/",N3421))</f>
        <v>plays</v>
      </c>
      <c r="S3421" s="12">
        <f>(J3421/86400)+DATE(1970,1,1)</f>
        <v>42448.821585648147</v>
      </c>
      <c r="T3421" s="12">
        <f>(I3421/86400)+DATE(1970,1,1)</f>
        <v>42466.895833333328</v>
      </c>
    </row>
    <row r="3422" spans="1:20" ht="45" x14ac:dyDescent="0.25">
      <c r="A3422" s="1">
        <v>3420</v>
      </c>
      <c r="B3422" s="8" t="s">
        <v>3419</v>
      </c>
      <c r="C3422" s="8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16">
        <f>ROUND((E3422/D3422)*(100),0)</f>
        <v>138</v>
      </c>
      <c r="P3422" s="9">
        <f>IF(L3422 = 0,0,E3422/L3422)</f>
        <v>28.411764705882351</v>
      </c>
      <c r="Q3422" s="1" t="str">
        <f>LEFT(N3422,SEARCH("/",N3422)-1)</f>
        <v>theater</v>
      </c>
      <c r="R3422" s="1" t="str">
        <f>RIGHT(N3422,LEN(N3422) - FIND("/",N3422))</f>
        <v>plays</v>
      </c>
      <c r="S3422" s="12">
        <f>(J3422/86400)+DATE(1970,1,1)</f>
        <v>42405.090300925927</v>
      </c>
      <c r="T3422" s="12">
        <f>(I3422/86400)+DATE(1970,1,1)</f>
        <v>42414</v>
      </c>
    </row>
    <row r="3423" spans="1:20" ht="45" x14ac:dyDescent="0.25">
      <c r="A3423" s="1">
        <v>3421</v>
      </c>
      <c r="B3423" s="8" t="s">
        <v>3420</v>
      </c>
      <c r="C3423" s="8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16">
        <f>ROUND((E3423/D3423)*(100),0)</f>
        <v>101</v>
      </c>
      <c r="P3423" s="9">
        <f>IF(L3423 = 0,0,E3423/L3423)</f>
        <v>103.21428571428571</v>
      </c>
      <c r="Q3423" s="1" t="str">
        <f>LEFT(N3423,SEARCH("/",N3423)-1)</f>
        <v>theater</v>
      </c>
      <c r="R3423" s="1" t="str">
        <f>RIGHT(N3423,LEN(N3423) - FIND("/",N3423))</f>
        <v>plays</v>
      </c>
      <c r="S3423" s="12">
        <f>(J3423/86400)+DATE(1970,1,1)</f>
        <v>42037.791238425925</v>
      </c>
      <c r="T3423" s="12">
        <f>(I3423/86400)+DATE(1970,1,1)</f>
        <v>42067.791238425925</v>
      </c>
    </row>
    <row r="3424" spans="1:20" ht="60" x14ac:dyDescent="0.25">
      <c r="A3424" s="1">
        <v>3422</v>
      </c>
      <c r="B3424" s="8" t="s">
        <v>3421</v>
      </c>
      <c r="C3424" s="8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16">
        <f>ROUND((E3424/D3424)*(100),0)</f>
        <v>109</v>
      </c>
      <c r="P3424" s="9">
        <f>IF(L3424 = 0,0,E3424/L3424)</f>
        <v>71.152173913043484</v>
      </c>
      <c r="Q3424" s="1" t="str">
        <f>LEFT(N3424,SEARCH("/",N3424)-1)</f>
        <v>theater</v>
      </c>
      <c r="R3424" s="1" t="str">
        <f>RIGHT(N3424,LEN(N3424) - FIND("/",N3424))</f>
        <v>plays</v>
      </c>
      <c r="S3424" s="12">
        <f>(J3424/86400)+DATE(1970,1,1)</f>
        <v>42323.562222222223</v>
      </c>
      <c r="T3424" s="12">
        <f>(I3424/86400)+DATE(1970,1,1)</f>
        <v>42352</v>
      </c>
    </row>
    <row r="3425" spans="1:20" ht="45" x14ac:dyDescent="0.25">
      <c r="A3425" s="1">
        <v>3423</v>
      </c>
      <c r="B3425" s="8" t="s">
        <v>3422</v>
      </c>
      <c r="C3425" s="8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16">
        <f>ROUND((E3425/D3425)*(100),0)</f>
        <v>140</v>
      </c>
      <c r="P3425" s="9">
        <f>IF(L3425 = 0,0,E3425/L3425)</f>
        <v>35</v>
      </c>
      <c r="Q3425" s="1" t="str">
        <f>LEFT(N3425,SEARCH("/",N3425)-1)</f>
        <v>theater</v>
      </c>
      <c r="R3425" s="1" t="str">
        <f>RIGHT(N3425,LEN(N3425) - FIND("/",N3425))</f>
        <v>plays</v>
      </c>
      <c r="S3425" s="12">
        <f>(J3425/86400)+DATE(1970,1,1)</f>
        <v>42088.911354166667</v>
      </c>
      <c r="T3425" s="12">
        <f>(I3425/86400)+DATE(1970,1,1)</f>
        <v>42118.911354166667</v>
      </c>
    </row>
    <row r="3426" spans="1:20" ht="60" x14ac:dyDescent="0.25">
      <c r="A3426" s="1">
        <v>3424</v>
      </c>
      <c r="B3426" s="8" t="s">
        <v>3423</v>
      </c>
      <c r="C3426" s="8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16">
        <f>ROUND((E3426/D3426)*(100),0)</f>
        <v>104</v>
      </c>
      <c r="P3426" s="9">
        <f>IF(L3426 = 0,0,E3426/L3426)</f>
        <v>81.776315789473685</v>
      </c>
      <c r="Q3426" s="1" t="str">
        <f>LEFT(N3426,SEARCH("/",N3426)-1)</f>
        <v>theater</v>
      </c>
      <c r="R3426" s="1" t="str">
        <f>RIGHT(N3426,LEN(N3426) - FIND("/",N3426))</f>
        <v>plays</v>
      </c>
      <c r="S3426" s="12">
        <f>(J3426/86400)+DATE(1970,1,1)</f>
        <v>42018.676898148144</v>
      </c>
      <c r="T3426" s="12">
        <f>(I3426/86400)+DATE(1970,1,1)</f>
        <v>42040.290972222225</v>
      </c>
    </row>
    <row r="3427" spans="1:20" ht="60" x14ac:dyDescent="0.25">
      <c r="A3427" s="1">
        <v>3425</v>
      </c>
      <c r="B3427" s="8" t="s">
        <v>3424</v>
      </c>
      <c r="C3427" s="8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16">
        <f>ROUND((E3427/D3427)*(100),0)</f>
        <v>103</v>
      </c>
      <c r="P3427" s="9">
        <f>IF(L3427 = 0,0,E3427/L3427)</f>
        <v>297.02980769230766</v>
      </c>
      <c r="Q3427" s="1" t="str">
        <f>LEFT(N3427,SEARCH("/",N3427)-1)</f>
        <v>theater</v>
      </c>
      <c r="R3427" s="1" t="str">
        <f>RIGHT(N3427,LEN(N3427) - FIND("/",N3427))</f>
        <v>plays</v>
      </c>
      <c r="S3427" s="12">
        <f>(J3427/86400)+DATE(1970,1,1)</f>
        <v>41884.617314814815</v>
      </c>
      <c r="T3427" s="12">
        <f>(I3427/86400)+DATE(1970,1,1)</f>
        <v>41916.617314814815</v>
      </c>
    </row>
    <row r="3428" spans="1:20" ht="45" x14ac:dyDescent="0.25">
      <c r="A3428" s="1">
        <v>3426</v>
      </c>
      <c r="B3428" s="8" t="s">
        <v>3425</v>
      </c>
      <c r="C3428" s="8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16">
        <f>ROUND((E3428/D3428)*(100),0)</f>
        <v>108</v>
      </c>
      <c r="P3428" s="9">
        <f>IF(L3428 = 0,0,E3428/L3428)</f>
        <v>46.609195402298852</v>
      </c>
      <c r="Q3428" s="1" t="str">
        <f>LEFT(N3428,SEARCH("/",N3428)-1)</f>
        <v>theater</v>
      </c>
      <c r="R3428" s="1" t="str">
        <f>RIGHT(N3428,LEN(N3428) - FIND("/",N3428))</f>
        <v>plays</v>
      </c>
      <c r="S3428" s="12">
        <f>(J3428/86400)+DATE(1970,1,1)</f>
        <v>41884.056747685187</v>
      </c>
      <c r="T3428" s="12">
        <f>(I3428/86400)+DATE(1970,1,1)</f>
        <v>41903.083333333336</v>
      </c>
    </row>
    <row r="3429" spans="1:20" ht="60" x14ac:dyDescent="0.25">
      <c r="A3429" s="1">
        <v>3427</v>
      </c>
      <c r="B3429" s="8" t="s">
        <v>3426</v>
      </c>
      <c r="C3429" s="8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16">
        <f>ROUND((E3429/D3429)*(100),0)</f>
        <v>100</v>
      </c>
      <c r="P3429" s="9">
        <f>IF(L3429 = 0,0,E3429/L3429)</f>
        <v>51.724137931034484</v>
      </c>
      <c r="Q3429" s="1" t="str">
        <f>LEFT(N3429,SEARCH("/",N3429)-1)</f>
        <v>theater</v>
      </c>
      <c r="R3429" s="1" t="str">
        <f>RIGHT(N3429,LEN(N3429) - FIND("/",N3429))</f>
        <v>plays</v>
      </c>
      <c r="S3429" s="12">
        <f>(J3429/86400)+DATE(1970,1,1)</f>
        <v>41792.645277777774</v>
      </c>
      <c r="T3429" s="12">
        <f>(I3429/86400)+DATE(1970,1,1)</f>
        <v>41822.645277777774</v>
      </c>
    </row>
    <row r="3430" spans="1:20" ht="60" x14ac:dyDescent="0.25">
      <c r="A3430" s="1">
        <v>3428</v>
      </c>
      <c r="B3430" s="8" t="s">
        <v>3427</v>
      </c>
      <c r="C3430" s="8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16">
        <f>ROUND((E3430/D3430)*(100),0)</f>
        <v>103</v>
      </c>
      <c r="P3430" s="9">
        <f>IF(L3430 = 0,0,E3430/L3430)</f>
        <v>40.294117647058826</v>
      </c>
      <c r="Q3430" s="1" t="str">
        <f>LEFT(N3430,SEARCH("/",N3430)-1)</f>
        <v>theater</v>
      </c>
      <c r="R3430" s="1" t="str">
        <f>RIGHT(N3430,LEN(N3430) - FIND("/",N3430))</f>
        <v>plays</v>
      </c>
      <c r="S3430" s="12">
        <f>(J3430/86400)+DATE(1970,1,1)</f>
        <v>42038.720451388886</v>
      </c>
      <c r="T3430" s="12">
        <f>(I3430/86400)+DATE(1970,1,1)</f>
        <v>42063.708333333328</v>
      </c>
    </row>
    <row r="3431" spans="1:20" ht="60" x14ac:dyDescent="0.25">
      <c r="A3431" s="1">
        <v>3429</v>
      </c>
      <c r="B3431" s="8" t="s">
        <v>3428</v>
      </c>
      <c r="C3431" s="8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16">
        <f>ROUND((E3431/D3431)*(100),0)</f>
        <v>130</v>
      </c>
      <c r="P3431" s="9">
        <f>IF(L3431 = 0,0,E3431/L3431)</f>
        <v>16.25</v>
      </c>
      <c r="Q3431" s="1" t="str">
        <f>LEFT(N3431,SEARCH("/",N3431)-1)</f>
        <v>theater</v>
      </c>
      <c r="R3431" s="1" t="str">
        <f>RIGHT(N3431,LEN(N3431) - FIND("/",N3431))</f>
        <v>plays</v>
      </c>
      <c r="S3431" s="12">
        <f>(J3431/86400)+DATE(1970,1,1)</f>
        <v>42662.021539351852</v>
      </c>
      <c r="T3431" s="12">
        <f>(I3431/86400)+DATE(1970,1,1)</f>
        <v>42676.021539351852</v>
      </c>
    </row>
    <row r="3432" spans="1:20" ht="60" x14ac:dyDescent="0.25">
      <c r="A3432" s="1">
        <v>3430</v>
      </c>
      <c r="B3432" s="8" t="s">
        <v>3429</v>
      </c>
      <c r="C3432" s="8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16">
        <f>ROUND((E3432/D3432)*(100),0)</f>
        <v>109</v>
      </c>
      <c r="P3432" s="9">
        <f>IF(L3432 = 0,0,E3432/L3432)</f>
        <v>30.152638888888887</v>
      </c>
      <c r="Q3432" s="1" t="str">
        <f>LEFT(N3432,SEARCH("/",N3432)-1)</f>
        <v>theater</v>
      </c>
      <c r="R3432" s="1" t="str">
        <f>RIGHT(N3432,LEN(N3432) - FIND("/",N3432))</f>
        <v>plays</v>
      </c>
      <c r="S3432" s="12">
        <f>(J3432/86400)+DATE(1970,1,1)</f>
        <v>41820.945613425924</v>
      </c>
      <c r="T3432" s="12">
        <f>(I3432/86400)+DATE(1970,1,1)</f>
        <v>41850.945613425924</v>
      </c>
    </row>
    <row r="3433" spans="1:20" ht="45" x14ac:dyDescent="0.25">
      <c r="A3433" s="1">
        <v>3431</v>
      </c>
      <c r="B3433" s="8" t="s">
        <v>3430</v>
      </c>
      <c r="C3433" s="8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16">
        <f>ROUND((E3433/D3433)*(100),0)</f>
        <v>100</v>
      </c>
      <c r="P3433" s="9">
        <f>IF(L3433 = 0,0,E3433/L3433)</f>
        <v>95.238095238095241</v>
      </c>
      <c r="Q3433" s="1" t="str">
        <f>LEFT(N3433,SEARCH("/",N3433)-1)</f>
        <v>theater</v>
      </c>
      <c r="R3433" s="1" t="str">
        <f>RIGHT(N3433,LEN(N3433) - FIND("/",N3433))</f>
        <v>plays</v>
      </c>
      <c r="S3433" s="12">
        <f>(J3433/86400)+DATE(1970,1,1)</f>
        <v>41839.730937500004</v>
      </c>
      <c r="T3433" s="12">
        <f>(I3433/86400)+DATE(1970,1,1)</f>
        <v>41869.730937500004</v>
      </c>
    </row>
    <row r="3434" spans="1:20" ht="45" x14ac:dyDescent="0.25">
      <c r="A3434" s="1">
        <v>3432</v>
      </c>
      <c r="B3434" s="8" t="s">
        <v>3431</v>
      </c>
      <c r="C3434" s="8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16">
        <f>ROUND((E3434/D3434)*(100),0)</f>
        <v>110</v>
      </c>
      <c r="P3434" s="9">
        <f>IF(L3434 = 0,0,E3434/L3434)</f>
        <v>52.214285714285715</v>
      </c>
      <c r="Q3434" s="1" t="str">
        <f>LEFT(N3434,SEARCH("/",N3434)-1)</f>
        <v>theater</v>
      </c>
      <c r="R3434" s="1" t="str">
        <f>RIGHT(N3434,LEN(N3434) - FIND("/",N3434))</f>
        <v>plays</v>
      </c>
      <c r="S3434" s="12">
        <f>(J3434/86400)+DATE(1970,1,1)</f>
        <v>42380.581180555557</v>
      </c>
      <c r="T3434" s="12">
        <f>(I3434/86400)+DATE(1970,1,1)</f>
        <v>42405.916666666672</v>
      </c>
    </row>
    <row r="3435" spans="1:20" ht="45" x14ac:dyDescent="0.25">
      <c r="A3435" s="1">
        <v>3433</v>
      </c>
      <c r="B3435" s="8" t="s">
        <v>3432</v>
      </c>
      <c r="C3435" s="8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16">
        <f>ROUND((E3435/D3435)*(100),0)</f>
        <v>100</v>
      </c>
      <c r="P3435" s="9">
        <f>IF(L3435 = 0,0,E3435/L3435)</f>
        <v>134.1549295774648</v>
      </c>
      <c r="Q3435" s="1" t="str">
        <f>LEFT(N3435,SEARCH("/",N3435)-1)</f>
        <v>theater</v>
      </c>
      <c r="R3435" s="1" t="str">
        <f>RIGHT(N3435,LEN(N3435) - FIND("/",N3435))</f>
        <v>plays</v>
      </c>
      <c r="S3435" s="12">
        <f>(J3435/86400)+DATE(1970,1,1)</f>
        <v>41776.06313657407</v>
      </c>
      <c r="T3435" s="12">
        <f>(I3435/86400)+DATE(1970,1,1)</f>
        <v>41807.125</v>
      </c>
    </row>
    <row r="3436" spans="1:20" ht="60" x14ac:dyDescent="0.25">
      <c r="A3436" s="1">
        <v>3434</v>
      </c>
      <c r="B3436" s="8" t="s">
        <v>3433</v>
      </c>
      <c r="C3436" s="8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16">
        <f>ROUND((E3436/D3436)*(100),0)</f>
        <v>106</v>
      </c>
      <c r="P3436" s="9">
        <f>IF(L3436 = 0,0,E3436/L3436)</f>
        <v>62.827380952380949</v>
      </c>
      <c r="Q3436" s="1" t="str">
        <f>LEFT(N3436,SEARCH("/",N3436)-1)</f>
        <v>theater</v>
      </c>
      <c r="R3436" s="1" t="str">
        <f>RIGHT(N3436,LEN(N3436) - FIND("/",N3436))</f>
        <v>plays</v>
      </c>
      <c r="S3436" s="12">
        <f>(J3436/86400)+DATE(1970,1,1)</f>
        <v>41800.380428240736</v>
      </c>
      <c r="T3436" s="12">
        <f>(I3436/86400)+DATE(1970,1,1)</f>
        <v>41830.380428240736</v>
      </c>
    </row>
    <row r="3437" spans="1:20" ht="60" x14ac:dyDescent="0.25">
      <c r="A3437" s="1">
        <v>3435</v>
      </c>
      <c r="B3437" s="8" t="s">
        <v>3434</v>
      </c>
      <c r="C3437" s="8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16">
        <f>ROUND((E3437/D3437)*(100),0)</f>
        <v>112</v>
      </c>
      <c r="P3437" s="9">
        <f>IF(L3437 = 0,0,E3437/L3437)</f>
        <v>58.94736842105263</v>
      </c>
      <c r="Q3437" s="1" t="str">
        <f>LEFT(N3437,SEARCH("/",N3437)-1)</f>
        <v>theater</v>
      </c>
      <c r="R3437" s="1" t="str">
        <f>RIGHT(N3437,LEN(N3437) - FIND("/",N3437))</f>
        <v>plays</v>
      </c>
      <c r="S3437" s="12">
        <f>(J3437/86400)+DATE(1970,1,1)</f>
        <v>42572.61681712963</v>
      </c>
      <c r="T3437" s="12">
        <f>(I3437/86400)+DATE(1970,1,1)</f>
        <v>42589.125</v>
      </c>
    </row>
    <row r="3438" spans="1:20" ht="60" x14ac:dyDescent="0.25">
      <c r="A3438" s="1">
        <v>3436</v>
      </c>
      <c r="B3438" s="8" t="s">
        <v>3435</v>
      </c>
      <c r="C3438" s="8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16">
        <f>ROUND((E3438/D3438)*(100),0)</f>
        <v>106</v>
      </c>
      <c r="P3438" s="9">
        <f>IF(L3438 = 0,0,E3438/L3438)</f>
        <v>143.1081081081081</v>
      </c>
      <c r="Q3438" s="1" t="str">
        <f>LEFT(N3438,SEARCH("/",N3438)-1)</f>
        <v>theater</v>
      </c>
      <c r="R3438" s="1" t="str">
        <f>RIGHT(N3438,LEN(N3438) - FIND("/",N3438))</f>
        <v>plays</v>
      </c>
      <c r="S3438" s="12">
        <f>(J3438/86400)+DATE(1970,1,1)</f>
        <v>41851.541585648149</v>
      </c>
      <c r="T3438" s="12">
        <f>(I3438/86400)+DATE(1970,1,1)</f>
        <v>41872.686111111107</v>
      </c>
    </row>
    <row r="3439" spans="1:20" ht="60" x14ac:dyDescent="0.25">
      <c r="A3439" s="1">
        <v>3437</v>
      </c>
      <c r="B3439" s="8" t="s">
        <v>3436</v>
      </c>
      <c r="C3439" s="8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16">
        <f>ROUND((E3439/D3439)*(100),0)</f>
        <v>101</v>
      </c>
      <c r="P3439" s="9">
        <f>IF(L3439 = 0,0,E3439/L3439)</f>
        <v>84.166666666666671</v>
      </c>
      <c r="Q3439" s="1" t="str">
        <f>LEFT(N3439,SEARCH("/",N3439)-1)</f>
        <v>theater</v>
      </c>
      <c r="R3439" s="1" t="str">
        <f>RIGHT(N3439,LEN(N3439) - FIND("/",N3439))</f>
        <v>plays</v>
      </c>
      <c r="S3439" s="12">
        <f>(J3439/86400)+DATE(1970,1,1)</f>
        <v>42205.710879629631</v>
      </c>
      <c r="T3439" s="12">
        <f>(I3439/86400)+DATE(1970,1,1)</f>
        <v>42235.710879629631</v>
      </c>
    </row>
    <row r="3440" spans="1:20" ht="60" x14ac:dyDescent="0.25">
      <c r="A3440" s="1">
        <v>3438</v>
      </c>
      <c r="B3440" s="8" t="s">
        <v>3437</v>
      </c>
      <c r="C3440" s="8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16">
        <f>ROUND((E3440/D3440)*(100),0)</f>
        <v>104</v>
      </c>
      <c r="P3440" s="9">
        <f>IF(L3440 = 0,0,E3440/L3440)</f>
        <v>186.07142857142858</v>
      </c>
      <c r="Q3440" s="1" t="str">
        <f>LEFT(N3440,SEARCH("/",N3440)-1)</f>
        <v>theater</v>
      </c>
      <c r="R3440" s="1" t="str">
        <f>RIGHT(N3440,LEN(N3440) - FIND("/",N3440))</f>
        <v>plays</v>
      </c>
      <c r="S3440" s="12">
        <f>(J3440/86400)+DATE(1970,1,1)</f>
        <v>42100.927858796298</v>
      </c>
      <c r="T3440" s="12">
        <f>(I3440/86400)+DATE(1970,1,1)</f>
        <v>42126.875</v>
      </c>
    </row>
    <row r="3441" spans="1:20" ht="30" x14ac:dyDescent="0.25">
      <c r="A3441" s="1">
        <v>3439</v>
      </c>
      <c r="B3441" s="8" t="s">
        <v>3438</v>
      </c>
      <c r="C3441" s="8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16">
        <f>ROUND((E3441/D3441)*(100),0)</f>
        <v>135</v>
      </c>
      <c r="P3441" s="9">
        <f>IF(L3441 = 0,0,E3441/L3441)</f>
        <v>89.785555555555561</v>
      </c>
      <c r="Q3441" s="1" t="str">
        <f>LEFT(N3441,SEARCH("/",N3441)-1)</f>
        <v>theater</v>
      </c>
      <c r="R3441" s="1" t="str">
        <f>RIGHT(N3441,LEN(N3441) - FIND("/",N3441))</f>
        <v>plays</v>
      </c>
      <c r="S3441" s="12">
        <f>(J3441/86400)+DATE(1970,1,1)</f>
        <v>42374.911226851851</v>
      </c>
      <c r="T3441" s="12">
        <f>(I3441/86400)+DATE(1970,1,1)</f>
        <v>42388.207638888889</v>
      </c>
    </row>
    <row r="3442" spans="1:20" ht="60" x14ac:dyDescent="0.25">
      <c r="A3442" s="1">
        <v>3440</v>
      </c>
      <c r="B3442" s="8" t="s">
        <v>3439</v>
      </c>
      <c r="C3442" s="8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16">
        <f>ROUND((E3442/D3442)*(100),0)</f>
        <v>105</v>
      </c>
      <c r="P3442" s="9">
        <f>IF(L3442 = 0,0,E3442/L3442)</f>
        <v>64.157560975609755</v>
      </c>
      <c r="Q3442" s="1" t="str">
        <f>LEFT(N3442,SEARCH("/",N3442)-1)</f>
        <v>theater</v>
      </c>
      <c r="R3442" s="1" t="str">
        <f>RIGHT(N3442,LEN(N3442) - FIND("/",N3442))</f>
        <v>plays</v>
      </c>
      <c r="S3442" s="12">
        <f>(J3442/86400)+DATE(1970,1,1)</f>
        <v>41809.12300925926</v>
      </c>
      <c r="T3442" s="12">
        <f>(I3442/86400)+DATE(1970,1,1)</f>
        <v>41831.677083333336</v>
      </c>
    </row>
    <row r="3443" spans="1:20" ht="60" x14ac:dyDescent="0.25">
      <c r="A3443" s="1">
        <v>3441</v>
      </c>
      <c r="B3443" s="8" t="s">
        <v>3440</v>
      </c>
      <c r="C3443" s="8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16">
        <f>ROUND((E3443/D3443)*(100),0)</f>
        <v>103</v>
      </c>
      <c r="P3443" s="9">
        <f>IF(L3443 = 0,0,E3443/L3443)</f>
        <v>59.651162790697676</v>
      </c>
      <c r="Q3443" s="1" t="str">
        <f>LEFT(N3443,SEARCH("/",N3443)-1)</f>
        <v>theater</v>
      </c>
      <c r="R3443" s="1" t="str">
        <f>RIGHT(N3443,LEN(N3443) - FIND("/",N3443))</f>
        <v>plays</v>
      </c>
      <c r="S3443" s="12">
        <f>(J3443/86400)+DATE(1970,1,1)</f>
        <v>42294.429641203707</v>
      </c>
      <c r="T3443" s="12">
        <f>(I3443/86400)+DATE(1970,1,1)</f>
        <v>42321.845138888893</v>
      </c>
    </row>
    <row r="3444" spans="1:20" ht="60" x14ac:dyDescent="0.25">
      <c r="A3444" s="1">
        <v>3442</v>
      </c>
      <c r="B3444" s="8" t="s">
        <v>3441</v>
      </c>
      <c r="C3444" s="8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16">
        <f>ROUND((E3444/D3444)*(100),0)</f>
        <v>100</v>
      </c>
      <c r="P3444" s="9">
        <f>IF(L3444 = 0,0,E3444/L3444)</f>
        <v>31.25</v>
      </c>
      <c r="Q3444" s="1" t="str">
        <f>LEFT(N3444,SEARCH("/",N3444)-1)</f>
        <v>theater</v>
      </c>
      <c r="R3444" s="1" t="str">
        <f>RIGHT(N3444,LEN(N3444) - FIND("/",N3444))</f>
        <v>plays</v>
      </c>
      <c r="S3444" s="12">
        <f>(J3444/86400)+DATE(1970,1,1)</f>
        <v>42124.841111111113</v>
      </c>
      <c r="T3444" s="12">
        <f>(I3444/86400)+DATE(1970,1,1)</f>
        <v>42154.841111111113</v>
      </c>
    </row>
    <row r="3445" spans="1:20" ht="60" x14ac:dyDescent="0.25">
      <c r="A3445" s="1">
        <v>3443</v>
      </c>
      <c r="B3445" s="8" t="s">
        <v>3442</v>
      </c>
      <c r="C3445" s="8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16">
        <f>ROUND((E3445/D3445)*(100),0)</f>
        <v>186</v>
      </c>
      <c r="P3445" s="9">
        <f>IF(L3445 = 0,0,E3445/L3445)</f>
        <v>41.222222222222221</v>
      </c>
      <c r="Q3445" s="1" t="str">
        <f>LEFT(N3445,SEARCH("/",N3445)-1)</f>
        <v>theater</v>
      </c>
      <c r="R3445" s="1" t="str">
        <f>RIGHT(N3445,LEN(N3445) - FIND("/",N3445))</f>
        <v>plays</v>
      </c>
      <c r="S3445" s="12">
        <f>(J3445/86400)+DATE(1970,1,1)</f>
        <v>41861.524837962963</v>
      </c>
      <c r="T3445" s="12">
        <f>(I3445/86400)+DATE(1970,1,1)</f>
        <v>41891.524837962963</v>
      </c>
    </row>
    <row r="3446" spans="1:20" ht="60" x14ac:dyDescent="0.25">
      <c r="A3446" s="1">
        <v>3444</v>
      </c>
      <c r="B3446" s="8" t="s">
        <v>3443</v>
      </c>
      <c r="C3446" s="8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16">
        <f>ROUND((E3446/D3446)*(100),0)</f>
        <v>289</v>
      </c>
      <c r="P3446" s="9">
        <f>IF(L3446 = 0,0,E3446/L3446)</f>
        <v>43.35</v>
      </c>
      <c r="Q3446" s="1" t="str">
        <f>LEFT(N3446,SEARCH("/",N3446)-1)</f>
        <v>theater</v>
      </c>
      <c r="R3446" s="1" t="str">
        <f>RIGHT(N3446,LEN(N3446) - FIND("/",N3446))</f>
        <v>plays</v>
      </c>
      <c r="S3446" s="12">
        <f>(J3446/86400)+DATE(1970,1,1)</f>
        <v>42521.291504629626</v>
      </c>
      <c r="T3446" s="12">
        <f>(I3446/86400)+DATE(1970,1,1)</f>
        <v>42529.582638888889</v>
      </c>
    </row>
    <row r="3447" spans="1:20" ht="45" x14ac:dyDescent="0.25">
      <c r="A3447" s="1">
        <v>3445</v>
      </c>
      <c r="B3447" s="8" t="s">
        <v>3444</v>
      </c>
      <c r="C3447" s="8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16">
        <f>ROUND((E3447/D3447)*(100),0)</f>
        <v>100</v>
      </c>
      <c r="P3447" s="9">
        <f>IF(L3447 = 0,0,E3447/L3447)</f>
        <v>64.516129032258064</v>
      </c>
      <c r="Q3447" s="1" t="str">
        <f>LEFT(N3447,SEARCH("/",N3447)-1)</f>
        <v>theater</v>
      </c>
      <c r="R3447" s="1" t="str">
        <f>RIGHT(N3447,LEN(N3447) - FIND("/",N3447))</f>
        <v>plays</v>
      </c>
      <c r="S3447" s="12">
        <f>(J3447/86400)+DATE(1970,1,1)</f>
        <v>42272.530509259261</v>
      </c>
      <c r="T3447" s="12">
        <f>(I3447/86400)+DATE(1970,1,1)</f>
        <v>42300.530509259261</v>
      </c>
    </row>
    <row r="3448" spans="1:20" ht="60" x14ac:dyDescent="0.25">
      <c r="A3448" s="1">
        <v>3446</v>
      </c>
      <c r="B3448" s="8" t="s">
        <v>3445</v>
      </c>
      <c r="C3448" s="8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16">
        <f>ROUND((E3448/D3448)*(100),0)</f>
        <v>108</v>
      </c>
      <c r="P3448" s="9">
        <f>IF(L3448 = 0,0,E3448/L3448)</f>
        <v>43.28</v>
      </c>
      <c r="Q3448" s="1" t="str">
        <f>LEFT(N3448,SEARCH("/",N3448)-1)</f>
        <v>theater</v>
      </c>
      <c r="R3448" s="1" t="str">
        <f>RIGHT(N3448,LEN(N3448) - FIND("/",N3448))</f>
        <v>plays</v>
      </c>
      <c r="S3448" s="12">
        <f>(J3448/86400)+DATE(1970,1,1)</f>
        <v>42016.832465277781</v>
      </c>
      <c r="T3448" s="12">
        <f>(I3448/86400)+DATE(1970,1,1)</f>
        <v>42040.513888888891</v>
      </c>
    </row>
    <row r="3449" spans="1:20" ht="30" x14ac:dyDescent="0.25">
      <c r="A3449" s="1">
        <v>3447</v>
      </c>
      <c r="B3449" s="8" t="s">
        <v>3446</v>
      </c>
      <c r="C3449" s="8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16">
        <f>ROUND((E3449/D3449)*(100),0)</f>
        <v>108</v>
      </c>
      <c r="P3449" s="9">
        <f>IF(L3449 = 0,0,E3449/L3449)</f>
        <v>77</v>
      </c>
      <c r="Q3449" s="1" t="str">
        <f>LEFT(N3449,SEARCH("/",N3449)-1)</f>
        <v>theater</v>
      </c>
      <c r="R3449" s="1" t="str">
        <f>RIGHT(N3449,LEN(N3449) - FIND("/",N3449))</f>
        <v>plays</v>
      </c>
      <c r="S3449" s="12">
        <f>(J3449/86400)+DATE(1970,1,1)</f>
        <v>42402.889027777783</v>
      </c>
      <c r="T3449" s="12">
        <f>(I3449/86400)+DATE(1970,1,1)</f>
        <v>42447.847361111111</v>
      </c>
    </row>
    <row r="3450" spans="1:20" ht="45" x14ac:dyDescent="0.25">
      <c r="A3450" s="1">
        <v>3448</v>
      </c>
      <c r="B3450" s="8" t="s">
        <v>3447</v>
      </c>
      <c r="C3450" s="8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16">
        <f>ROUND((E3450/D3450)*(100),0)</f>
        <v>110</v>
      </c>
      <c r="P3450" s="9">
        <f>IF(L3450 = 0,0,E3450/L3450)</f>
        <v>51.222222222222221</v>
      </c>
      <c r="Q3450" s="1" t="str">
        <f>LEFT(N3450,SEARCH("/",N3450)-1)</f>
        <v>theater</v>
      </c>
      <c r="R3450" s="1" t="str">
        <f>RIGHT(N3450,LEN(N3450) - FIND("/",N3450))</f>
        <v>plays</v>
      </c>
      <c r="S3450" s="12">
        <f>(J3450/86400)+DATE(1970,1,1)</f>
        <v>41960.119085648148</v>
      </c>
      <c r="T3450" s="12">
        <f>(I3450/86400)+DATE(1970,1,1)</f>
        <v>41990.119085648148</v>
      </c>
    </row>
    <row r="3451" spans="1:20" ht="45" x14ac:dyDescent="0.25">
      <c r="A3451" s="1">
        <v>3449</v>
      </c>
      <c r="B3451" s="8" t="s">
        <v>3448</v>
      </c>
      <c r="C3451" s="8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16">
        <f>ROUND((E3451/D3451)*(100),0)</f>
        <v>171</v>
      </c>
      <c r="P3451" s="9">
        <f>IF(L3451 = 0,0,E3451/L3451)</f>
        <v>68.25</v>
      </c>
      <c r="Q3451" s="1" t="str">
        <f>LEFT(N3451,SEARCH("/",N3451)-1)</f>
        <v>theater</v>
      </c>
      <c r="R3451" s="1" t="str">
        <f>RIGHT(N3451,LEN(N3451) - FIND("/",N3451))</f>
        <v>plays</v>
      </c>
      <c r="S3451" s="12">
        <f>(J3451/86400)+DATE(1970,1,1)</f>
        <v>42532.052523148144</v>
      </c>
      <c r="T3451" s="12">
        <f>(I3451/86400)+DATE(1970,1,1)</f>
        <v>42560.166666666672</v>
      </c>
    </row>
    <row r="3452" spans="1:20" ht="60" x14ac:dyDescent="0.25">
      <c r="A3452" s="1">
        <v>3450</v>
      </c>
      <c r="B3452" s="8" t="s">
        <v>3449</v>
      </c>
      <c r="C3452" s="8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16">
        <f>ROUND((E3452/D3452)*(100),0)</f>
        <v>152</v>
      </c>
      <c r="P3452" s="9">
        <f>IF(L3452 = 0,0,E3452/L3452)</f>
        <v>19.487179487179485</v>
      </c>
      <c r="Q3452" s="1" t="str">
        <f>LEFT(N3452,SEARCH("/",N3452)-1)</f>
        <v>theater</v>
      </c>
      <c r="R3452" s="1" t="str">
        <f>RIGHT(N3452,LEN(N3452) - FIND("/",N3452))</f>
        <v>plays</v>
      </c>
      <c r="S3452" s="12">
        <f>(J3452/86400)+DATE(1970,1,1)</f>
        <v>42036.704525462963</v>
      </c>
      <c r="T3452" s="12">
        <f>(I3452/86400)+DATE(1970,1,1)</f>
        <v>42096.662858796291</v>
      </c>
    </row>
    <row r="3453" spans="1:20" ht="60" x14ac:dyDescent="0.25">
      <c r="A3453" s="1">
        <v>3451</v>
      </c>
      <c r="B3453" s="8" t="s">
        <v>3450</v>
      </c>
      <c r="C3453" s="8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16">
        <f>ROUND((E3453/D3453)*(100),0)</f>
        <v>101</v>
      </c>
      <c r="P3453" s="9">
        <f>IF(L3453 = 0,0,E3453/L3453)</f>
        <v>41.125</v>
      </c>
      <c r="Q3453" s="1" t="str">
        <f>LEFT(N3453,SEARCH("/",N3453)-1)</f>
        <v>theater</v>
      </c>
      <c r="R3453" s="1" t="str">
        <f>RIGHT(N3453,LEN(N3453) - FIND("/",N3453))</f>
        <v>plays</v>
      </c>
      <c r="S3453" s="12">
        <f>(J3453/86400)+DATE(1970,1,1)</f>
        <v>42088.723692129628</v>
      </c>
      <c r="T3453" s="12">
        <f>(I3453/86400)+DATE(1970,1,1)</f>
        <v>42115.723692129628</v>
      </c>
    </row>
    <row r="3454" spans="1:20" ht="60" x14ac:dyDescent="0.25">
      <c r="A3454" s="1">
        <v>3452</v>
      </c>
      <c r="B3454" s="8" t="s">
        <v>3451</v>
      </c>
      <c r="C3454" s="8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16">
        <f>ROUND((E3454/D3454)*(100),0)</f>
        <v>153</v>
      </c>
      <c r="P3454" s="9">
        <f>IF(L3454 = 0,0,E3454/L3454)</f>
        <v>41.405405405405403</v>
      </c>
      <c r="Q3454" s="1" t="str">
        <f>LEFT(N3454,SEARCH("/",N3454)-1)</f>
        <v>theater</v>
      </c>
      <c r="R3454" s="1" t="str">
        <f>RIGHT(N3454,LEN(N3454) - FIND("/",N3454))</f>
        <v>plays</v>
      </c>
      <c r="S3454" s="12">
        <f>(J3454/86400)+DATE(1970,1,1)</f>
        <v>41820.639189814814</v>
      </c>
      <c r="T3454" s="12">
        <f>(I3454/86400)+DATE(1970,1,1)</f>
        <v>41843.165972222225</v>
      </c>
    </row>
    <row r="3455" spans="1:20" ht="45" x14ac:dyDescent="0.25">
      <c r="A3455" s="1">
        <v>3453</v>
      </c>
      <c r="B3455" s="8" t="s">
        <v>3452</v>
      </c>
      <c r="C3455" s="8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16">
        <f>ROUND((E3455/D3455)*(100),0)</f>
        <v>128</v>
      </c>
      <c r="P3455" s="9">
        <f>IF(L3455 = 0,0,E3455/L3455)</f>
        <v>27.5</v>
      </c>
      <c r="Q3455" s="1" t="str">
        <f>LEFT(N3455,SEARCH("/",N3455)-1)</f>
        <v>theater</v>
      </c>
      <c r="R3455" s="1" t="str">
        <f>RIGHT(N3455,LEN(N3455) - FIND("/",N3455))</f>
        <v>plays</v>
      </c>
      <c r="S3455" s="12">
        <f>(J3455/86400)+DATE(1970,1,1)</f>
        <v>42535.97865740741</v>
      </c>
      <c r="T3455" s="12">
        <f>(I3455/86400)+DATE(1970,1,1)</f>
        <v>42595.97865740741</v>
      </c>
    </row>
    <row r="3456" spans="1:20" ht="60" x14ac:dyDescent="0.25">
      <c r="A3456" s="1">
        <v>3454</v>
      </c>
      <c r="B3456" s="8" t="s">
        <v>3453</v>
      </c>
      <c r="C3456" s="8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16">
        <f>ROUND((E3456/D3456)*(100),0)</f>
        <v>101</v>
      </c>
      <c r="P3456" s="9">
        <f>IF(L3456 = 0,0,E3456/L3456)</f>
        <v>33.571428571428569</v>
      </c>
      <c r="Q3456" s="1" t="str">
        <f>LEFT(N3456,SEARCH("/",N3456)-1)</f>
        <v>theater</v>
      </c>
      <c r="R3456" s="1" t="str">
        <f>RIGHT(N3456,LEN(N3456) - FIND("/",N3456))</f>
        <v>plays</v>
      </c>
      <c r="S3456" s="12">
        <f>(J3456/86400)+DATE(1970,1,1)</f>
        <v>41821.698599537034</v>
      </c>
      <c r="T3456" s="12">
        <f>(I3456/86400)+DATE(1970,1,1)</f>
        <v>41851.698599537034</v>
      </c>
    </row>
    <row r="3457" spans="1:20" ht="60" x14ac:dyDescent="0.25">
      <c r="A3457" s="1">
        <v>3455</v>
      </c>
      <c r="B3457" s="8" t="s">
        <v>3454</v>
      </c>
      <c r="C3457" s="8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16">
        <f>ROUND((E3457/D3457)*(100),0)</f>
        <v>101</v>
      </c>
      <c r="P3457" s="9">
        <f>IF(L3457 = 0,0,E3457/L3457)</f>
        <v>145.86956521739131</v>
      </c>
      <c r="Q3457" s="1" t="str">
        <f>LEFT(N3457,SEARCH("/",N3457)-1)</f>
        <v>theater</v>
      </c>
      <c r="R3457" s="1" t="str">
        <f>RIGHT(N3457,LEN(N3457) - FIND("/",N3457))</f>
        <v>plays</v>
      </c>
      <c r="S3457" s="12">
        <f>(J3457/86400)+DATE(1970,1,1)</f>
        <v>42626.7503125</v>
      </c>
      <c r="T3457" s="12">
        <f>(I3457/86400)+DATE(1970,1,1)</f>
        <v>42656.7503125</v>
      </c>
    </row>
    <row r="3458" spans="1:20" ht="60" x14ac:dyDescent="0.25">
      <c r="A3458" s="1">
        <v>3456</v>
      </c>
      <c r="B3458" s="8" t="s">
        <v>3455</v>
      </c>
      <c r="C3458" s="8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16">
        <f>ROUND((E3458/D3458)*(100),0)</f>
        <v>191</v>
      </c>
      <c r="P3458" s="9">
        <f>IF(L3458 = 0,0,E3458/L3458)</f>
        <v>358.6875</v>
      </c>
      <c r="Q3458" s="1" t="str">
        <f>LEFT(N3458,SEARCH("/",N3458)-1)</f>
        <v>theater</v>
      </c>
      <c r="R3458" s="1" t="str">
        <f>RIGHT(N3458,LEN(N3458) - FIND("/",N3458))</f>
        <v>plays</v>
      </c>
      <c r="S3458" s="12">
        <f>(J3458/86400)+DATE(1970,1,1)</f>
        <v>41821.205636574072</v>
      </c>
      <c r="T3458" s="12">
        <f>(I3458/86400)+DATE(1970,1,1)</f>
        <v>41852.290972222225</v>
      </c>
    </row>
    <row r="3459" spans="1:20" ht="30" x14ac:dyDescent="0.25">
      <c r="A3459" s="1">
        <v>3457</v>
      </c>
      <c r="B3459" s="8" t="s">
        <v>3456</v>
      </c>
      <c r="C3459" s="8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16">
        <f>ROUND((E3459/D3459)*(100),0)</f>
        <v>140</v>
      </c>
      <c r="P3459" s="9">
        <f>IF(L3459 = 0,0,E3459/L3459)</f>
        <v>50.981818181818184</v>
      </c>
      <c r="Q3459" s="1" t="str">
        <f>LEFT(N3459,SEARCH("/",N3459)-1)</f>
        <v>theater</v>
      </c>
      <c r="R3459" s="1" t="str">
        <f>RIGHT(N3459,LEN(N3459) - FIND("/",N3459))</f>
        <v>plays</v>
      </c>
      <c r="S3459" s="12">
        <f>(J3459/86400)+DATE(1970,1,1)</f>
        <v>42016.706678240742</v>
      </c>
      <c r="T3459" s="12">
        <f>(I3459/86400)+DATE(1970,1,1)</f>
        <v>42047.249305555553</v>
      </c>
    </row>
    <row r="3460" spans="1:20" ht="60" x14ac:dyDescent="0.25">
      <c r="A3460" s="1">
        <v>3458</v>
      </c>
      <c r="B3460" s="8" t="s">
        <v>3457</v>
      </c>
      <c r="C3460" s="8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16">
        <f>ROUND((E3460/D3460)*(100),0)</f>
        <v>124</v>
      </c>
      <c r="P3460" s="9">
        <f>IF(L3460 = 0,0,E3460/L3460)</f>
        <v>45.037037037037038</v>
      </c>
      <c r="Q3460" s="1" t="str">
        <f>LEFT(N3460,SEARCH("/",N3460)-1)</f>
        <v>theater</v>
      </c>
      <c r="R3460" s="1" t="str">
        <f>RIGHT(N3460,LEN(N3460) - FIND("/",N3460))</f>
        <v>plays</v>
      </c>
      <c r="S3460" s="12">
        <f>(J3460/86400)+DATE(1970,1,1)</f>
        <v>42011.202581018515</v>
      </c>
      <c r="T3460" s="12">
        <f>(I3460/86400)+DATE(1970,1,1)</f>
        <v>42038.185416666667</v>
      </c>
    </row>
    <row r="3461" spans="1:20" ht="60" x14ac:dyDescent="0.25">
      <c r="A3461" s="1">
        <v>3459</v>
      </c>
      <c r="B3461" s="8" t="s">
        <v>3458</v>
      </c>
      <c r="C3461" s="8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16">
        <f>ROUND((E3461/D3461)*(100),0)</f>
        <v>126</v>
      </c>
      <c r="P3461" s="9">
        <f>IF(L3461 = 0,0,E3461/L3461)</f>
        <v>17.527777777777779</v>
      </c>
      <c r="Q3461" s="1" t="str">
        <f>LEFT(N3461,SEARCH("/",N3461)-1)</f>
        <v>theater</v>
      </c>
      <c r="R3461" s="1" t="str">
        <f>RIGHT(N3461,LEN(N3461) - FIND("/",N3461))</f>
        <v>plays</v>
      </c>
      <c r="S3461" s="12">
        <f>(J3461/86400)+DATE(1970,1,1)</f>
        <v>42480.479861111111</v>
      </c>
      <c r="T3461" s="12">
        <f>(I3461/86400)+DATE(1970,1,1)</f>
        <v>42510.479861111111</v>
      </c>
    </row>
    <row r="3462" spans="1:20" ht="45" x14ac:dyDescent="0.25">
      <c r="A3462" s="1">
        <v>3460</v>
      </c>
      <c r="B3462" s="8" t="s">
        <v>3459</v>
      </c>
      <c r="C3462" s="8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16">
        <f>ROUND((E3462/D3462)*(100),0)</f>
        <v>190</v>
      </c>
      <c r="P3462" s="9">
        <f>IF(L3462 = 0,0,E3462/L3462)</f>
        <v>50</v>
      </c>
      <c r="Q3462" s="1" t="str">
        <f>LEFT(N3462,SEARCH("/",N3462)-1)</f>
        <v>theater</v>
      </c>
      <c r="R3462" s="1" t="str">
        <f>RIGHT(N3462,LEN(N3462) - FIND("/",N3462))</f>
        <v>plays</v>
      </c>
      <c r="S3462" s="12">
        <f>(J3462/86400)+DATE(1970,1,1)</f>
        <v>41852.527222222227</v>
      </c>
      <c r="T3462" s="12">
        <f>(I3462/86400)+DATE(1970,1,1)</f>
        <v>41866.527222222227</v>
      </c>
    </row>
    <row r="3463" spans="1:20" ht="60" x14ac:dyDescent="0.25">
      <c r="A3463" s="1">
        <v>3461</v>
      </c>
      <c r="B3463" s="8" t="s">
        <v>3460</v>
      </c>
      <c r="C3463" s="8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16">
        <f>ROUND((E3463/D3463)*(100),0)</f>
        <v>139</v>
      </c>
      <c r="P3463" s="9">
        <f>IF(L3463 = 0,0,E3463/L3463)</f>
        <v>57.916666666666664</v>
      </c>
      <c r="Q3463" s="1" t="str">
        <f>LEFT(N3463,SEARCH("/",N3463)-1)</f>
        <v>theater</v>
      </c>
      <c r="R3463" s="1" t="str">
        <f>RIGHT(N3463,LEN(N3463) - FIND("/",N3463))</f>
        <v>plays</v>
      </c>
      <c r="S3463" s="12">
        <f>(J3463/86400)+DATE(1970,1,1)</f>
        <v>42643.632858796293</v>
      </c>
      <c r="T3463" s="12">
        <f>(I3463/86400)+DATE(1970,1,1)</f>
        <v>42672.125</v>
      </c>
    </row>
    <row r="3464" spans="1:20" ht="45" x14ac:dyDescent="0.25">
      <c r="A3464" s="1">
        <v>3462</v>
      </c>
      <c r="B3464" s="8" t="s">
        <v>3461</v>
      </c>
      <c r="C3464" s="8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16">
        <f>ROUND((E3464/D3464)*(100),0)</f>
        <v>202</v>
      </c>
      <c r="P3464" s="9">
        <f>IF(L3464 = 0,0,E3464/L3464)</f>
        <v>29.705882352941178</v>
      </c>
      <c r="Q3464" s="1" t="str">
        <f>LEFT(N3464,SEARCH("/",N3464)-1)</f>
        <v>theater</v>
      </c>
      <c r="R3464" s="1" t="str">
        <f>RIGHT(N3464,LEN(N3464) - FIND("/",N3464))</f>
        <v>plays</v>
      </c>
      <c r="S3464" s="12">
        <f>(J3464/86400)+DATE(1970,1,1)</f>
        <v>42179.898472222223</v>
      </c>
      <c r="T3464" s="12">
        <f>(I3464/86400)+DATE(1970,1,1)</f>
        <v>42195.75</v>
      </c>
    </row>
    <row r="3465" spans="1:20" ht="45" x14ac:dyDescent="0.25">
      <c r="A3465" s="1">
        <v>3463</v>
      </c>
      <c r="B3465" s="8" t="s">
        <v>3462</v>
      </c>
      <c r="C3465" s="8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16">
        <f>ROUND((E3465/D3465)*(100),0)</f>
        <v>103</v>
      </c>
      <c r="P3465" s="9">
        <f>IF(L3465 = 0,0,E3465/L3465)</f>
        <v>90.684210526315795</v>
      </c>
      <c r="Q3465" s="1" t="str">
        <f>LEFT(N3465,SEARCH("/",N3465)-1)</f>
        <v>theater</v>
      </c>
      <c r="R3465" s="1" t="str">
        <f>RIGHT(N3465,LEN(N3465) - FIND("/",N3465))</f>
        <v>plays</v>
      </c>
      <c r="S3465" s="12">
        <f>(J3465/86400)+DATE(1970,1,1)</f>
        <v>42612.918807870374</v>
      </c>
      <c r="T3465" s="12">
        <f>(I3465/86400)+DATE(1970,1,1)</f>
        <v>42654.165972222225</v>
      </c>
    </row>
    <row r="3466" spans="1:20" ht="60" x14ac:dyDescent="0.25">
      <c r="A3466" s="1">
        <v>3464</v>
      </c>
      <c r="B3466" s="8" t="s">
        <v>3463</v>
      </c>
      <c r="C3466" s="8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16">
        <f>ROUND((E3466/D3466)*(100),0)</f>
        <v>102</v>
      </c>
      <c r="P3466" s="9">
        <f>IF(L3466 = 0,0,E3466/L3466)</f>
        <v>55.012688172043013</v>
      </c>
      <c r="Q3466" s="1" t="str">
        <f>LEFT(N3466,SEARCH("/",N3466)-1)</f>
        <v>theater</v>
      </c>
      <c r="R3466" s="1" t="str">
        <f>RIGHT(N3466,LEN(N3466) - FIND("/",N3466))</f>
        <v>plays</v>
      </c>
      <c r="S3466" s="12">
        <f>(J3466/86400)+DATE(1970,1,1)</f>
        <v>42575.130057870367</v>
      </c>
      <c r="T3466" s="12">
        <f>(I3466/86400)+DATE(1970,1,1)</f>
        <v>42605.130057870367</v>
      </c>
    </row>
    <row r="3467" spans="1:20" ht="45" x14ac:dyDescent="0.25">
      <c r="A3467" s="1">
        <v>3465</v>
      </c>
      <c r="B3467" s="8" t="s">
        <v>3464</v>
      </c>
      <c r="C3467" s="8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16">
        <f>ROUND((E3467/D3467)*(100),0)</f>
        <v>103</v>
      </c>
      <c r="P3467" s="9">
        <f>IF(L3467 = 0,0,E3467/L3467)</f>
        <v>57.222222222222221</v>
      </c>
      <c r="Q3467" s="1" t="str">
        <f>LEFT(N3467,SEARCH("/",N3467)-1)</f>
        <v>theater</v>
      </c>
      <c r="R3467" s="1" t="str">
        <f>RIGHT(N3467,LEN(N3467) - FIND("/",N3467))</f>
        <v>plays</v>
      </c>
      <c r="S3467" s="12">
        <f>(J3467/86400)+DATE(1970,1,1)</f>
        <v>42200.625833333332</v>
      </c>
      <c r="T3467" s="12">
        <f>(I3467/86400)+DATE(1970,1,1)</f>
        <v>42225.666666666672</v>
      </c>
    </row>
    <row r="3468" spans="1:20" ht="45" x14ac:dyDescent="0.25">
      <c r="A3468" s="1">
        <v>3466</v>
      </c>
      <c r="B3468" s="8" t="s">
        <v>3465</v>
      </c>
      <c r="C3468" s="8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16">
        <f>ROUND((E3468/D3468)*(100),0)</f>
        <v>127</v>
      </c>
      <c r="P3468" s="9">
        <f>IF(L3468 = 0,0,E3468/L3468)</f>
        <v>72.950819672131146</v>
      </c>
      <c r="Q3468" s="1" t="str">
        <f>LEFT(N3468,SEARCH("/",N3468)-1)</f>
        <v>theater</v>
      </c>
      <c r="R3468" s="1" t="str">
        <f>RIGHT(N3468,LEN(N3468) - FIND("/",N3468))</f>
        <v>plays</v>
      </c>
      <c r="S3468" s="12">
        <f>(J3468/86400)+DATE(1970,1,1)</f>
        <v>42420.019097222219</v>
      </c>
      <c r="T3468" s="12">
        <f>(I3468/86400)+DATE(1970,1,1)</f>
        <v>42479.977430555555</v>
      </c>
    </row>
    <row r="3469" spans="1:20" x14ac:dyDescent="0.25">
      <c r="A3469" s="1">
        <v>3467</v>
      </c>
      <c r="B3469" s="8" t="s">
        <v>3466</v>
      </c>
      <c r="C3469" s="8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16">
        <f>ROUND((E3469/D3469)*(100),0)</f>
        <v>101</v>
      </c>
      <c r="P3469" s="9">
        <f>IF(L3469 = 0,0,E3469/L3469)</f>
        <v>64.468085106382972</v>
      </c>
      <c r="Q3469" s="1" t="str">
        <f>LEFT(N3469,SEARCH("/",N3469)-1)</f>
        <v>theater</v>
      </c>
      <c r="R3469" s="1" t="str">
        <f>RIGHT(N3469,LEN(N3469) - FIND("/",N3469))</f>
        <v>plays</v>
      </c>
      <c r="S3469" s="12">
        <f>(J3469/86400)+DATE(1970,1,1)</f>
        <v>42053.671666666662</v>
      </c>
      <c r="T3469" s="12">
        <f>(I3469/86400)+DATE(1970,1,1)</f>
        <v>42083.630000000005</v>
      </c>
    </row>
    <row r="3470" spans="1:20" ht="45" x14ac:dyDescent="0.25">
      <c r="A3470" s="1">
        <v>3468</v>
      </c>
      <c r="B3470" s="8" t="s">
        <v>3467</v>
      </c>
      <c r="C3470" s="8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16">
        <f>ROUND((E3470/D3470)*(100),0)</f>
        <v>122</v>
      </c>
      <c r="P3470" s="9">
        <f>IF(L3470 = 0,0,E3470/L3470)</f>
        <v>716.35294117647061</v>
      </c>
      <c r="Q3470" s="1" t="str">
        <f>LEFT(N3470,SEARCH("/",N3470)-1)</f>
        <v>theater</v>
      </c>
      <c r="R3470" s="1" t="str">
        <f>RIGHT(N3470,LEN(N3470) - FIND("/",N3470))</f>
        <v>plays</v>
      </c>
      <c r="S3470" s="12">
        <f>(J3470/86400)+DATE(1970,1,1)</f>
        <v>42605.765381944446</v>
      </c>
      <c r="T3470" s="12">
        <f>(I3470/86400)+DATE(1970,1,1)</f>
        <v>42634.125</v>
      </c>
    </row>
    <row r="3471" spans="1:20" ht="60" x14ac:dyDescent="0.25">
      <c r="A3471" s="1">
        <v>3469</v>
      </c>
      <c r="B3471" s="8" t="s">
        <v>3468</v>
      </c>
      <c r="C3471" s="8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16">
        <f>ROUND((E3471/D3471)*(100),0)</f>
        <v>113</v>
      </c>
      <c r="P3471" s="9">
        <f>IF(L3471 = 0,0,E3471/L3471)</f>
        <v>50.396825396825399</v>
      </c>
      <c r="Q3471" s="1" t="str">
        <f>LEFT(N3471,SEARCH("/",N3471)-1)</f>
        <v>theater</v>
      </c>
      <c r="R3471" s="1" t="str">
        <f>RIGHT(N3471,LEN(N3471) - FIND("/",N3471))</f>
        <v>plays</v>
      </c>
      <c r="S3471" s="12">
        <f>(J3471/86400)+DATE(1970,1,1)</f>
        <v>42458.641724537039</v>
      </c>
      <c r="T3471" s="12">
        <f>(I3471/86400)+DATE(1970,1,1)</f>
        <v>42488.641724537039</v>
      </c>
    </row>
    <row r="3472" spans="1:20" ht="45" x14ac:dyDescent="0.25">
      <c r="A3472" s="1">
        <v>3470</v>
      </c>
      <c r="B3472" s="8" t="s">
        <v>3469</v>
      </c>
      <c r="C3472" s="8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16">
        <f>ROUND((E3472/D3472)*(100),0)</f>
        <v>150</v>
      </c>
      <c r="P3472" s="9">
        <f>IF(L3472 = 0,0,E3472/L3472)</f>
        <v>41.666666666666664</v>
      </c>
      <c r="Q3472" s="1" t="str">
        <f>LEFT(N3472,SEARCH("/",N3472)-1)</f>
        <v>theater</v>
      </c>
      <c r="R3472" s="1" t="str">
        <f>RIGHT(N3472,LEN(N3472) - FIND("/",N3472))</f>
        <v>plays</v>
      </c>
      <c r="S3472" s="12">
        <f>(J3472/86400)+DATE(1970,1,1)</f>
        <v>42529.022013888884</v>
      </c>
      <c r="T3472" s="12">
        <f>(I3472/86400)+DATE(1970,1,1)</f>
        <v>42566.901388888888</v>
      </c>
    </row>
    <row r="3473" spans="1:20" ht="60" x14ac:dyDescent="0.25">
      <c r="A3473" s="1">
        <v>3471</v>
      </c>
      <c r="B3473" s="8" t="s">
        <v>3470</v>
      </c>
      <c r="C3473" s="8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16">
        <f>ROUND((E3473/D3473)*(100),0)</f>
        <v>215</v>
      </c>
      <c r="P3473" s="9">
        <f>IF(L3473 = 0,0,E3473/L3473)</f>
        <v>35.766666666666666</v>
      </c>
      <c r="Q3473" s="1" t="str">
        <f>LEFT(N3473,SEARCH("/",N3473)-1)</f>
        <v>theater</v>
      </c>
      <c r="R3473" s="1" t="str">
        <f>RIGHT(N3473,LEN(N3473) - FIND("/",N3473))</f>
        <v>plays</v>
      </c>
      <c r="S3473" s="12">
        <f>(J3473/86400)+DATE(1970,1,1)</f>
        <v>41841.820486111115</v>
      </c>
      <c r="T3473" s="12">
        <f>(I3473/86400)+DATE(1970,1,1)</f>
        <v>41882.833333333336</v>
      </c>
    </row>
    <row r="3474" spans="1:20" ht="60" x14ac:dyDescent="0.25">
      <c r="A3474" s="1">
        <v>3472</v>
      </c>
      <c r="B3474" s="8" t="s">
        <v>3471</v>
      </c>
      <c r="C3474" s="8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16">
        <f>ROUND((E3474/D3474)*(100),0)</f>
        <v>102</v>
      </c>
      <c r="P3474" s="9">
        <f>IF(L3474 = 0,0,E3474/L3474)</f>
        <v>88.739130434782609</v>
      </c>
      <c r="Q3474" s="1" t="str">
        <f>LEFT(N3474,SEARCH("/",N3474)-1)</f>
        <v>theater</v>
      </c>
      <c r="R3474" s="1" t="str">
        <f>RIGHT(N3474,LEN(N3474) - FIND("/",N3474))</f>
        <v>plays</v>
      </c>
      <c r="S3474" s="12">
        <f>(J3474/86400)+DATE(1970,1,1)</f>
        <v>41928.170497685183</v>
      </c>
      <c r="T3474" s="12">
        <f>(I3474/86400)+DATE(1970,1,1)</f>
        <v>41949.249305555553</v>
      </c>
    </row>
    <row r="3475" spans="1:20" ht="60" x14ac:dyDescent="0.25">
      <c r="A3475" s="1">
        <v>3473</v>
      </c>
      <c r="B3475" s="8" t="s">
        <v>3472</v>
      </c>
      <c r="C3475" s="8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16">
        <f>ROUND((E3475/D3475)*(100),0)</f>
        <v>100</v>
      </c>
      <c r="P3475" s="9">
        <f>IF(L3475 = 0,0,E3475/L3475)</f>
        <v>148.4848484848485</v>
      </c>
      <c r="Q3475" s="1" t="str">
        <f>LEFT(N3475,SEARCH("/",N3475)-1)</f>
        <v>theater</v>
      </c>
      <c r="R3475" s="1" t="str">
        <f>RIGHT(N3475,LEN(N3475) - FIND("/",N3475))</f>
        <v>plays</v>
      </c>
      <c r="S3475" s="12">
        <f>(J3475/86400)+DATE(1970,1,1)</f>
        <v>42062.834444444445</v>
      </c>
      <c r="T3475" s="12">
        <f>(I3475/86400)+DATE(1970,1,1)</f>
        <v>42083.852083333331</v>
      </c>
    </row>
    <row r="3476" spans="1:20" ht="60" x14ac:dyDescent="0.25">
      <c r="A3476" s="1">
        <v>3474</v>
      </c>
      <c r="B3476" s="8" t="s">
        <v>3473</v>
      </c>
      <c r="C3476" s="8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16">
        <f>ROUND((E3476/D3476)*(100),0)</f>
        <v>101</v>
      </c>
      <c r="P3476" s="9">
        <f>IF(L3476 = 0,0,E3476/L3476)</f>
        <v>51.794871794871796</v>
      </c>
      <c r="Q3476" s="1" t="str">
        <f>LEFT(N3476,SEARCH("/",N3476)-1)</f>
        <v>theater</v>
      </c>
      <c r="R3476" s="1" t="str">
        <f>RIGHT(N3476,LEN(N3476) - FIND("/",N3476))</f>
        <v>plays</v>
      </c>
      <c r="S3476" s="12">
        <f>(J3476/86400)+DATE(1970,1,1)</f>
        <v>42541.501516203702</v>
      </c>
      <c r="T3476" s="12">
        <f>(I3476/86400)+DATE(1970,1,1)</f>
        <v>42571.501516203702</v>
      </c>
    </row>
    <row r="3477" spans="1:20" ht="45" x14ac:dyDescent="0.25">
      <c r="A3477" s="1">
        <v>3475</v>
      </c>
      <c r="B3477" s="8" t="s">
        <v>3474</v>
      </c>
      <c r="C3477" s="8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16">
        <f>ROUND((E3477/D3477)*(100),0)</f>
        <v>113</v>
      </c>
      <c r="P3477" s="9">
        <f>IF(L3477 = 0,0,E3477/L3477)</f>
        <v>20</v>
      </c>
      <c r="Q3477" s="1" t="str">
        <f>LEFT(N3477,SEARCH("/",N3477)-1)</f>
        <v>theater</v>
      </c>
      <c r="R3477" s="1" t="str">
        <f>RIGHT(N3477,LEN(N3477) - FIND("/",N3477))</f>
        <v>plays</v>
      </c>
      <c r="S3477" s="12">
        <f>(J3477/86400)+DATE(1970,1,1)</f>
        <v>41918.880833333329</v>
      </c>
      <c r="T3477" s="12">
        <f>(I3477/86400)+DATE(1970,1,1)</f>
        <v>41946</v>
      </c>
    </row>
    <row r="3478" spans="1:20" ht="60" x14ac:dyDescent="0.25">
      <c r="A3478" s="1">
        <v>3476</v>
      </c>
      <c r="B3478" s="8" t="s">
        <v>3475</v>
      </c>
      <c r="C3478" s="8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16">
        <f>ROUND((E3478/D3478)*(100),0)</f>
        <v>104</v>
      </c>
      <c r="P3478" s="9">
        <f>IF(L3478 = 0,0,E3478/L3478)</f>
        <v>52</v>
      </c>
      <c r="Q3478" s="1" t="str">
        <f>LEFT(N3478,SEARCH("/",N3478)-1)</f>
        <v>theater</v>
      </c>
      <c r="R3478" s="1" t="str">
        <f>RIGHT(N3478,LEN(N3478) - FIND("/",N3478))</f>
        <v>plays</v>
      </c>
      <c r="S3478" s="12">
        <f>(J3478/86400)+DATE(1970,1,1)</f>
        <v>41921.279976851853</v>
      </c>
      <c r="T3478" s="12">
        <f>(I3478/86400)+DATE(1970,1,1)</f>
        <v>41939.125</v>
      </c>
    </row>
    <row r="3479" spans="1:20" ht="45" x14ac:dyDescent="0.25">
      <c r="A3479" s="1">
        <v>3477</v>
      </c>
      <c r="B3479" s="8" t="s">
        <v>3476</v>
      </c>
      <c r="C3479" s="8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16">
        <f>ROUND((E3479/D3479)*(100),0)</f>
        <v>115</v>
      </c>
      <c r="P3479" s="9">
        <f>IF(L3479 = 0,0,E3479/L3479)</f>
        <v>53.230769230769234</v>
      </c>
      <c r="Q3479" s="1" t="str">
        <f>LEFT(N3479,SEARCH("/",N3479)-1)</f>
        <v>theater</v>
      </c>
      <c r="R3479" s="1" t="str">
        <f>RIGHT(N3479,LEN(N3479) - FIND("/",N3479))</f>
        <v>plays</v>
      </c>
      <c r="S3479" s="12">
        <f>(J3479/86400)+DATE(1970,1,1)</f>
        <v>42128.736608796295</v>
      </c>
      <c r="T3479" s="12">
        <f>(I3479/86400)+DATE(1970,1,1)</f>
        <v>42141.125</v>
      </c>
    </row>
    <row r="3480" spans="1:20" ht="45" x14ac:dyDescent="0.25">
      <c r="A3480" s="1">
        <v>3478</v>
      </c>
      <c r="B3480" s="8" t="s">
        <v>3477</v>
      </c>
      <c r="C3480" s="8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16">
        <f>ROUND((E3480/D3480)*(100),0)</f>
        <v>113</v>
      </c>
      <c r="P3480" s="9">
        <f>IF(L3480 = 0,0,E3480/L3480)</f>
        <v>39.596491228070178</v>
      </c>
      <c r="Q3480" s="1" t="str">
        <f>LEFT(N3480,SEARCH("/",N3480)-1)</f>
        <v>theater</v>
      </c>
      <c r="R3480" s="1" t="str">
        <f>RIGHT(N3480,LEN(N3480) - FIND("/",N3480))</f>
        <v>plays</v>
      </c>
      <c r="S3480" s="12">
        <f>(J3480/86400)+DATE(1970,1,1)</f>
        <v>42053.916921296295</v>
      </c>
      <c r="T3480" s="12">
        <f>(I3480/86400)+DATE(1970,1,1)</f>
        <v>42079.875</v>
      </c>
    </row>
    <row r="3481" spans="1:20" ht="45" x14ac:dyDescent="0.25">
      <c r="A3481" s="1">
        <v>3479</v>
      </c>
      <c r="B3481" s="8" t="s">
        <v>3478</v>
      </c>
      <c r="C3481" s="8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16">
        <f>ROUND((E3481/D3481)*(100),0)</f>
        <v>128</v>
      </c>
      <c r="P3481" s="9">
        <f>IF(L3481 = 0,0,E3481/L3481)</f>
        <v>34.25</v>
      </c>
      <c r="Q3481" s="1" t="str">
        <f>LEFT(N3481,SEARCH("/",N3481)-1)</f>
        <v>theater</v>
      </c>
      <c r="R3481" s="1" t="str">
        <f>RIGHT(N3481,LEN(N3481) - FIND("/",N3481))</f>
        <v>plays</v>
      </c>
      <c r="S3481" s="12">
        <f>(J3481/86400)+DATE(1970,1,1)</f>
        <v>41781.855092592596</v>
      </c>
      <c r="T3481" s="12">
        <f>(I3481/86400)+DATE(1970,1,1)</f>
        <v>41811.855092592596</v>
      </c>
    </row>
    <row r="3482" spans="1:20" ht="45" x14ac:dyDescent="0.25">
      <c r="A3482" s="1">
        <v>3480</v>
      </c>
      <c r="B3482" s="8" t="s">
        <v>3479</v>
      </c>
      <c r="C3482" s="8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16">
        <f>ROUND((E3482/D3482)*(100),0)</f>
        <v>143</v>
      </c>
      <c r="P3482" s="9">
        <f>IF(L3482 = 0,0,E3482/L3482)</f>
        <v>164.61538461538461</v>
      </c>
      <c r="Q3482" s="1" t="str">
        <f>LEFT(N3482,SEARCH("/",N3482)-1)</f>
        <v>theater</v>
      </c>
      <c r="R3482" s="1" t="str">
        <f>RIGHT(N3482,LEN(N3482) - FIND("/",N3482))</f>
        <v>plays</v>
      </c>
      <c r="S3482" s="12">
        <f>(J3482/86400)+DATE(1970,1,1)</f>
        <v>42171.317442129628</v>
      </c>
      <c r="T3482" s="12">
        <f>(I3482/86400)+DATE(1970,1,1)</f>
        <v>42195.875</v>
      </c>
    </row>
    <row r="3483" spans="1:20" ht="60" x14ac:dyDescent="0.25">
      <c r="A3483" s="1">
        <v>3481</v>
      </c>
      <c r="B3483" s="8" t="s">
        <v>3480</v>
      </c>
      <c r="C3483" s="8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16">
        <f>ROUND((E3483/D3483)*(100),0)</f>
        <v>119</v>
      </c>
      <c r="P3483" s="9">
        <f>IF(L3483 = 0,0,E3483/L3483)</f>
        <v>125.05263157894737</v>
      </c>
      <c r="Q3483" s="1" t="str">
        <f>LEFT(N3483,SEARCH("/",N3483)-1)</f>
        <v>theater</v>
      </c>
      <c r="R3483" s="1" t="str">
        <f>RIGHT(N3483,LEN(N3483) - FIND("/",N3483))</f>
        <v>plays</v>
      </c>
      <c r="S3483" s="12">
        <f>(J3483/86400)+DATE(1970,1,1)</f>
        <v>41989.247546296298</v>
      </c>
      <c r="T3483" s="12">
        <f>(I3483/86400)+DATE(1970,1,1)</f>
        <v>42006.247546296298</v>
      </c>
    </row>
    <row r="3484" spans="1:20" ht="45" x14ac:dyDescent="0.25">
      <c r="A3484" s="1">
        <v>3482</v>
      </c>
      <c r="B3484" s="8" t="s">
        <v>3481</v>
      </c>
      <c r="C3484" s="8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16">
        <f>ROUND((E3484/D3484)*(100),0)</f>
        <v>138</v>
      </c>
      <c r="P3484" s="9">
        <f>IF(L3484 = 0,0,E3484/L3484)</f>
        <v>51.875</v>
      </c>
      <c r="Q3484" s="1" t="str">
        <f>LEFT(N3484,SEARCH("/",N3484)-1)</f>
        <v>theater</v>
      </c>
      <c r="R3484" s="1" t="str">
        <f>RIGHT(N3484,LEN(N3484) - FIND("/",N3484))</f>
        <v>plays</v>
      </c>
      <c r="S3484" s="12">
        <f>(J3484/86400)+DATE(1970,1,1)</f>
        <v>41796.771597222221</v>
      </c>
      <c r="T3484" s="12">
        <f>(I3484/86400)+DATE(1970,1,1)</f>
        <v>41826.771597222221</v>
      </c>
    </row>
    <row r="3485" spans="1:20" ht="45" x14ac:dyDescent="0.25">
      <c r="A3485" s="1">
        <v>3483</v>
      </c>
      <c r="B3485" s="8" t="s">
        <v>3482</v>
      </c>
      <c r="C3485" s="8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16">
        <f>ROUND((E3485/D3485)*(100),0)</f>
        <v>160</v>
      </c>
      <c r="P3485" s="9">
        <f>IF(L3485 = 0,0,E3485/L3485)</f>
        <v>40.285714285714285</v>
      </c>
      <c r="Q3485" s="1" t="str">
        <f>LEFT(N3485,SEARCH("/",N3485)-1)</f>
        <v>theater</v>
      </c>
      <c r="R3485" s="1" t="str">
        <f>RIGHT(N3485,LEN(N3485) - FIND("/",N3485))</f>
        <v>plays</v>
      </c>
      <c r="S3485" s="12">
        <f>(J3485/86400)+DATE(1970,1,1)</f>
        <v>41793.668761574074</v>
      </c>
      <c r="T3485" s="12">
        <f>(I3485/86400)+DATE(1970,1,1)</f>
        <v>41823.668761574074</v>
      </c>
    </row>
    <row r="3486" spans="1:20" ht="60" x14ac:dyDescent="0.25">
      <c r="A3486" s="1">
        <v>3484</v>
      </c>
      <c r="B3486" s="8" t="s">
        <v>3483</v>
      </c>
      <c r="C3486" s="8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16">
        <f>ROUND((E3486/D3486)*(100),0)</f>
        <v>114</v>
      </c>
      <c r="P3486" s="9">
        <f>IF(L3486 = 0,0,E3486/L3486)</f>
        <v>64.909090909090907</v>
      </c>
      <c r="Q3486" s="1" t="str">
        <f>LEFT(N3486,SEARCH("/",N3486)-1)</f>
        <v>theater</v>
      </c>
      <c r="R3486" s="1" t="str">
        <f>RIGHT(N3486,LEN(N3486) - FIND("/",N3486))</f>
        <v>plays</v>
      </c>
      <c r="S3486" s="12">
        <f>(J3486/86400)+DATE(1970,1,1)</f>
        <v>42506.760405092587</v>
      </c>
      <c r="T3486" s="12">
        <f>(I3486/86400)+DATE(1970,1,1)</f>
        <v>42536.760405092587</v>
      </c>
    </row>
    <row r="3487" spans="1:20" ht="60" x14ac:dyDescent="0.25">
      <c r="A3487" s="1">
        <v>3485</v>
      </c>
      <c r="B3487" s="8" t="s">
        <v>3484</v>
      </c>
      <c r="C3487" s="8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16">
        <f>ROUND((E3487/D3487)*(100),0)</f>
        <v>101</v>
      </c>
      <c r="P3487" s="9">
        <f>IF(L3487 = 0,0,E3487/L3487)</f>
        <v>55.333333333333336</v>
      </c>
      <c r="Q3487" s="1" t="str">
        <f>LEFT(N3487,SEARCH("/",N3487)-1)</f>
        <v>theater</v>
      </c>
      <c r="R3487" s="1" t="str">
        <f>RIGHT(N3487,LEN(N3487) - FIND("/",N3487))</f>
        <v>plays</v>
      </c>
      <c r="S3487" s="12">
        <f>(J3487/86400)+DATE(1970,1,1)</f>
        <v>42372.693055555559</v>
      </c>
      <c r="T3487" s="12">
        <f>(I3487/86400)+DATE(1970,1,1)</f>
        <v>42402.693055555559</v>
      </c>
    </row>
    <row r="3488" spans="1:20" ht="45" x14ac:dyDescent="0.25">
      <c r="A3488" s="1">
        <v>3486</v>
      </c>
      <c r="B3488" s="8" t="s">
        <v>3485</v>
      </c>
      <c r="C3488" s="8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16">
        <f>ROUND((E3488/D3488)*(100),0)</f>
        <v>155</v>
      </c>
      <c r="P3488" s="9">
        <f>IF(L3488 = 0,0,E3488/L3488)</f>
        <v>83.142857142857139</v>
      </c>
      <c r="Q3488" s="1" t="str">
        <f>LEFT(N3488,SEARCH("/",N3488)-1)</f>
        <v>theater</v>
      </c>
      <c r="R3488" s="1" t="str">
        <f>RIGHT(N3488,LEN(N3488) - FIND("/",N3488))</f>
        <v>plays</v>
      </c>
      <c r="S3488" s="12">
        <f>(J3488/86400)+DATE(1970,1,1)</f>
        <v>42126.87501157407</v>
      </c>
      <c r="T3488" s="12">
        <f>(I3488/86400)+DATE(1970,1,1)</f>
        <v>42158.290972222225</v>
      </c>
    </row>
    <row r="3489" spans="1:20" ht="60" x14ac:dyDescent="0.25">
      <c r="A3489" s="1">
        <v>3487</v>
      </c>
      <c r="B3489" s="8" t="s">
        <v>3486</v>
      </c>
      <c r="C3489" s="8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16">
        <f>ROUND((E3489/D3489)*(100),0)</f>
        <v>128</v>
      </c>
      <c r="P3489" s="9">
        <f>IF(L3489 = 0,0,E3489/L3489)</f>
        <v>38.712121212121211</v>
      </c>
      <c r="Q3489" s="1" t="str">
        <f>LEFT(N3489,SEARCH("/",N3489)-1)</f>
        <v>theater</v>
      </c>
      <c r="R3489" s="1" t="str">
        <f>RIGHT(N3489,LEN(N3489) - FIND("/",N3489))</f>
        <v>plays</v>
      </c>
      <c r="S3489" s="12">
        <f>(J3489/86400)+DATE(1970,1,1)</f>
        <v>42149.940416666665</v>
      </c>
      <c r="T3489" s="12">
        <f>(I3489/86400)+DATE(1970,1,1)</f>
        <v>42179.940416666665</v>
      </c>
    </row>
    <row r="3490" spans="1:20" ht="60" x14ac:dyDescent="0.25">
      <c r="A3490" s="1">
        <v>3488</v>
      </c>
      <c r="B3490" s="8" t="s">
        <v>3487</v>
      </c>
      <c r="C3490" s="8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16">
        <f>ROUND((E3490/D3490)*(100),0)</f>
        <v>121</v>
      </c>
      <c r="P3490" s="9">
        <f>IF(L3490 = 0,0,E3490/L3490)</f>
        <v>125.37931034482759</v>
      </c>
      <c r="Q3490" s="1" t="str">
        <f>LEFT(N3490,SEARCH("/",N3490)-1)</f>
        <v>theater</v>
      </c>
      <c r="R3490" s="1" t="str">
        <f>RIGHT(N3490,LEN(N3490) - FIND("/",N3490))</f>
        <v>plays</v>
      </c>
      <c r="S3490" s="12">
        <f>(J3490/86400)+DATE(1970,1,1)</f>
        <v>42087.768055555556</v>
      </c>
      <c r="T3490" s="12">
        <f>(I3490/86400)+DATE(1970,1,1)</f>
        <v>42111.666666666672</v>
      </c>
    </row>
    <row r="3491" spans="1:20" ht="60" x14ac:dyDescent="0.25">
      <c r="A3491" s="1">
        <v>3489</v>
      </c>
      <c r="B3491" s="8" t="s">
        <v>3488</v>
      </c>
      <c r="C3491" s="8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16">
        <f>ROUND((E3491/D3491)*(100),0)</f>
        <v>113</v>
      </c>
      <c r="P3491" s="9">
        <f>IF(L3491 = 0,0,E3491/L3491)</f>
        <v>78.263888888888886</v>
      </c>
      <c r="Q3491" s="1" t="str">
        <f>LEFT(N3491,SEARCH("/",N3491)-1)</f>
        <v>theater</v>
      </c>
      <c r="R3491" s="1" t="str">
        <f>RIGHT(N3491,LEN(N3491) - FIND("/",N3491))</f>
        <v>plays</v>
      </c>
      <c r="S3491" s="12">
        <f>(J3491/86400)+DATE(1970,1,1)</f>
        <v>41753.635775462964</v>
      </c>
      <c r="T3491" s="12">
        <f>(I3491/86400)+DATE(1970,1,1)</f>
        <v>41783.875</v>
      </c>
    </row>
    <row r="3492" spans="1:20" ht="60" x14ac:dyDescent="0.25">
      <c r="A3492" s="1">
        <v>3490</v>
      </c>
      <c r="B3492" s="8" t="s">
        <v>3489</v>
      </c>
      <c r="C3492" s="8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16">
        <f>ROUND((E3492/D3492)*(100),0)</f>
        <v>128</v>
      </c>
      <c r="P3492" s="9">
        <f>IF(L3492 = 0,0,E3492/L3492)</f>
        <v>47.222222222222221</v>
      </c>
      <c r="Q3492" s="1" t="str">
        <f>LEFT(N3492,SEARCH("/",N3492)-1)</f>
        <v>theater</v>
      </c>
      <c r="R3492" s="1" t="str">
        <f>RIGHT(N3492,LEN(N3492) - FIND("/",N3492))</f>
        <v>plays</v>
      </c>
      <c r="S3492" s="12">
        <f>(J3492/86400)+DATE(1970,1,1)</f>
        <v>42443.802361111113</v>
      </c>
      <c r="T3492" s="12">
        <f>(I3492/86400)+DATE(1970,1,1)</f>
        <v>42473.802361111113</v>
      </c>
    </row>
    <row r="3493" spans="1:20" ht="60" x14ac:dyDescent="0.25">
      <c r="A3493" s="1">
        <v>3491</v>
      </c>
      <c r="B3493" s="8" t="s">
        <v>3490</v>
      </c>
      <c r="C3493" s="8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16">
        <f>ROUND((E3493/D3493)*(100),0)</f>
        <v>158</v>
      </c>
      <c r="P3493" s="9">
        <f>IF(L3493 = 0,0,E3493/L3493)</f>
        <v>79.099999999999994</v>
      </c>
      <c r="Q3493" s="1" t="str">
        <f>LEFT(N3493,SEARCH("/",N3493)-1)</f>
        <v>theater</v>
      </c>
      <c r="R3493" s="1" t="str">
        <f>RIGHT(N3493,LEN(N3493) - FIND("/",N3493))</f>
        <v>plays</v>
      </c>
      <c r="S3493" s="12">
        <f>(J3493/86400)+DATE(1970,1,1)</f>
        <v>42121.249814814815</v>
      </c>
      <c r="T3493" s="12">
        <f>(I3493/86400)+DATE(1970,1,1)</f>
        <v>42142.249814814815</v>
      </c>
    </row>
    <row r="3494" spans="1:20" ht="45" x14ac:dyDescent="0.25">
      <c r="A3494" s="1">
        <v>3492</v>
      </c>
      <c r="B3494" s="8" t="s">
        <v>3491</v>
      </c>
      <c r="C3494" s="8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16">
        <f>ROUND((E3494/D3494)*(100),0)</f>
        <v>105</v>
      </c>
      <c r="P3494" s="9">
        <f>IF(L3494 = 0,0,E3494/L3494)</f>
        <v>114.29199999999999</v>
      </c>
      <c r="Q3494" s="1" t="str">
        <f>LEFT(N3494,SEARCH("/",N3494)-1)</f>
        <v>theater</v>
      </c>
      <c r="R3494" s="1" t="str">
        <f>RIGHT(N3494,LEN(N3494) - FIND("/",N3494))</f>
        <v>plays</v>
      </c>
      <c r="S3494" s="12">
        <f>(J3494/86400)+DATE(1970,1,1)</f>
        <v>42268.009224537032</v>
      </c>
      <c r="T3494" s="12">
        <f>(I3494/86400)+DATE(1970,1,1)</f>
        <v>42303.009224537032</v>
      </c>
    </row>
    <row r="3495" spans="1:20" ht="60" x14ac:dyDescent="0.25">
      <c r="A3495" s="1">
        <v>3493</v>
      </c>
      <c r="B3495" s="8" t="s">
        <v>3492</v>
      </c>
      <c r="C3495" s="8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16">
        <f>ROUND((E3495/D3495)*(100),0)</f>
        <v>100</v>
      </c>
      <c r="P3495" s="9">
        <f>IF(L3495 = 0,0,E3495/L3495)</f>
        <v>51.724137931034484</v>
      </c>
      <c r="Q3495" s="1" t="str">
        <f>LEFT(N3495,SEARCH("/",N3495)-1)</f>
        <v>theater</v>
      </c>
      <c r="R3495" s="1" t="str">
        <f>RIGHT(N3495,LEN(N3495) - FIND("/",N3495))</f>
        <v>plays</v>
      </c>
      <c r="S3495" s="12">
        <f>(J3495/86400)+DATE(1970,1,1)</f>
        <v>41848.866157407407</v>
      </c>
      <c r="T3495" s="12">
        <f>(I3495/86400)+DATE(1970,1,1)</f>
        <v>41868.21597222222</v>
      </c>
    </row>
    <row r="3496" spans="1:20" ht="60" x14ac:dyDescent="0.25">
      <c r="A3496" s="1">
        <v>3494</v>
      </c>
      <c r="B3496" s="8" t="s">
        <v>3493</v>
      </c>
      <c r="C3496" s="8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16">
        <f>ROUND((E3496/D3496)*(100),0)</f>
        <v>100</v>
      </c>
      <c r="P3496" s="9">
        <f>IF(L3496 = 0,0,E3496/L3496)</f>
        <v>30.76923076923077</v>
      </c>
      <c r="Q3496" s="1" t="str">
        <f>LEFT(N3496,SEARCH("/",N3496)-1)</f>
        <v>theater</v>
      </c>
      <c r="R3496" s="1" t="str">
        <f>RIGHT(N3496,LEN(N3496) - FIND("/",N3496))</f>
        <v>plays</v>
      </c>
      <c r="S3496" s="12">
        <f>(J3496/86400)+DATE(1970,1,1)</f>
        <v>42689.214988425927</v>
      </c>
      <c r="T3496" s="12">
        <f>(I3496/86400)+DATE(1970,1,1)</f>
        <v>42700.25</v>
      </c>
    </row>
    <row r="3497" spans="1:20" ht="60" x14ac:dyDescent="0.25">
      <c r="A3497" s="1">
        <v>3495</v>
      </c>
      <c r="B3497" s="8" t="s">
        <v>3494</v>
      </c>
      <c r="C3497" s="8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16">
        <f>ROUND((E3497/D3497)*(100),0)</f>
        <v>107</v>
      </c>
      <c r="P3497" s="9">
        <f>IF(L3497 = 0,0,E3497/L3497)</f>
        <v>74.208333333333329</v>
      </c>
      <c r="Q3497" s="1" t="str">
        <f>LEFT(N3497,SEARCH("/",N3497)-1)</f>
        <v>theater</v>
      </c>
      <c r="R3497" s="1" t="str">
        <f>RIGHT(N3497,LEN(N3497) - FIND("/",N3497))</f>
        <v>plays</v>
      </c>
      <c r="S3497" s="12">
        <f>(J3497/86400)+DATE(1970,1,1)</f>
        <v>41915.762835648144</v>
      </c>
      <c r="T3497" s="12">
        <f>(I3497/86400)+DATE(1970,1,1)</f>
        <v>41944.720833333333</v>
      </c>
    </row>
    <row r="3498" spans="1:20" ht="60" x14ac:dyDescent="0.25">
      <c r="A3498" s="1">
        <v>3496</v>
      </c>
      <c r="B3498" s="8" t="s">
        <v>3495</v>
      </c>
      <c r="C3498" s="8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16">
        <f>ROUND((E3498/D3498)*(100),0)</f>
        <v>124</v>
      </c>
      <c r="P3498" s="9">
        <f>IF(L3498 = 0,0,E3498/L3498)</f>
        <v>47.846153846153847</v>
      </c>
      <c r="Q3498" s="1" t="str">
        <f>LEFT(N3498,SEARCH("/",N3498)-1)</f>
        <v>theater</v>
      </c>
      <c r="R3498" s="1" t="str">
        <f>RIGHT(N3498,LEN(N3498) - FIND("/",N3498))</f>
        <v>plays</v>
      </c>
      <c r="S3498" s="12">
        <f>(J3498/86400)+DATE(1970,1,1)</f>
        <v>42584.846828703703</v>
      </c>
      <c r="T3498" s="12">
        <f>(I3498/86400)+DATE(1970,1,1)</f>
        <v>42624.846828703703</v>
      </c>
    </row>
    <row r="3499" spans="1:20" ht="60" x14ac:dyDescent="0.25">
      <c r="A3499" s="1">
        <v>3497</v>
      </c>
      <c r="B3499" s="8" t="s">
        <v>3496</v>
      </c>
      <c r="C3499" s="8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16">
        <f>ROUND((E3499/D3499)*(100),0)</f>
        <v>109</v>
      </c>
      <c r="P3499" s="9">
        <f>IF(L3499 = 0,0,E3499/L3499)</f>
        <v>34.408163265306122</v>
      </c>
      <c r="Q3499" s="1" t="str">
        <f>LEFT(N3499,SEARCH("/",N3499)-1)</f>
        <v>theater</v>
      </c>
      <c r="R3499" s="1" t="str">
        <f>RIGHT(N3499,LEN(N3499) - FIND("/",N3499))</f>
        <v>plays</v>
      </c>
      <c r="S3499" s="12">
        <f>(J3499/86400)+DATE(1970,1,1)</f>
        <v>42511.741944444446</v>
      </c>
      <c r="T3499" s="12">
        <f>(I3499/86400)+DATE(1970,1,1)</f>
        <v>42523.916666666672</v>
      </c>
    </row>
    <row r="3500" spans="1:20" ht="60" x14ac:dyDescent="0.25">
      <c r="A3500" s="1">
        <v>3498</v>
      </c>
      <c r="B3500" s="8" t="s">
        <v>3497</v>
      </c>
      <c r="C3500" s="8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16">
        <f>ROUND((E3500/D3500)*(100),0)</f>
        <v>102</v>
      </c>
      <c r="P3500" s="9">
        <f>IF(L3500 = 0,0,E3500/L3500)</f>
        <v>40.238095238095241</v>
      </c>
      <c r="Q3500" s="1" t="str">
        <f>LEFT(N3500,SEARCH("/",N3500)-1)</f>
        <v>theater</v>
      </c>
      <c r="R3500" s="1" t="str">
        <f>RIGHT(N3500,LEN(N3500) - FIND("/",N3500))</f>
        <v>plays</v>
      </c>
      <c r="S3500" s="12">
        <f>(J3500/86400)+DATE(1970,1,1)</f>
        <v>42459.15861111111</v>
      </c>
      <c r="T3500" s="12">
        <f>(I3500/86400)+DATE(1970,1,1)</f>
        <v>42518.905555555553</v>
      </c>
    </row>
    <row r="3501" spans="1:20" ht="60" x14ac:dyDescent="0.25">
      <c r="A3501" s="1">
        <v>3499</v>
      </c>
      <c r="B3501" s="8" t="s">
        <v>3498</v>
      </c>
      <c r="C3501" s="8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16">
        <f>ROUND((E3501/D3501)*(100),0)</f>
        <v>106</v>
      </c>
      <c r="P3501" s="9">
        <f>IF(L3501 = 0,0,E3501/L3501)</f>
        <v>60.285714285714285</v>
      </c>
      <c r="Q3501" s="1" t="str">
        <f>LEFT(N3501,SEARCH("/",N3501)-1)</f>
        <v>theater</v>
      </c>
      <c r="R3501" s="1" t="str">
        <f>RIGHT(N3501,LEN(N3501) - FIND("/",N3501))</f>
        <v>plays</v>
      </c>
      <c r="S3501" s="12">
        <f>(J3501/86400)+DATE(1970,1,1)</f>
        <v>42132.036168981482</v>
      </c>
      <c r="T3501" s="12">
        <f>(I3501/86400)+DATE(1970,1,1)</f>
        <v>42186.290972222225</v>
      </c>
    </row>
    <row r="3502" spans="1:20" ht="60" x14ac:dyDescent="0.25">
      <c r="A3502" s="1">
        <v>3500</v>
      </c>
      <c r="B3502" s="8" t="s">
        <v>3499</v>
      </c>
      <c r="C3502" s="8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16">
        <f>ROUND((E3502/D3502)*(100),0)</f>
        <v>106</v>
      </c>
      <c r="P3502" s="9">
        <f>IF(L3502 = 0,0,E3502/L3502)</f>
        <v>25.30952380952381</v>
      </c>
      <c r="Q3502" s="1" t="str">
        <f>LEFT(N3502,SEARCH("/",N3502)-1)</f>
        <v>theater</v>
      </c>
      <c r="R3502" s="1" t="str">
        <f>RIGHT(N3502,LEN(N3502) - FIND("/",N3502))</f>
        <v>plays</v>
      </c>
      <c r="S3502" s="12">
        <f>(J3502/86400)+DATE(1970,1,1)</f>
        <v>42419.919421296298</v>
      </c>
      <c r="T3502" s="12">
        <f>(I3502/86400)+DATE(1970,1,1)</f>
        <v>42436.207638888889</v>
      </c>
    </row>
    <row r="3503" spans="1:20" ht="45" x14ac:dyDescent="0.25">
      <c r="A3503" s="1">
        <v>3501</v>
      </c>
      <c r="B3503" s="8" t="s">
        <v>3500</v>
      </c>
      <c r="C3503" s="8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16">
        <f>ROUND((E3503/D3503)*(100),0)</f>
        <v>101</v>
      </c>
      <c r="P3503" s="9">
        <f>IF(L3503 = 0,0,E3503/L3503)</f>
        <v>35.952380952380949</v>
      </c>
      <c r="Q3503" s="1" t="str">
        <f>LEFT(N3503,SEARCH("/",N3503)-1)</f>
        <v>theater</v>
      </c>
      <c r="R3503" s="1" t="str">
        <f>RIGHT(N3503,LEN(N3503) - FIND("/",N3503))</f>
        <v>plays</v>
      </c>
      <c r="S3503" s="12">
        <f>(J3503/86400)+DATE(1970,1,1)</f>
        <v>42233.763831018514</v>
      </c>
      <c r="T3503" s="12">
        <f>(I3503/86400)+DATE(1970,1,1)</f>
        <v>42258.763831018514</v>
      </c>
    </row>
    <row r="3504" spans="1:20" ht="60" x14ac:dyDescent="0.25">
      <c r="A3504" s="1">
        <v>3502</v>
      </c>
      <c r="B3504" s="8" t="s">
        <v>3501</v>
      </c>
      <c r="C3504" s="8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16">
        <f>ROUND((E3504/D3504)*(100),0)</f>
        <v>105</v>
      </c>
      <c r="P3504" s="9">
        <f>IF(L3504 = 0,0,E3504/L3504)</f>
        <v>136</v>
      </c>
      <c r="Q3504" s="1" t="str">
        <f>LEFT(N3504,SEARCH("/",N3504)-1)</f>
        <v>theater</v>
      </c>
      <c r="R3504" s="1" t="str">
        <f>RIGHT(N3504,LEN(N3504) - FIND("/",N3504))</f>
        <v>plays</v>
      </c>
      <c r="S3504" s="12">
        <f>(J3504/86400)+DATE(1970,1,1)</f>
        <v>42430.839398148149</v>
      </c>
      <c r="T3504" s="12">
        <f>(I3504/86400)+DATE(1970,1,1)</f>
        <v>42445.165972222225</v>
      </c>
    </row>
    <row r="3505" spans="1:20" ht="45" x14ac:dyDescent="0.25">
      <c r="A3505" s="1">
        <v>3503</v>
      </c>
      <c r="B3505" s="8" t="s">
        <v>3502</v>
      </c>
      <c r="C3505" s="8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16">
        <f>ROUND((E3505/D3505)*(100),0)</f>
        <v>108</v>
      </c>
      <c r="P3505" s="9">
        <f>IF(L3505 = 0,0,E3505/L3505)</f>
        <v>70.763157894736835</v>
      </c>
      <c r="Q3505" s="1" t="str">
        <f>LEFT(N3505,SEARCH("/",N3505)-1)</f>
        <v>theater</v>
      </c>
      <c r="R3505" s="1" t="str">
        <f>RIGHT(N3505,LEN(N3505) - FIND("/",N3505))</f>
        <v>plays</v>
      </c>
      <c r="S3505" s="12">
        <f>(J3505/86400)+DATE(1970,1,1)</f>
        <v>42545.478333333333</v>
      </c>
      <c r="T3505" s="12">
        <f>(I3505/86400)+DATE(1970,1,1)</f>
        <v>42575.478333333333</v>
      </c>
    </row>
    <row r="3506" spans="1:20" ht="60" x14ac:dyDescent="0.25">
      <c r="A3506" s="1">
        <v>3504</v>
      </c>
      <c r="B3506" s="8" t="s">
        <v>3503</v>
      </c>
      <c r="C3506" s="8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16">
        <f>ROUND((E3506/D3506)*(100),0)</f>
        <v>100</v>
      </c>
      <c r="P3506" s="9">
        <f>IF(L3506 = 0,0,E3506/L3506)</f>
        <v>125</v>
      </c>
      <c r="Q3506" s="1" t="str">
        <f>LEFT(N3506,SEARCH("/",N3506)-1)</f>
        <v>theater</v>
      </c>
      <c r="R3506" s="1" t="str">
        <f>RIGHT(N3506,LEN(N3506) - FIND("/",N3506))</f>
        <v>plays</v>
      </c>
      <c r="S3506" s="12">
        <f>(J3506/86400)+DATE(1970,1,1)</f>
        <v>42297.748738425929</v>
      </c>
      <c r="T3506" s="12">
        <f>(I3506/86400)+DATE(1970,1,1)</f>
        <v>42327.790405092594</v>
      </c>
    </row>
    <row r="3507" spans="1:20" ht="90" x14ac:dyDescent="0.25">
      <c r="A3507" s="1">
        <v>3505</v>
      </c>
      <c r="B3507" s="8" t="s">
        <v>3504</v>
      </c>
      <c r="C3507" s="8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16">
        <f>ROUND((E3507/D3507)*(100),0)</f>
        <v>104</v>
      </c>
      <c r="P3507" s="9">
        <f>IF(L3507 = 0,0,E3507/L3507)</f>
        <v>66.512820512820511</v>
      </c>
      <c r="Q3507" s="1" t="str">
        <f>LEFT(N3507,SEARCH("/",N3507)-1)</f>
        <v>theater</v>
      </c>
      <c r="R3507" s="1" t="str">
        <f>RIGHT(N3507,LEN(N3507) - FIND("/",N3507))</f>
        <v>plays</v>
      </c>
      <c r="S3507" s="12">
        <f>(J3507/86400)+DATE(1970,1,1)</f>
        <v>41760.935706018521</v>
      </c>
      <c r="T3507" s="12">
        <f>(I3507/86400)+DATE(1970,1,1)</f>
        <v>41772.166666666664</v>
      </c>
    </row>
    <row r="3508" spans="1:20" ht="60" x14ac:dyDescent="0.25">
      <c r="A3508" s="1">
        <v>3506</v>
      </c>
      <c r="B3508" s="8" t="s">
        <v>3505</v>
      </c>
      <c r="C3508" s="8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16">
        <f>ROUND((E3508/D3508)*(100),0)</f>
        <v>102</v>
      </c>
      <c r="P3508" s="9">
        <f>IF(L3508 = 0,0,E3508/L3508)</f>
        <v>105</v>
      </c>
      <c r="Q3508" s="1" t="str">
        <f>LEFT(N3508,SEARCH("/",N3508)-1)</f>
        <v>theater</v>
      </c>
      <c r="R3508" s="1" t="str">
        <f>RIGHT(N3508,LEN(N3508) - FIND("/",N3508))</f>
        <v>plays</v>
      </c>
      <c r="S3508" s="12">
        <f>(J3508/86400)+DATE(1970,1,1)</f>
        <v>41829.734259259261</v>
      </c>
      <c r="T3508" s="12">
        <f>(I3508/86400)+DATE(1970,1,1)</f>
        <v>41874.734259259261</v>
      </c>
    </row>
    <row r="3509" spans="1:20" ht="45" x14ac:dyDescent="0.25">
      <c r="A3509" s="1">
        <v>3507</v>
      </c>
      <c r="B3509" s="8" t="s">
        <v>3506</v>
      </c>
      <c r="C3509" s="8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16">
        <f>ROUND((E3509/D3509)*(100),0)</f>
        <v>104</v>
      </c>
      <c r="P3509" s="9">
        <f>IF(L3509 = 0,0,E3509/L3509)</f>
        <v>145</v>
      </c>
      <c r="Q3509" s="1" t="str">
        <f>LEFT(N3509,SEARCH("/",N3509)-1)</f>
        <v>theater</v>
      </c>
      <c r="R3509" s="1" t="str">
        <f>RIGHT(N3509,LEN(N3509) - FIND("/",N3509))</f>
        <v>plays</v>
      </c>
      <c r="S3509" s="12">
        <f>(J3509/86400)+DATE(1970,1,1)</f>
        <v>42491.92288194444</v>
      </c>
      <c r="T3509" s="12">
        <f>(I3509/86400)+DATE(1970,1,1)</f>
        <v>42521.92288194444</v>
      </c>
    </row>
    <row r="3510" spans="1:20" ht="60" x14ac:dyDescent="0.25">
      <c r="A3510" s="1">
        <v>3508</v>
      </c>
      <c r="B3510" s="8" t="s">
        <v>3507</v>
      </c>
      <c r="C3510" s="8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16">
        <f>ROUND((E3510/D3510)*(100),0)</f>
        <v>180</v>
      </c>
      <c r="P3510" s="9">
        <f>IF(L3510 = 0,0,E3510/L3510)</f>
        <v>12</v>
      </c>
      <c r="Q3510" s="1" t="str">
        <f>LEFT(N3510,SEARCH("/",N3510)-1)</f>
        <v>theater</v>
      </c>
      <c r="R3510" s="1" t="str">
        <f>RIGHT(N3510,LEN(N3510) - FIND("/",N3510))</f>
        <v>plays</v>
      </c>
      <c r="S3510" s="12">
        <f>(J3510/86400)+DATE(1970,1,1)</f>
        <v>42477.729780092588</v>
      </c>
      <c r="T3510" s="12">
        <f>(I3510/86400)+DATE(1970,1,1)</f>
        <v>42500.875</v>
      </c>
    </row>
    <row r="3511" spans="1:20" ht="60" x14ac:dyDescent="0.25">
      <c r="A3511" s="1">
        <v>3509</v>
      </c>
      <c r="B3511" s="8" t="s">
        <v>3508</v>
      </c>
      <c r="C3511" s="8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16">
        <f>ROUND((E3511/D3511)*(100),0)</f>
        <v>106</v>
      </c>
      <c r="P3511" s="9">
        <f>IF(L3511 = 0,0,E3511/L3511)</f>
        <v>96.666666666666671</v>
      </c>
      <c r="Q3511" s="1" t="str">
        <f>LEFT(N3511,SEARCH("/",N3511)-1)</f>
        <v>theater</v>
      </c>
      <c r="R3511" s="1" t="str">
        <f>RIGHT(N3511,LEN(N3511) - FIND("/",N3511))</f>
        <v>plays</v>
      </c>
      <c r="S3511" s="12">
        <f>(J3511/86400)+DATE(1970,1,1)</f>
        <v>41950.859560185185</v>
      </c>
      <c r="T3511" s="12">
        <f>(I3511/86400)+DATE(1970,1,1)</f>
        <v>41964.204861111109</v>
      </c>
    </row>
    <row r="3512" spans="1:20" ht="60" x14ac:dyDescent="0.25">
      <c r="A3512" s="1">
        <v>3510</v>
      </c>
      <c r="B3512" s="8" t="s">
        <v>3509</v>
      </c>
      <c r="C3512" s="8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16">
        <f>ROUND((E3512/D3512)*(100),0)</f>
        <v>101</v>
      </c>
      <c r="P3512" s="9">
        <f>IF(L3512 = 0,0,E3512/L3512)</f>
        <v>60.333333333333336</v>
      </c>
      <c r="Q3512" s="1" t="str">
        <f>LEFT(N3512,SEARCH("/",N3512)-1)</f>
        <v>theater</v>
      </c>
      <c r="R3512" s="1" t="str">
        <f>RIGHT(N3512,LEN(N3512) - FIND("/",N3512))</f>
        <v>plays</v>
      </c>
      <c r="S3512" s="12">
        <f>(J3512/86400)+DATE(1970,1,1)</f>
        <v>41802.62090277778</v>
      </c>
      <c r="T3512" s="12">
        <f>(I3512/86400)+DATE(1970,1,1)</f>
        <v>41822.62090277778</v>
      </c>
    </row>
    <row r="3513" spans="1:20" ht="45" x14ac:dyDescent="0.25">
      <c r="A3513" s="1">
        <v>3511</v>
      </c>
      <c r="B3513" s="8" t="s">
        <v>3510</v>
      </c>
      <c r="C3513" s="8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16">
        <f>ROUND((E3513/D3513)*(100),0)</f>
        <v>101</v>
      </c>
      <c r="P3513" s="9">
        <f>IF(L3513 = 0,0,E3513/L3513)</f>
        <v>79.89473684210526</v>
      </c>
      <c r="Q3513" s="1" t="str">
        <f>LEFT(N3513,SEARCH("/",N3513)-1)</f>
        <v>theater</v>
      </c>
      <c r="R3513" s="1" t="str">
        <f>RIGHT(N3513,LEN(N3513) - FIND("/",N3513))</f>
        <v>plays</v>
      </c>
      <c r="S3513" s="12">
        <f>(J3513/86400)+DATE(1970,1,1)</f>
        <v>41927.873784722222</v>
      </c>
      <c r="T3513" s="12">
        <f>(I3513/86400)+DATE(1970,1,1)</f>
        <v>41950.770833333336</v>
      </c>
    </row>
    <row r="3514" spans="1:20" ht="60" x14ac:dyDescent="0.25">
      <c r="A3514" s="1">
        <v>3512</v>
      </c>
      <c r="B3514" s="8" t="s">
        <v>3511</v>
      </c>
      <c r="C3514" s="8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16">
        <f>ROUND((E3514/D3514)*(100),0)</f>
        <v>100</v>
      </c>
      <c r="P3514" s="9">
        <f>IF(L3514 = 0,0,E3514/L3514)</f>
        <v>58.823529411764703</v>
      </c>
      <c r="Q3514" s="1" t="str">
        <f>LEFT(N3514,SEARCH("/",N3514)-1)</f>
        <v>theater</v>
      </c>
      <c r="R3514" s="1" t="str">
        <f>RIGHT(N3514,LEN(N3514) - FIND("/",N3514))</f>
        <v>plays</v>
      </c>
      <c r="S3514" s="12">
        <f>(J3514/86400)+DATE(1970,1,1)</f>
        <v>42057.536944444444</v>
      </c>
      <c r="T3514" s="12">
        <f>(I3514/86400)+DATE(1970,1,1)</f>
        <v>42117.49527777778</v>
      </c>
    </row>
    <row r="3515" spans="1:20" ht="60" x14ac:dyDescent="0.25">
      <c r="A3515" s="1">
        <v>3513</v>
      </c>
      <c r="B3515" s="8" t="s">
        <v>3512</v>
      </c>
      <c r="C3515" s="8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16">
        <f>ROUND((E3515/D3515)*(100),0)</f>
        <v>118</v>
      </c>
      <c r="P3515" s="9">
        <f>IF(L3515 = 0,0,E3515/L3515)</f>
        <v>75.340909090909093</v>
      </c>
      <c r="Q3515" s="1" t="str">
        <f>LEFT(N3515,SEARCH("/",N3515)-1)</f>
        <v>theater</v>
      </c>
      <c r="R3515" s="1" t="str">
        <f>RIGHT(N3515,LEN(N3515) - FIND("/",N3515))</f>
        <v>plays</v>
      </c>
      <c r="S3515" s="12">
        <f>(J3515/86400)+DATE(1970,1,1)</f>
        <v>41781.096203703702</v>
      </c>
      <c r="T3515" s="12">
        <f>(I3515/86400)+DATE(1970,1,1)</f>
        <v>41794.207638888889</v>
      </c>
    </row>
    <row r="3516" spans="1:20" ht="45" x14ac:dyDescent="0.25">
      <c r="A3516" s="1">
        <v>3514</v>
      </c>
      <c r="B3516" s="8" t="s">
        <v>3513</v>
      </c>
      <c r="C3516" s="8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16">
        <f>ROUND((E3516/D3516)*(100),0)</f>
        <v>110</v>
      </c>
      <c r="P3516" s="9">
        <f>IF(L3516 = 0,0,E3516/L3516)</f>
        <v>55</v>
      </c>
      <c r="Q3516" s="1" t="str">
        <f>LEFT(N3516,SEARCH("/",N3516)-1)</f>
        <v>theater</v>
      </c>
      <c r="R3516" s="1" t="str">
        <f>RIGHT(N3516,LEN(N3516) - FIND("/",N3516))</f>
        <v>plays</v>
      </c>
      <c r="S3516" s="12">
        <f>(J3516/86400)+DATE(1970,1,1)</f>
        <v>42020.846666666665</v>
      </c>
      <c r="T3516" s="12">
        <f>(I3516/86400)+DATE(1970,1,1)</f>
        <v>42037.207638888889</v>
      </c>
    </row>
    <row r="3517" spans="1:20" ht="45" x14ac:dyDescent="0.25">
      <c r="A3517" s="1">
        <v>3515</v>
      </c>
      <c r="B3517" s="8" t="s">
        <v>3514</v>
      </c>
      <c r="C3517" s="8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16">
        <f>ROUND((E3517/D3517)*(100),0)</f>
        <v>103</v>
      </c>
      <c r="P3517" s="9">
        <f>IF(L3517 = 0,0,E3517/L3517)</f>
        <v>66.956521739130437</v>
      </c>
      <c r="Q3517" s="1" t="str">
        <f>LEFT(N3517,SEARCH("/",N3517)-1)</f>
        <v>theater</v>
      </c>
      <c r="R3517" s="1" t="str">
        <f>RIGHT(N3517,LEN(N3517) - FIND("/",N3517))</f>
        <v>plays</v>
      </c>
      <c r="S3517" s="12">
        <f>(J3517/86400)+DATE(1970,1,1)</f>
        <v>42125.772812499999</v>
      </c>
      <c r="T3517" s="12">
        <f>(I3517/86400)+DATE(1970,1,1)</f>
        <v>42155.772812499999</v>
      </c>
    </row>
    <row r="3518" spans="1:20" ht="60" x14ac:dyDescent="0.25">
      <c r="A3518" s="1">
        <v>3516</v>
      </c>
      <c r="B3518" s="8" t="s">
        <v>3515</v>
      </c>
      <c r="C3518" s="8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16">
        <f>ROUND((E3518/D3518)*(100),0)</f>
        <v>100</v>
      </c>
      <c r="P3518" s="9">
        <f>IF(L3518 = 0,0,E3518/L3518)</f>
        <v>227.27272727272728</v>
      </c>
      <c r="Q3518" s="1" t="str">
        <f>LEFT(N3518,SEARCH("/",N3518)-1)</f>
        <v>theater</v>
      </c>
      <c r="R3518" s="1" t="str">
        <f>RIGHT(N3518,LEN(N3518) - FIND("/",N3518))</f>
        <v>plays</v>
      </c>
      <c r="S3518" s="12">
        <f>(J3518/86400)+DATE(1970,1,1)</f>
        <v>41856.010069444441</v>
      </c>
      <c r="T3518" s="12">
        <f>(I3518/86400)+DATE(1970,1,1)</f>
        <v>41890.125</v>
      </c>
    </row>
    <row r="3519" spans="1:20" ht="45" x14ac:dyDescent="0.25">
      <c r="A3519" s="1">
        <v>3517</v>
      </c>
      <c r="B3519" s="8" t="s">
        <v>3516</v>
      </c>
      <c r="C3519" s="8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16">
        <f>ROUND((E3519/D3519)*(100),0)</f>
        <v>100</v>
      </c>
      <c r="P3519" s="9">
        <f>IF(L3519 = 0,0,E3519/L3519)</f>
        <v>307.69230769230768</v>
      </c>
      <c r="Q3519" s="1" t="str">
        <f>LEFT(N3519,SEARCH("/",N3519)-1)</f>
        <v>theater</v>
      </c>
      <c r="R3519" s="1" t="str">
        <f>RIGHT(N3519,LEN(N3519) - FIND("/",N3519))</f>
        <v>plays</v>
      </c>
      <c r="S3519" s="12">
        <f>(J3519/86400)+DATE(1970,1,1)</f>
        <v>41794.817523148144</v>
      </c>
      <c r="T3519" s="12">
        <f>(I3519/86400)+DATE(1970,1,1)</f>
        <v>41824.458333333336</v>
      </c>
    </row>
    <row r="3520" spans="1:20" ht="60" x14ac:dyDescent="0.25">
      <c r="A3520" s="1">
        <v>3518</v>
      </c>
      <c r="B3520" s="8" t="s">
        <v>3517</v>
      </c>
      <c r="C3520" s="8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16">
        <f>ROUND((E3520/D3520)*(100),0)</f>
        <v>110</v>
      </c>
      <c r="P3520" s="9">
        <f>IF(L3520 = 0,0,E3520/L3520)</f>
        <v>50.020909090909093</v>
      </c>
      <c r="Q3520" s="1" t="str">
        <f>LEFT(N3520,SEARCH("/",N3520)-1)</f>
        <v>theater</v>
      </c>
      <c r="R3520" s="1" t="str">
        <f>RIGHT(N3520,LEN(N3520) - FIND("/",N3520))</f>
        <v>plays</v>
      </c>
      <c r="S3520" s="12">
        <f>(J3520/86400)+DATE(1970,1,1)</f>
        <v>41893.783553240741</v>
      </c>
      <c r="T3520" s="12">
        <f>(I3520/86400)+DATE(1970,1,1)</f>
        <v>41914.597916666666</v>
      </c>
    </row>
    <row r="3521" spans="1:20" ht="45" x14ac:dyDescent="0.25">
      <c r="A3521" s="1">
        <v>3519</v>
      </c>
      <c r="B3521" s="8" t="s">
        <v>3518</v>
      </c>
      <c r="C3521" s="8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16">
        <f>ROUND((E3521/D3521)*(100),0)</f>
        <v>101</v>
      </c>
      <c r="P3521" s="9">
        <f>IF(L3521 = 0,0,E3521/L3521)</f>
        <v>72.392857142857139</v>
      </c>
      <c r="Q3521" s="1" t="str">
        <f>LEFT(N3521,SEARCH("/",N3521)-1)</f>
        <v>theater</v>
      </c>
      <c r="R3521" s="1" t="str">
        <f>RIGHT(N3521,LEN(N3521) - FIND("/",N3521))</f>
        <v>plays</v>
      </c>
      <c r="S3521" s="12">
        <f>(J3521/86400)+DATE(1970,1,1)</f>
        <v>42037.598958333328</v>
      </c>
      <c r="T3521" s="12">
        <f>(I3521/86400)+DATE(1970,1,1)</f>
        <v>42067.598958333328</v>
      </c>
    </row>
    <row r="3522" spans="1:20" ht="45" x14ac:dyDescent="0.25">
      <c r="A3522" s="1">
        <v>3520</v>
      </c>
      <c r="B3522" s="8" t="s">
        <v>3519</v>
      </c>
      <c r="C3522" s="8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16">
        <f>ROUND((E3522/D3522)*(100),0)</f>
        <v>101</v>
      </c>
      <c r="P3522" s="9">
        <f>IF(L3522 = 0,0,E3522/L3522)</f>
        <v>95.952380952380949</v>
      </c>
      <c r="Q3522" s="1" t="str">
        <f>LEFT(N3522,SEARCH("/",N3522)-1)</f>
        <v>theater</v>
      </c>
      <c r="R3522" s="1" t="str">
        <f>RIGHT(N3522,LEN(N3522) - FIND("/",N3522))</f>
        <v>plays</v>
      </c>
      <c r="S3522" s="12">
        <f>(J3522/86400)+DATE(1970,1,1)</f>
        <v>42227.824212962965</v>
      </c>
      <c r="T3522" s="12">
        <f>(I3522/86400)+DATE(1970,1,1)</f>
        <v>42253.57430555555</v>
      </c>
    </row>
    <row r="3523" spans="1:20" ht="60" x14ac:dyDescent="0.25">
      <c r="A3523" s="1">
        <v>3521</v>
      </c>
      <c r="B3523" s="8" t="s">
        <v>3520</v>
      </c>
      <c r="C3523" s="8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16">
        <f>ROUND((E3523/D3523)*(100),0)</f>
        <v>169</v>
      </c>
      <c r="P3523" s="9">
        <f>IF(L3523 = 0,0,E3523/L3523)</f>
        <v>45.615384615384613</v>
      </c>
      <c r="Q3523" s="1" t="str">
        <f>LEFT(N3523,SEARCH("/",N3523)-1)</f>
        <v>theater</v>
      </c>
      <c r="R3523" s="1" t="str">
        <f>RIGHT(N3523,LEN(N3523) - FIND("/",N3523))</f>
        <v>plays</v>
      </c>
      <c r="S3523" s="12">
        <f>(J3523/86400)+DATE(1970,1,1)</f>
        <v>41881.361342592594</v>
      </c>
      <c r="T3523" s="12">
        <f>(I3523/86400)+DATE(1970,1,1)</f>
        <v>41911.361342592594</v>
      </c>
    </row>
    <row r="3524" spans="1:20" ht="60" x14ac:dyDescent="0.25">
      <c r="A3524" s="1">
        <v>3522</v>
      </c>
      <c r="B3524" s="8" t="s">
        <v>3521</v>
      </c>
      <c r="C3524" s="8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16">
        <f>ROUND((E3524/D3524)*(100),0)</f>
        <v>100</v>
      </c>
      <c r="P3524" s="9">
        <f>IF(L3524 = 0,0,E3524/L3524)</f>
        <v>41.029411764705884</v>
      </c>
      <c r="Q3524" s="1" t="str">
        <f>LEFT(N3524,SEARCH("/",N3524)-1)</f>
        <v>theater</v>
      </c>
      <c r="R3524" s="1" t="str">
        <f>RIGHT(N3524,LEN(N3524) - FIND("/",N3524))</f>
        <v>plays</v>
      </c>
      <c r="S3524" s="12">
        <f>(J3524/86400)+DATE(1970,1,1)</f>
        <v>42234.789884259255</v>
      </c>
      <c r="T3524" s="12">
        <f>(I3524/86400)+DATE(1970,1,1)</f>
        <v>42262.420833333337</v>
      </c>
    </row>
    <row r="3525" spans="1:20" ht="45" x14ac:dyDescent="0.25">
      <c r="A3525" s="1">
        <v>3523</v>
      </c>
      <c r="B3525" s="8" t="s">
        <v>3522</v>
      </c>
      <c r="C3525" s="8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16">
        <f>ROUND((E3525/D3525)*(100),0)</f>
        <v>114</v>
      </c>
      <c r="P3525" s="9">
        <f>IF(L3525 = 0,0,E3525/L3525)</f>
        <v>56.825000000000003</v>
      </c>
      <c r="Q3525" s="1" t="str">
        <f>LEFT(N3525,SEARCH("/",N3525)-1)</f>
        <v>theater</v>
      </c>
      <c r="R3525" s="1" t="str">
        <f>RIGHT(N3525,LEN(N3525) - FIND("/",N3525))</f>
        <v>plays</v>
      </c>
      <c r="S3525" s="12">
        <f>(J3525/86400)+DATE(1970,1,1)</f>
        <v>42581.397546296299</v>
      </c>
      <c r="T3525" s="12">
        <f>(I3525/86400)+DATE(1970,1,1)</f>
        <v>42638.958333333328</v>
      </c>
    </row>
    <row r="3526" spans="1:20" ht="60" x14ac:dyDescent="0.25">
      <c r="A3526" s="1">
        <v>3524</v>
      </c>
      <c r="B3526" s="8" t="s">
        <v>3523</v>
      </c>
      <c r="C3526" s="8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16">
        <f>ROUND((E3526/D3526)*(100),0)</f>
        <v>102</v>
      </c>
      <c r="P3526" s="9">
        <f>IF(L3526 = 0,0,E3526/L3526)</f>
        <v>137.24324324324326</v>
      </c>
      <c r="Q3526" s="1" t="str">
        <f>LEFT(N3526,SEARCH("/",N3526)-1)</f>
        <v>theater</v>
      </c>
      <c r="R3526" s="1" t="str">
        <f>RIGHT(N3526,LEN(N3526) - FIND("/",N3526))</f>
        <v>plays</v>
      </c>
      <c r="S3526" s="12">
        <f>(J3526/86400)+DATE(1970,1,1)</f>
        <v>41880.76357638889</v>
      </c>
      <c r="T3526" s="12">
        <f>(I3526/86400)+DATE(1970,1,1)</f>
        <v>41895.166666666664</v>
      </c>
    </row>
    <row r="3527" spans="1:20" ht="45" x14ac:dyDescent="0.25">
      <c r="A3527" s="1">
        <v>3525</v>
      </c>
      <c r="B3527" s="8" t="s">
        <v>3524</v>
      </c>
      <c r="C3527" s="8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16">
        <f>ROUND((E3527/D3527)*(100),0)</f>
        <v>106</v>
      </c>
      <c r="P3527" s="9">
        <f>IF(L3527 = 0,0,E3527/L3527)</f>
        <v>75.714285714285708</v>
      </c>
      <c r="Q3527" s="1" t="str">
        <f>LEFT(N3527,SEARCH("/",N3527)-1)</f>
        <v>theater</v>
      </c>
      <c r="R3527" s="1" t="str">
        <f>RIGHT(N3527,LEN(N3527) - FIND("/",N3527))</f>
        <v>plays</v>
      </c>
      <c r="S3527" s="12">
        <f>(J3527/86400)+DATE(1970,1,1)</f>
        <v>42214.6956712963</v>
      </c>
      <c r="T3527" s="12">
        <f>(I3527/86400)+DATE(1970,1,1)</f>
        <v>42225.666666666672</v>
      </c>
    </row>
    <row r="3528" spans="1:20" ht="60" x14ac:dyDescent="0.25">
      <c r="A3528" s="1">
        <v>3526</v>
      </c>
      <c r="B3528" s="8" t="s">
        <v>3525</v>
      </c>
      <c r="C3528" s="8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16">
        <f>ROUND((E3528/D3528)*(100),0)</f>
        <v>102</v>
      </c>
      <c r="P3528" s="9">
        <f>IF(L3528 = 0,0,E3528/L3528)</f>
        <v>99</v>
      </c>
      <c r="Q3528" s="1" t="str">
        <f>LEFT(N3528,SEARCH("/",N3528)-1)</f>
        <v>theater</v>
      </c>
      <c r="R3528" s="1" t="str">
        <f>RIGHT(N3528,LEN(N3528) - FIND("/",N3528))</f>
        <v>plays</v>
      </c>
      <c r="S3528" s="12">
        <f>(J3528/86400)+DATE(1970,1,1)</f>
        <v>42460.335312499999</v>
      </c>
      <c r="T3528" s="12">
        <f>(I3528/86400)+DATE(1970,1,1)</f>
        <v>42488.249305555553</v>
      </c>
    </row>
    <row r="3529" spans="1:20" ht="60" x14ac:dyDescent="0.25">
      <c r="A3529" s="1">
        <v>3527</v>
      </c>
      <c r="B3529" s="8" t="s">
        <v>3526</v>
      </c>
      <c r="C3529" s="8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16">
        <f>ROUND((E3529/D3529)*(100),0)</f>
        <v>117</v>
      </c>
      <c r="P3529" s="9">
        <f>IF(L3529 = 0,0,E3529/L3529)</f>
        <v>81.569767441860463</v>
      </c>
      <c r="Q3529" s="1" t="str">
        <f>LEFT(N3529,SEARCH("/",N3529)-1)</f>
        <v>theater</v>
      </c>
      <c r="R3529" s="1" t="str">
        <f>RIGHT(N3529,LEN(N3529) - FIND("/",N3529))</f>
        <v>plays</v>
      </c>
      <c r="S3529" s="12">
        <f>(J3529/86400)+DATE(1970,1,1)</f>
        <v>42167.023206018523</v>
      </c>
      <c r="T3529" s="12">
        <f>(I3529/86400)+DATE(1970,1,1)</f>
        <v>42196.165972222225</v>
      </c>
    </row>
    <row r="3530" spans="1:20" ht="45" x14ac:dyDescent="0.25">
      <c r="A3530" s="1">
        <v>3528</v>
      </c>
      <c r="B3530" s="8" t="s">
        <v>3527</v>
      </c>
      <c r="C3530" s="8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16">
        <f>ROUND((E3530/D3530)*(100),0)</f>
        <v>101</v>
      </c>
      <c r="P3530" s="9">
        <f>IF(L3530 = 0,0,E3530/L3530)</f>
        <v>45.108108108108105</v>
      </c>
      <c r="Q3530" s="1" t="str">
        <f>LEFT(N3530,SEARCH("/",N3530)-1)</f>
        <v>theater</v>
      </c>
      <c r="R3530" s="1" t="str">
        <f>RIGHT(N3530,LEN(N3530) - FIND("/",N3530))</f>
        <v>plays</v>
      </c>
      <c r="S3530" s="12">
        <f>(J3530/86400)+DATE(1970,1,1)</f>
        <v>42733.50136574074</v>
      </c>
      <c r="T3530" s="12">
        <f>(I3530/86400)+DATE(1970,1,1)</f>
        <v>42753.50136574074</v>
      </c>
    </row>
    <row r="3531" spans="1:20" ht="60" x14ac:dyDescent="0.25">
      <c r="A3531" s="1">
        <v>3529</v>
      </c>
      <c r="B3531" s="8" t="s">
        <v>3528</v>
      </c>
      <c r="C3531" s="8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16">
        <f>ROUND((E3531/D3531)*(100),0)</f>
        <v>132</v>
      </c>
      <c r="P3531" s="9">
        <f>IF(L3531 = 0,0,E3531/L3531)</f>
        <v>36.666666666666664</v>
      </c>
      <c r="Q3531" s="1" t="str">
        <f>LEFT(N3531,SEARCH("/",N3531)-1)</f>
        <v>theater</v>
      </c>
      <c r="R3531" s="1" t="str">
        <f>RIGHT(N3531,LEN(N3531) - FIND("/",N3531))</f>
        <v>plays</v>
      </c>
      <c r="S3531" s="12">
        <f>(J3531/86400)+DATE(1970,1,1)</f>
        <v>42177.761782407411</v>
      </c>
      <c r="T3531" s="12">
        <f>(I3531/86400)+DATE(1970,1,1)</f>
        <v>42198.041666666672</v>
      </c>
    </row>
    <row r="3532" spans="1:20" ht="60" x14ac:dyDescent="0.25">
      <c r="A3532" s="1">
        <v>3530</v>
      </c>
      <c r="B3532" s="8" t="s">
        <v>3529</v>
      </c>
      <c r="C3532" s="8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16">
        <f>ROUND((E3532/D3532)*(100),0)</f>
        <v>100</v>
      </c>
      <c r="P3532" s="9">
        <f>IF(L3532 = 0,0,E3532/L3532)</f>
        <v>125</v>
      </c>
      <c r="Q3532" s="1" t="str">
        <f>LEFT(N3532,SEARCH("/",N3532)-1)</f>
        <v>theater</v>
      </c>
      <c r="R3532" s="1" t="str">
        <f>RIGHT(N3532,LEN(N3532) - FIND("/",N3532))</f>
        <v>plays</v>
      </c>
      <c r="S3532" s="12">
        <f>(J3532/86400)+DATE(1970,1,1)</f>
        <v>42442.623344907406</v>
      </c>
      <c r="T3532" s="12">
        <f>(I3532/86400)+DATE(1970,1,1)</f>
        <v>42470.833333333328</v>
      </c>
    </row>
    <row r="3533" spans="1:20" x14ac:dyDescent="0.25">
      <c r="A3533" s="1">
        <v>3531</v>
      </c>
      <c r="B3533" s="8" t="s">
        <v>3530</v>
      </c>
      <c r="C3533" s="8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16">
        <f>ROUND((E3533/D3533)*(100),0)</f>
        <v>128</v>
      </c>
      <c r="P3533" s="9">
        <f>IF(L3533 = 0,0,E3533/L3533)</f>
        <v>49.230769230769234</v>
      </c>
      <c r="Q3533" s="1" t="str">
        <f>LEFT(N3533,SEARCH("/",N3533)-1)</f>
        <v>theater</v>
      </c>
      <c r="R3533" s="1" t="str">
        <f>RIGHT(N3533,LEN(N3533) - FIND("/",N3533))</f>
        <v>plays</v>
      </c>
      <c r="S3533" s="12">
        <f>(J3533/86400)+DATE(1970,1,1)</f>
        <v>42521.654328703706</v>
      </c>
      <c r="T3533" s="12">
        <f>(I3533/86400)+DATE(1970,1,1)</f>
        <v>42551.654328703706</v>
      </c>
    </row>
    <row r="3534" spans="1:20" ht="60" x14ac:dyDescent="0.25">
      <c r="A3534" s="1">
        <v>3532</v>
      </c>
      <c r="B3534" s="8" t="s">
        <v>3531</v>
      </c>
      <c r="C3534" s="8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16">
        <f>ROUND((E3534/D3534)*(100),0)</f>
        <v>119</v>
      </c>
      <c r="P3534" s="9">
        <f>IF(L3534 = 0,0,E3534/L3534)</f>
        <v>42.296296296296298</v>
      </c>
      <c r="Q3534" s="1" t="str">
        <f>LEFT(N3534,SEARCH("/",N3534)-1)</f>
        <v>theater</v>
      </c>
      <c r="R3534" s="1" t="str">
        <f>RIGHT(N3534,LEN(N3534) - FIND("/",N3534))</f>
        <v>plays</v>
      </c>
      <c r="S3534" s="12">
        <f>(J3534/86400)+DATE(1970,1,1)</f>
        <v>41884.599849537037</v>
      </c>
      <c r="T3534" s="12">
        <f>(I3534/86400)+DATE(1970,1,1)</f>
        <v>41900.165972222225</v>
      </c>
    </row>
    <row r="3535" spans="1:20" ht="60" x14ac:dyDescent="0.25">
      <c r="A3535" s="1">
        <v>3533</v>
      </c>
      <c r="B3535" s="8" t="s">
        <v>3532</v>
      </c>
      <c r="C3535" s="8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16">
        <f>ROUND((E3535/D3535)*(100),0)</f>
        <v>126</v>
      </c>
      <c r="P3535" s="9">
        <f>IF(L3535 = 0,0,E3535/L3535)</f>
        <v>78.875</v>
      </c>
      <c r="Q3535" s="1" t="str">
        <f>LEFT(N3535,SEARCH("/",N3535)-1)</f>
        <v>theater</v>
      </c>
      <c r="R3535" s="1" t="str">
        <f>RIGHT(N3535,LEN(N3535) - FIND("/",N3535))</f>
        <v>plays</v>
      </c>
      <c r="S3535" s="12">
        <f>(J3535/86400)+DATE(1970,1,1)</f>
        <v>42289.761192129634</v>
      </c>
      <c r="T3535" s="12">
        <f>(I3535/86400)+DATE(1970,1,1)</f>
        <v>42319.802858796298</v>
      </c>
    </row>
    <row r="3536" spans="1:20" ht="45" x14ac:dyDescent="0.25">
      <c r="A3536" s="1">
        <v>3534</v>
      </c>
      <c r="B3536" s="8" t="s">
        <v>3533</v>
      </c>
      <c r="C3536" s="8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16">
        <f>ROUND((E3536/D3536)*(100),0)</f>
        <v>156</v>
      </c>
      <c r="P3536" s="9">
        <f>IF(L3536 = 0,0,E3536/L3536)</f>
        <v>38.284313725490193</v>
      </c>
      <c r="Q3536" s="1" t="str">
        <f>LEFT(N3536,SEARCH("/",N3536)-1)</f>
        <v>theater</v>
      </c>
      <c r="R3536" s="1" t="str">
        <f>RIGHT(N3536,LEN(N3536) - FIND("/",N3536))</f>
        <v>plays</v>
      </c>
      <c r="S3536" s="12">
        <f>(J3536/86400)+DATE(1970,1,1)</f>
        <v>42243.6252662037</v>
      </c>
      <c r="T3536" s="12">
        <f>(I3536/86400)+DATE(1970,1,1)</f>
        <v>42278.6252662037</v>
      </c>
    </row>
    <row r="3537" spans="1:20" ht="45" x14ac:dyDescent="0.25">
      <c r="A3537" s="1">
        <v>3535</v>
      </c>
      <c r="B3537" s="8" t="s">
        <v>3534</v>
      </c>
      <c r="C3537" s="8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16">
        <f>ROUND((E3537/D3537)*(100),0)</f>
        <v>103</v>
      </c>
      <c r="P3537" s="9">
        <f>IF(L3537 = 0,0,E3537/L3537)</f>
        <v>44.847826086956523</v>
      </c>
      <c r="Q3537" s="1" t="str">
        <f>LEFT(N3537,SEARCH("/",N3537)-1)</f>
        <v>theater</v>
      </c>
      <c r="R3537" s="1" t="str">
        <f>RIGHT(N3537,LEN(N3537) - FIND("/",N3537))</f>
        <v>plays</v>
      </c>
      <c r="S3537" s="12">
        <f>(J3537/86400)+DATE(1970,1,1)</f>
        <v>42248.640162037038</v>
      </c>
      <c r="T3537" s="12">
        <f>(I3537/86400)+DATE(1970,1,1)</f>
        <v>42279.75</v>
      </c>
    </row>
    <row r="3538" spans="1:20" ht="60" x14ac:dyDescent="0.25">
      <c r="A3538" s="1">
        <v>3536</v>
      </c>
      <c r="B3538" s="8" t="s">
        <v>3535</v>
      </c>
      <c r="C3538" s="8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16">
        <f>ROUND((E3538/D3538)*(100),0)</f>
        <v>153</v>
      </c>
      <c r="P3538" s="9">
        <f>IF(L3538 = 0,0,E3538/L3538)</f>
        <v>13.529411764705882</v>
      </c>
      <c r="Q3538" s="1" t="str">
        <f>LEFT(N3538,SEARCH("/",N3538)-1)</f>
        <v>theater</v>
      </c>
      <c r="R3538" s="1" t="str">
        <f>RIGHT(N3538,LEN(N3538) - FIND("/",N3538))</f>
        <v>plays</v>
      </c>
      <c r="S3538" s="12">
        <f>(J3538/86400)+DATE(1970,1,1)</f>
        <v>42328.727141203708</v>
      </c>
      <c r="T3538" s="12">
        <f>(I3538/86400)+DATE(1970,1,1)</f>
        <v>42358.499305555553</v>
      </c>
    </row>
    <row r="3539" spans="1:20" ht="60" x14ac:dyDescent="0.25">
      <c r="A3539" s="1">
        <v>3537</v>
      </c>
      <c r="B3539" s="8" t="s">
        <v>3536</v>
      </c>
      <c r="C3539" s="8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16">
        <f>ROUND((E3539/D3539)*(100),0)</f>
        <v>180</v>
      </c>
      <c r="P3539" s="9">
        <f>IF(L3539 = 0,0,E3539/L3539)</f>
        <v>43.5</v>
      </c>
      <c r="Q3539" s="1" t="str">
        <f>LEFT(N3539,SEARCH("/",N3539)-1)</f>
        <v>theater</v>
      </c>
      <c r="R3539" s="1" t="str">
        <f>RIGHT(N3539,LEN(N3539) - FIND("/",N3539))</f>
        <v>plays</v>
      </c>
      <c r="S3539" s="12">
        <f>(J3539/86400)+DATE(1970,1,1)</f>
        <v>41923.354351851856</v>
      </c>
      <c r="T3539" s="12">
        <f>(I3539/86400)+DATE(1970,1,1)</f>
        <v>41960.332638888889</v>
      </c>
    </row>
    <row r="3540" spans="1:20" ht="60" x14ac:dyDescent="0.25">
      <c r="A3540" s="1">
        <v>3538</v>
      </c>
      <c r="B3540" s="8" t="s">
        <v>3537</v>
      </c>
      <c r="C3540" s="8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16">
        <f>ROUND((E3540/D3540)*(100),0)</f>
        <v>128</v>
      </c>
      <c r="P3540" s="9">
        <f>IF(L3540 = 0,0,E3540/L3540)</f>
        <v>30.951807228915662</v>
      </c>
      <c r="Q3540" s="1" t="str">
        <f>LEFT(N3540,SEARCH("/",N3540)-1)</f>
        <v>theater</v>
      </c>
      <c r="R3540" s="1" t="str">
        <f>RIGHT(N3540,LEN(N3540) - FIND("/",N3540))</f>
        <v>plays</v>
      </c>
      <c r="S3540" s="12">
        <f>(J3540/86400)+DATE(1970,1,1)</f>
        <v>42571.420601851853</v>
      </c>
      <c r="T3540" s="12">
        <f>(I3540/86400)+DATE(1970,1,1)</f>
        <v>42599.420601851853</v>
      </c>
    </row>
    <row r="3541" spans="1:20" ht="60" x14ac:dyDescent="0.25">
      <c r="A3541" s="1">
        <v>3539</v>
      </c>
      <c r="B3541" s="8" t="s">
        <v>3538</v>
      </c>
      <c r="C3541" s="8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16">
        <f>ROUND((E3541/D3541)*(100),0)</f>
        <v>120</v>
      </c>
      <c r="P3541" s="9">
        <f>IF(L3541 = 0,0,E3541/L3541)</f>
        <v>55.230769230769234</v>
      </c>
      <c r="Q3541" s="1" t="str">
        <f>LEFT(N3541,SEARCH("/",N3541)-1)</f>
        <v>theater</v>
      </c>
      <c r="R3541" s="1" t="str">
        <f>RIGHT(N3541,LEN(N3541) - FIND("/",N3541))</f>
        <v>plays</v>
      </c>
      <c r="S3541" s="12">
        <f>(J3541/86400)+DATE(1970,1,1)</f>
        <v>42600.756041666667</v>
      </c>
      <c r="T3541" s="12">
        <f>(I3541/86400)+DATE(1970,1,1)</f>
        <v>42621.756041666667</v>
      </c>
    </row>
    <row r="3542" spans="1:20" ht="60" x14ac:dyDescent="0.25">
      <c r="A3542" s="1">
        <v>3540</v>
      </c>
      <c r="B3542" s="8" t="s">
        <v>3539</v>
      </c>
      <c r="C3542" s="8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16">
        <f>ROUND((E3542/D3542)*(100),0)</f>
        <v>123</v>
      </c>
      <c r="P3542" s="9">
        <f>IF(L3542 = 0,0,E3542/L3542)</f>
        <v>46.125</v>
      </c>
      <c r="Q3542" s="1" t="str">
        <f>LEFT(N3542,SEARCH("/",N3542)-1)</f>
        <v>theater</v>
      </c>
      <c r="R3542" s="1" t="str">
        <f>RIGHT(N3542,LEN(N3542) - FIND("/",N3542))</f>
        <v>plays</v>
      </c>
      <c r="S3542" s="12">
        <f>(J3542/86400)+DATE(1970,1,1)</f>
        <v>42517.003368055557</v>
      </c>
      <c r="T3542" s="12">
        <f>(I3542/86400)+DATE(1970,1,1)</f>
        <v>42547.003368055557</v>
      </c>
    </row>
    <row r="3543" spans="1:20" ht="60" x14ac:dyDescent="0.25">
      <c r="A3543" s="1">
        <v>3541</v>
      </c>
      <c r="B3543" s="8" t="s">
        <v>3540</v>
      </c>
      <c r="C3543" s="8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16">
        <f>ROUND((E3543/D3543)*(100),0)</f>
        <v>105</v>
      </c>
      <c r="P3543" s="9">
        <f>IF(L3543 = 0,0,E3543/L3543)</f>
        <v>39.375</v>
      </c>
      <c r="Q3543" s="1" t="str">
        <f>LEFT(N3543,SEARCH("/",N3543)-1)</f>
        <v>theater</v>
      </c>
      <c r="R3543" s="1" t="str">
        <f>RIGHT(N3543,LEN(N3543) - FIND("/",N3543))</f>
        <v>plays</v>
      </c>
      <c r="S3543" s="12">
        <f>(J3543/86400)+DATE(1970,1,1)</f>
        <v>42222.730034722219</v>
      </c>
      <c r="T3543" s="12">
        <f>(I3543/86400)+DATE(1970,1,1)</f>
        <v>42247.730034722219</v>
      </c>
    </row>
    <row r="3544" spans="1:20" ht="60" x14ac:dyDescent="0.25">
      <c r="A3544" s="1">
        <v>3542</v>
      </c>
      <c r="B3544" s="8" t="s">
        <v>3541</v>
      </c>
      <c r="C3544" s="8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16">
        <f>ROUND((E3544/D3544)*(100),0)</f>
        <v>102</v>
      </c>
      <c r="P3544" s="9">
        <f>IF(L3544 = 0,0,E3544/L3544)</f>
        <v>66.152941176470591</v>
      </c>
      <c r="Q3544" s="1" t="str">
        <f>LEFT(N3544,SEARCH("/",N3544)-1)</f>
        <v>theater</v>
      </c>
      <c r="R3544" s="1" t="str">
        <f>RIGHT(N3544,LEN(N3544) - FIND("/",N3544))</f>
        <v>plays</v>
      </c>
      <c r="S3544" s="12">
        <f>(J3544/86400)+DATE(1970,1,1)</f>
        <v>41829.599791666667</v>
      </c>
      <c r="T3544" s="12">
        <f>(I3544/86400)+DATE(1970,1,1)</f>
        <v>41889.599791666667</v>
      </c>
    </row>
    <row r="3545" spans="1:20" ht="45" x14ac:dyDescent="0.25">
      <c r="A3545" s="1">
        <v>3543</v>
      </c>
      <c r="B3545" s="8" t="s">
        <v>3542</v>
      </c>
      <c r="C3545" s="8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16">
        <f>ROUND((E3545/D3545)*(100),0)</f>
        <v>105</v>
      </c>
      <c r="P3545" s="9">
        <f>IF(L3545 = 0,0,E3545/L3545)</f>
        <v>54.137931034482762</v>
      </c>
      <c r="Q3545" s="1" t="str">
        <f>LEFT(N3545,SEARCH("/",N3545)-1)</f>
        <v>theater</v>
      </c>
      <c r="R3545" s="1" t="str">
        <f>RIGHT(N3545,LEN(N3545) - FIND("/",N3545))</f>
        <v>plays</v>
      </c>
      <c r="S3545" s="12">
        <f>(J3545/86400)+DATE(1970,1,1)</f>
        <v>42150.755312499998</v>
      </c>
      <c r="T3545" s="12">
        <f>(I3545/86400)+DATE(1970,1,1)</f>
        <v>42180.755312499998</v>
      </c>
    </row>
    <row r="3546" spans="1:20" ht="45" x14ac:dyDescent="0.25">
      <c r="A3546" s="1">
        <v>3544</v>
      </c>
      <c r="B3546" s="8" t="s">
        <v>3543</v>
      </c>
      <c r="C3546" s="8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16">
        <f>ROUND((E3546/D3546)*(100),0)</f>
        <v>100</v>
      </c>
      <c r="P3546" s="9">
        <f>IF(L3546 = 0,0,E3546/L3546)</f>
        <v>104.16666666666667</v>
      </c>
      <c r="Q3546" s="1" t="str">
        <f>LEFT(N3546,SEARCH("/",N3546)-1)</f>
        <v>theater</v>
      </c>
      <c r="R3546" s="1" t="str">
        <f>RIGHT(N3546,LEN(N3546) - FIND("/",N3546))</f>
        <v>plays</v>
      </c>
      <c r="S3546" s="12">
        <f>(J3546/86400)+DATE(1970,1,1)</f>
        <v>42040.831678240742</v>
      </c>
      <c r="T3546" s="12">
        <f>(I3546/86400)+DATE(1970,1,1)</f>
        <v>42070.831678240742</v>
      </c>
    </row>
    <row r="3547" spans="1:20" ht="60" x14ac:dyDescent="0.25">
      <c r="A3547" s="1">
        <v>3545</v>
      </c>
      <c r="B3547" s="8" t="s">
        <v>3544</v>
      </c>
      <c r="C3547" s="8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16">
        <f>ROUND((E3547/D3547)*(100),0)</f>
        <v>100</v>
      </c>
      <c r="P3547" s="9">
        <f>IF(L3547 = 0,0,E3547/L3547)</f>
        <v>31.375</v>
      </c>
      <c r="Q3547" s="1" t="str">
        <f>LEFT(N3547,SEARCH("/",N3547)-1)</f>
        <v>theater</v>
      </c>
      <c r="R3547" s="1" t="str">
        <f>RIGHT(N3547,LEN(N3547) - FIND("/",N3547))</f>
        <v>plays</v>
      </c>
      <c r="S3547" s="12">
        <f>(J3547/86400)+DATE(1970,1,1)</f>
        <v>42075.807395833333</v>
      </c>
      <c r="T3547" s="12">
        <f>(I3547/86400)+DATE(1970,1,1)</f>
        <v>42105.807395833333</v>
      </c>
    </row>
    <row r="3548" spans="1:20" ht="60" x14ac:dyDescent="0.25">
      <c r="A3548" s="1">
        <v>3546</v>
      </c>
      <c r="B3548" s="8" t="s">
        <v>3545</v>
      </c>
      <c r="C3548" s="8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16">
        <f>ROUND((E3548/D3548)*(100),0)</f>
        <v>102</v>
      </c>
      <c r="P3548" s="9">
        <f>IF(L3548 = 0,0,E3548/L3548)</f>
        <v>59.210526315789473</v>
      </c>
      <c r="Q3548" s="1" t="str">
        <f>LEFT(N3548,SEARCH("/",N3548)-1)</f>
        <v>theater</v>
      </c>
      <c r="R3548" s="1" t="str">
        <f>RIGHT(N3548,LEN(N3548) - FIND("/",N3548))</f>
        <v>plays</v>
      </c>
      <c r="S3548" s="12">
        <f>(J3548/86400)+DATE(1970,1,1)</f>
        <v>42073.660694444443</v>
      </c>
      <c r="T3548" s="12">
        <f>(I3548/86400)+DATE(1970,1,1)</f>
        <v>42095.165972222225</v>
      </c>
    </row>
    <row r="3549" spans="1:20" ht="45" x14ac:dyDescent="0.25">
      <c r="A3549" s="1">
        <v>3547</v>
      </c>
      <c r="B3549" s="8" t="s">
        <v>3546</v>
      </c>
      <c r="C3549" s="8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16">
        <f>ROUND((E3549/D3549)*(100),0)</f>
        <v>114</v>
      </c>
      <c r="P3549" s="9">
        <f>IF(L3549 = 0,0,E3549/L3549)</f>
        <v>119.17633928571429</v>
      </c>
      <c r="Q3549" s="1" t="str">
        <f>LEFT(N3549,SEARCH("/",N3549)-1)</f>
        <v>theater</v>
      </c>
      <c r="R3549" s="1" t="str">
        <f>RIGHT(N3549,LEN(N3549) - FIND("/",N3549))</f>
        <v>plays</v>
      </c>
      <c r="S3549" s="12">
        <f>(J3549/86400)+DATE(1970,1,1)</f>
        <v>42480.078715277778</v>
      </c>
      <c r="T3549" s="12">
        <f>(I3549/86400)+DATE(1970,1,1)</f>
        <v>42504.165972222225</v>
      </c>
    </row>
    <row r="3550" spans="1:20" ht="45" x14ac:dyDescent="0.25">
      <c r="A3550" s="1">
        <v>3548</v>
      </c>
      <c r="B3550" s="8" t="s">
        <v>3547</v>
      </c>
      <c r="C3550" s="8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16">
        <f>ROUND((E3550/D3550)*(100),0)</f>
        <v>102</v>
      </c>
      <c r="P3550" s="9">
        <f>IF(L3550 = 0,0,E3550/L3550)</f>
        <v>164.61538461538461</v>
      </c>
      <c r="Q3550" s="1" t="str">
        <f>LEFT(N3550,SEARCH("/",N3550)-1)</f>
        <v>theater</v>
      </c>
      <c r="R3550" s="1" t="str">
        <f>RIGHT(N3550,LEN(N3550) - FIND("/",N3550))</f>
        <v>plays</v>
      </c>
      <c r="S3550" s="12">
        <f>(J3550/86400)+DATE(1970,1,1)</f>
        <v>42411.942291666666</v>
      </c>
      <c r="T3550" s="12">
        <f>(I3550/86400)+DATE(1970,1,1)</f>
        <v>42434.041666666672</v>
      </c>
    </row>
    <row r="3551" spans="1:20" ht="60" x14ac:dyDescent="0.25">
      <c r="A3551" s="1">
        <v>3549</v>
      </c>
      <c r="B3551" s="8" t="s">
        <v>3548</v>
      </c>
      <c r="C3551" s="8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16">
        <f>ROUND((E3551/D3551)*(100),0)</f>
        <v>102</v>
      </c>
      <c r="P3551" s="9">
        <f>IF(L3551 = 0,0,E3551/L3551)</f>
        <v>24.285714285714285</v>
      </c>
      <c r="Q3551" s="1" t="str">
        <f>LEFT(N3551,SEARCH("/",N3551)-1)</f>
        <v>theater</v>
      </c>
      <c r="R3551" s="1" t="str">
        <f>RIGHT(N3551,LEN(N3551) - FIND("/",N3551))</f>
        <v>plays</v>
      </c>
      <c r="S3551" s="12">
        <f>(J3551/86400)+DATE(1970,1,1)</f>
        <v>42223.394363425927</v>
      </c>
      <c r="T3551" s="12">
        <f>(I3551/86400)+DATE(1970,1,1)</f>
        <v>42251.394363425927</v>
      </c>
    </row>
    <row r="3552" spans="1:20" ht="60" x14ac:dyDescent="0.25">
      <c r="A3552" s="1">
        <v>3550</v>
      </c>
      <c r="B3552" s="8" t="s">
        <v>3549</v>
      </c>
      <c r="C3552" s="8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16">
        <f>ROUND((E3552/D3552)*(100),0)</f>
        <v>105</v>
      </c>
      <c r="P3552" s="9">
        <f>IF(L3552 = 0,0,E3552/L3552)</f>
        <v>40.9375</v>
      </c>
      <c r="Q3552" s="1" t="str">
        <f>LEFT(N3552,SEARCH("/",N3552)-1)</f>
        <v>theater</v>
      </c>
      <c r="R3552" s="1" t="str">
        <f>RIGHT(N3552,LEN(N3552) - FIND("/",N3552))</f>
        <v>plays</v>
      </c>
      <c r="S3552" s="12">
        <f>(J3552/86400)+DATE(1970,1,1)</f>
        <v>42462.893495370372</v>
      </c>
      <c r="T3552" s="12">
        <f>(I3552/86400)+DATE(1970,1,1)</f>
        <v>42492.893495370372</v>
      </c>
    </row>
    <row r="3553" spans="1:20" ht="60" x14ac:dyDescent="0.25">
      <c r="A3553" s="1">
        <v>3551</v>
      </c>
      <c r="B3553" s="8" t="s">
        <v>3550</v>
      </c>
      <c r="C3553" s="8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16">
        <f>ROUND((E3553/D3553)*(100),0)</f>
        <v>102</v>
      </c>
      <c r="P3553" s="9">
        <f>IF(L3553 = 0,0,E3553/L3553)</f>
        <v>61.1</v>
      </c>
      <c r="Q3553" s="1" t="str">
        <f>LEFT(N3553,SEARCH("/",N3553)-1)</f>
        <v>theater</v>
      </c>
      <c r="R3553" s="1" t="str">
        <f>RIGHT(N3553,LEN(N3553) - FIND("/",N3553))</f>
        <v>plays</v>
      </c>
      <c r="S3553" s="12">
        <f>(J3553/86400)+DATE(1970,1,1)</f>
        <v>41753.515856481477</v>
      </c>
      <c r="T3553" s="12">
        <f>(I3553/86400)+DATE(1970,1,1)</f>
        <v>41781.921527777777</v>
      </c>
    </row>
    <row r="3554" spans="1:20" ht="60" x14ac:dyDescent="0.25">
      <c r="A3554" s="1">
        <v>3552</v>
      </c>
      <c r="B3554" s="8" t="s">
        <v>3551</v>
      </c>
      <c r="C3554" s="8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16">
        <f>ROUND((E3554/D3554)*(100),0)</f>
        <v>100</v>
      </c>
      <c r="P3554" s="9">
        <f>IF(L3554 = 0,0,E3554/L3554)</f>
        <v>38.65</v>
      </c>
      <c r="Q3554" s="1" t="str">
        <f>LEFT(N3554,SEARCH("/",N3554)-1)</f>
        <v>theater</v>
      </c>
      <c r="R3554" s="1" t="str">
        <f>RIGHT(N3554,LEN(N3554) - FIND("/",N3554))</f>
        <v>plays</v>
      </c>
      <c r="S3554" s="12">
        <f>(J3554/86400)+DATE(1970,1,1)</f>
        <v>41788.587083333332</v>
      </c>
      <c r="T3554" s="12">
        <f>(I3554/86400)+DATE(1970,1,1)</f>
        <v>41818.587083333332</v>
      </c>
    </row>
    <row r="3555" spans="1:20" ht="60" x14ac:dyDescent="0.25">
      <c r="A3555" s="1">
        <v>3553</v>
      </c>
      <c r="B3555" s="8" t="s">
        <v>3552</v>
      </c>
      <c r="C3555" s="8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16">
        <f>ROUND((E3555/D3555)*(100),0)</f>
        <v>106</v>
      </c>
      <c r="P3555" s="9">
        <f>IF(L3555 = 0,0,E3555/L3555)</f>
        <v>56.20192307692308</v>
      </c>
      <c r="Q3555" s="1" t="str">
        <f>LEFT(N3555,SEARCH("/",N3555)-1)</f>
        <v>theater</v>
      </c>
      <c r="R3555" s="1" t="str">
        <f>RIGHT(N3555,LEN(N3555) - FIND("/",N3555))</f>
        <v>plays</v>
      </c>
      <c r="S3555" s="12">
        <f>(J3555/86400)+DATE(1970,1,1)</f>
        <v>42196.028703703705</v>
      </c>
      <c r="T3555" s="12">
        <f>(I3555/86400)+DATE(1970,1,1)</f>
        <v>42228</v>
      </c>
    </row>
    <row r="3556" spans="1:20" ht="45" x14ac:dyDescent="0.25">
      <c r="A3556" s="1">
        <v>3554</v>
      </c>
      <c r="B3556" s="8" t="s">
        <v>3553</v>
      </c>
      <c r="C3556" s="8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16">
        <f>ROUND((E3556/D3556)*(100),0)</f>
        <v>113</v>
      </c>
      <c r="P3556" s="9">
        <f>IF(L3556 = 0,0,E3556/L3556)</f>
        <v>107.00207547169811</v>
      </c>
      <c r="Q3556" s="1" t="str">
        <f>LEFT(N3556,SEARCH("/",N3556)-1)</f>
        <v>theater</v>
      </c>
      <c r="R3556" s="1" t="str">
        <f>RIGHT(N3556,LEN(N3556) - FIND("/",N3556))</f>
        <v>plays</v>
      </c>
      <c r="S3556" s="12">
        <f>(J3556/86400)+DATE(1970,1,1)</f>
        <v>42016.050451388888</v>
      </c>
      <c r="T3556" s="12">
        <f>(I3556/86400)+DATE(1970,1,1)</f>
        <v>42046.708333333328</v>
      </c>
    </row>
    <row r="3557" spans="1:20" ht="60" x14ac:dyDescent="0.25">
      <c r="A3557" s="1">
        <v>3555</v>
      </c>
      <c r="B3557" s="8" t="s">
        <v>3554</v>
      </c>
      <c r="C3557" s="8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16">
        <f>ROUND((E3557/D3557)*(100),0)</f>
        <v>100</v>
      </c>
      <c r="P3557" s="9">
        <f>IF(L3557 = 0,0,E3557/L3557)</f>
        <v>171.42857142857142</v>
      </c>
      <c r="Q3557" s="1" t="str">
        <f>LEFT(N3557,SEARCH("/",N3557)-1)</f>
        <v>theater</v>
      </c>
      <c r="R3557" s="1" t="str">
        <f>RIGHT(N3557,LEN(N3557) - FIND("/",N3557))</f>
        <v>plays</v>
      </c>
      <c r="S3557" s="12">
        <f>(J3557/86400)+DATE(1970,1,1)</f>
        <v>42661.442060185189</v>
      </c>
      <c r="T3557" s="12">
        <f>(I3557/86400)+DATE(1970,1,1)</f>
        <v>42691.483726851853</v>
      </c>
    </row>
    <row r="3558" spans="1:20" ht="60" x14ac:dyDescent="0.25">
      <c r="A3558" s="1">
        <v>3556</v>
      </c>
      <c r="B3558" s="8" t="s">
        <v>3555</v>
      </c>
      <c r="C3558" s="8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16">
        <f>ROUND((E3558/D3558)*(100),0)</f>
        <v>100</v>
      </c>
      <c r="P3558" s="9">
        <f>IF(L3558 = 0,0,E3558/L3558)</f>
        <v>110.5</v>
      </c>
      <c r="Q3558" s="1" t="str">
        <f>LEFT(N3558,SEARCH("/",N3558)-1)</f>
        <v>theater</v>
      </c>
      <c r="R3558" s="1" t="str">
        <f>RIGHT(N3558,LEN(N3558) - FIND("/",N3558))</f>
        <v>plays</v>
      </c>
      <c r="S3558" s="12">
        <f>(J3558/86400)+DATE(1970,1,1)</f>
        <v>41808.649583333332</v>
      </c>
      <c r="T3558" s="12">
        <f>(I3558/86400)+DATE(1970,1,1)</f>
        <v>41868.649583333332</v>
      </c>
    </row>
    <row r="3559" spans="1:20" ht="60" x14ac:dyDescent="0.25">
      <c r="A3559" s="1">
        <v>3557</v>
      </c>
      <c r="B3559" s="8" t="s">
        <v>3556</v>
      </c>
      <c r="C3559" s="8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16">
        <f>ROUND((E3559/D3559)*(100),0)</f>
        <v>100</v>
      </c>
      <c r="P3559" s="9">
        <f>IF(L3559 = 0,0,E3559/L3559)</f>
        <v>179.27598566308242</v>
      </c>
      <c r="Q3559" s="1" t="str">
        <f>LEFT(N3559,SEARCH("/",N3559)-1)</f>
        <v>theater</v>
      </c>
      <c r="R3559" s="1" t="str">
        <f>RIGHT(N3559,LEN(N3559) - FIND("/",N3559))</f>
        <v>plays</v>
      </c>
      <c r="S3559" s="12">
        <f>(J3559/86400)+DATE(1970,1,1)</f>
        <v>41730.276747685188</v>
      </c>
      <c r="T3559" s="12">
        <f>(I3559/86400)+DATE(1970,1,1)</f>
        <v>41764.276747685188</v>
      </c>
    </row>
    <row r="3560" spans="1:20" ht="45" x14ac:dyDescent="0.25">
      <c r="A3560" s="1">
        <v>3558</v>
      </c>
      <c r="B3560" s="8" t="s">
        <v>3557</v>
      </c>
      <c r="C3560" s="8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16">
        <f>ROUND((E3560/D3560)*(100),0)</f>
        <v>144</v>
      </c>
      <c r="P3560" s="9">
        <f>IF(L3560 = 0,0,E3560/L3560)</f>
        <v>22.90909090909091</v>
      </c>
      <c r="Q3560" s="1" t="str">
        <f>LEFT(N3560,SEARCH("/",N3560)-1)</f>
        <v>theater</v>
      </c>
      <c r="R3560" s="1" t="str">
        <f>RIGHT(N3560,LEN(N3560) - FIND("/",N3560))</f>
        <v>plays</v>
      </c>
      <c r="S3560" s="12">
        <f>(J3560/86400)+DATE(1970,1,1)</f>
        <v>42139.816840277781</v>
      </c>
      <c r="T3560" s="12">
        <f>(I3560/86400)+DATE(1970,1,1)</f>
        <v>42181.875</v>
      </c>
    </row>
    <row r="3561" spans="1:20" ht="60" x14ac:dyDescent="0.25">
      <c r="A3561" s="1">
        <v>3559</v>
      </c>
      <c r="B3561" s="8" t="s">
        <v>3558</v>
      </c>
      <c r="C3561" s="8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16">
        <f>ROUND((E3561/D3561)*(100),0)</f>
        <v>104</v>
      </c>
      <c r="P3561" s="9">
        <f>IF(L3561 = 0,0,E3561/L3561)</f>
        <v>43.125</v>
      </c>
      <c r="Q3561" s="1" t="str">
        <f>LEFT(N3561,SEARCH("/",N3561)-1)</f>
        <v>theater</v>
      </c>
      <c r="R3561" s="1" t="str">
        <f>RIGHT(N3561,LEN(N3561) - FIND("/",N3561))</f>
        <v>plays</v>
      </c>
      <c r="S3561" s="12">
        <f>(J3561/86400)+DATE(1970,1,1)</f>
        <v>42194.096157407403</v>
      </c>
      <c r="T3561" s="12">
        <f>(I3561/86400)+DATE(1970,1,1)</f>
        <v>42216.373611111107</v>
      </c>
    </row>
    <row r="3562" spans="1:20" ht="60" x14ac:dyDescent="0.25">
      <c r="A3562" s="1">
        <v>3560</v>
      </c>
      <c r="B3562" s="8" t="s">
        <v>3559</v>
      </c>
      <c r="C3562" s="8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16">
        <f>ROUND((E3562/D3562)*(100),0)</f>
        <v>108</v>
      </c>
      <c r="P3562" s="9">
        <f>IF(L3562 = 0,0,E3562/L3562)</f>
        <v>46.891891891891895</v>
      </c>
      <c r="Q3562" s="1" t="str">
        <f>LEFT(N3562,SEARCH("/",N3562)-1)</f>
        <v>theater</v>
      </c>
      <c r="R3562" s="1" t="str">
        <f>RIGHT(N3562,LEN(N3562) - FIND("/",N3562))</f>
        <v>plays</v>
      </c>
      <c r="S3562" s="12">
        <f>(J3562/86400)+DATE(1970,1,1)</f>
        <v>42115.889652777776</v>
      </c>
      <c r="T3562" s="12">
        <f>(I3562/86400)+DATE(1970,1,1)</f>
        <v>42151.114583333328</v>
      </c>
    </row>
    <row r="3563" spans="1:20" ht="120" x14ac:dyDescent="0.25">
      <c r="A3563" s="1">
        <v>3561</v>
      </c>
      <c r="B3563" s="8" t="s">
        <v>3560</v>
      </c>
      <c r="C3563" s="8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16">
        <f>ROUND((E3563/D3563)*(100),0)</f>
        <v>102</v>
      </c>
      <c r="P3563" s="9">
        <f>IF(L3563 = 0,0,E3563/L3563)</f>
        <v>47.407407407407405</v>
      </c>
      <c r="Q3563" s="1" t="str">
        <f>LEFT(N3563,SEARCH("/",N3563)-1)</f>
        <v>theater</v>
      </c>
      <c r="R3563" s="1" t="str">
        <f>RIGHT(N3563,LEN(N3563) - FIND("/",N3563))</f>
        <v>plays</v>
      </c>
      <c r="S3563" s="12">
        <f>(J3563/86400)+DATE(1970,1,1)</f>
        <v>42203.680300925931</v>
      </c>
      <c r="T3563" s="12">
        <f>(I3563/86400)+DATE(1970,1,1)</f>
        <v>42221.775000000001</v>
      </c>
    </row>
    <row r="3564" spans="1:20" ht="60" x14ac:dyDescent="0.25">
      <c r="A3564" s="1">
        <v>3562</v>
      </c>
      <c r="B3564" s="8" t="s">
        <v>3561</v>
      </c>
      <c r="C3564" s="8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16">
        <f>ROUND((E3564/D3564)*(100),0)</f>
        <v>149</v>
      </c>
      <c r="P3564" s="9">
        <f>IF(L3564 = 0,0,E3564/L3564)</f>
        <v>15.129032258064516</v>
      </c>
      <c r="Q3564" s="1" t="str">
        <f>LEFT(N3564,SEARCH("/",N3564)-1)</f>
        <v>theater</v>
      </c>
      <c r="R3564" s="1" t="str">
        <f>RIGHT(N3564,LEN(N3564) - FIND("/",N3564))</f>
        <v>plays</v>
      </c>
      <c r="S3564" s="12">
        <f>(J3564/86400)+DATE(1970,1,1)</f>
        <v>42433.761886574073</v>
      </c>
      <c r="T3564" s="12">
        <f>(I3564/86400)+DATE(1970,1,1)</f>
        <v>42442.916666666672</v>
      </c>
    </row>
    <row r="3565" spans="1:20" ht="60" x14ac:dyDescent="0.25">
      <c r="A3565" s="1">
        <v>3563</v>
      </c>
      <c r="B3565" s="8" t="s">
        <v>3562</v>
      </c>
      <c r="C3565" s="8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16">
        <f>ROUND((E3565/D3565)*(100),0)</f>
        <v>105</v>
      </c>
      <c r="P3565" s="9">
        <f>IF(L3565 = 0,0,E3565/L3565)</f>
        <v>21.098000000000003</v>
      </c>
      <c r="Q3565" s="1" t="str">
        <f>LEFT(N3565,SEARCH("/",N3565)-1)</f>
        <v>theater</v>
      </c>
      <c r="R3565" s="1" t="str">
        <f>RIGHT(N3565,LEN(N3565) - FIND("/",N3565))</f>
        <v>plays</v>
      </c>
      <c r="S3565" s="12">
        <f>(J3565/86400)+DATE(1970,1,1)</f>
        <v>42555.671944444446</v>
      </c>
      <c r="T3565" s="12">
        <f>(I3565/86400)+DATE(1970,1,1)</f>
        <v>42583.791666666672</v>
      </c>
    </row>
    <row r="3566" spans="1:20" ht="45" x14ac:dyDescent="0.25">
      <c r="A3566" s="1">
        <v>3564</v>
      </c>
      <c r="B3566" s="8" t="s">
        <v>3563</v>
      </c>
      <c r="C3566" s="8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16">
        <f>ROUND((E3566/D3566)*(100),0)</f>
        <v>101</v>
      </c>
      <c r="P3566" s="9">
        <f>IF(L3566 = 0,0,E3566/L3566)</f>
        <v>59.117647058823529</v>
      </c>
      <c r="Q3566" s="1" t="str">
        <f>LEFT(N3566,SEARCH("/",N3566)-1)</f>
        <v>theater</v>
      </c>
      <c r="R3566" s="1" t="str">
        <f>RIGHT(N3566,LEN(N3566) - FIND("/",N3566))</f>
        <v>plays</v>
      </c>
      <c r="S3566" s="12">
        <f>(J3566/86400)+DATE(1970,1,1)</f>
        <v>42236.623252314814</v>
      </c>
      <c r="T3566" s="12">
        <f>(I3566/86400)+DATE(1970,1,1)</f>
        <v>42282.666666666672</v>
      </c>
    </row>
    <row r="3567" spans="1:20" ht="60" x14ac:dyDescent="0.25">
      <c r="A3567" s="1">
        <v>3565</v>
      </c>
      <c r="B3567" s="8" t="s">
        <v>3564</v>
      </c>
      <c r="C3567" s="8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16">
        <f>ROUND((E3567/D3567)*(100),0)</f>
        <v>131</v>
      </c>
      <c r="P3567" s="9">
        <f>IF(L3567 = 0,0,E3567/L3567)</f>
        <v>97.916666666666671</v>
      </c>
      <c r="Q3567" s="1" t="str">
        <f>LEFT(N3567,SEARCH("/",N3567)-1)</f>
        <v>theater</v>
      </c>
      <c r="R3567" s="1" t="str">
        <f>RIGHT(N3567,LEN(N3567) - FIND("/",N3567))</f>
        <v>plays</v>
      </c>
      <c r="S3567" s="12">
        <f>(J3567/86400)+DATE(1970,1,1)</f>
        <v>41974.743148148147</v>
      </c>
      <c r="T3567" s="12">
        <f>(I3567/86400)+DATE(1970,1,1)</f>
        <v>42004.743148148147</v>
      </c>
    </row>
    <row r="3568" spans="1:20" ht="60" x14ac:dyDescent="0.25">
      <c r="A3568" s="1">
        <v>3566</v>
      </c>
      <c r="B3568" s="8" t="s">
        <v>3565</v>
      </c>
      <c r="C3568" s="8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16">
        <f>ROUND((E3568/D3568)*(100),0)</f>
        <v>105</v>
      </c>
      <c r="P3568" s="9">
        <f>IF(L3568 = 0,0,E3568/L3568)</f>
        <v>55.131578947368418</v>
      </c>
      <c r="Q3568" s="1" t="str">
        <f>LEFT(N3568,SEARCH("/",N3568)-1)</f>
        <v>theater</v>
      </c>
      <c r="R3568" s="1" t="str">
        <f>RIGHT(N3568,LEN(N3568) - FIND("/",N3568))</f>
        <v>plays</v>
      </c>
      <c r="S3568" s="12">
        <f>(J3568/86400)+DATE(1970,1,1)</f>
        <v>41997.507905092592</v>
      </c>
      <c r="T3568" s="12">
        <f>(I3568/86400)+DATE(1970,1,1)</f>
        <v>42027.507905092592</v>
      </c>
    </row>
    <row r="3569" spans="1:20" ht="60" x14ac:dyDescent="0.25">
      <c r="A3569" s="1">
        <v>3567</v>
      </c>
      <c r="B3569" s="8" t="s">
        <v>3566</v>
      </c>
      <c r="C3569" s="8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16">
        <f>ROUND((E3569/D3569)*(100),0)</f>
        <v>109</v>
      </c>
      <c r="P3569" s="9">
        <f>IF(L3569 = 0,0,E3569/L3569)</f>
        <v>26.536585365853657</v>
      </c>
      <c r="Q3569" s="1" t="str">
        <f>LEFT(N3569,SEARCH("/",N3569)-1)</f>
        <v>theater</v>
      </c>
      <c r="R3569" s="1" t="str">
        <f>RIGHT(N3569,LEN(N3569) - FIND("/",N3569))</f>
        <v>plays</v>
      </c>
      <c r="S3569" s="12">
        <f>(J3569/86400)+DATE(1970,1,1)</f>
        <v>42135.810694444444</v>
      </c>
      <c r="T3569" s="12">
        <f>(I3569/86400)+DATE(1970,1,1)</f>
        <v>42165.810694444444</v>
      </c>
    </row>
    <row r="3570" spans="1:20" ht="45" x14ac:dyDescent="0.25">
      <c r="A3570" s="1">
        <v>3568</v>
      </c>
      <c r="B3570" s="8" t="s">
        <v>3567</v>
      </c>
      <c r="C3570" s="8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16">
        <f>ROUND((E3570/D3570)*(100),0)</f>
        <v>111</v>
      </c>
      <c r="P3570" s="9">
        <f>IF(L3570 = 0,0,E3570/L3570)</f>
        <v>58.421052631578945</v>
      </c>
      <c r="Q3570" s="1" t="str">
        <f>LEFT(N3570,SEARCH("/",N3570)-1)</f>
        <v>theater</v>
      </c>
      <c r="R3570" s="1" t="str">
        <f>RIGHT(N3570,LEN(N3570) - FIND("/",N3570))</f>
        <v>plays</v>
      </c>
      <c r="S3570" s="12">
        <f>(J3570/86400)+DATE(1970,1,1)</f>
        <v>41869.740671296298</v>
      </c>
      <c r="T3570" s="12">
        <f>(I3570/86400)+DATE(1970,1,1)</f>
        <v>41899.740671296298</v>
      </c>
    </row>
    <row r="3571" spans="1:20" ht="45" x14ac:dyDescent="0.25">
      <c r="A3571" s="1">
        <v>3569</v>
      </c>
      <c r="B3571" s="8" t="s">
        <v>3568</v>
      </c>
      <c r="C3571" s="8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16">
        <f>ROUND((E3571/D3571)*(100),0)</f>
        <v>100</v>
      </c>
      <c r="P3571" s="9">
        <f>IF(L3571 = 0,0,E3571/L3571)</f>
        <v>122.53658536585365</v>
      </c>
      <c r="Q3571" s="1" t="str">
        <f>LEFT(N3571,SEARCH("/",N3571)-1)</f>
        <v>theater</v>
      </c>
      <c r="R3571" s="1" t="str">
        <f>RIGHT(N3571,LEN(N3571) - FIND("/",N3571))</f>
        <v>plays</v>
      </c>
      <c r="S3571" s="12">
        <f>(J3571/86400)+DATE(1970,1,1)</f>
        <v>41982.688611111109</v>
      </c>
      <c r="T3571" s="12">
        <f>(I3571/86400)+DATE(1970,1,1)</f>
        <v>42012.688611111109</v>
      </c>
    </row>
    <row r="3572" spans="1:20" ht="45" x14ac:dyDescent="0.25">
      <c r="A3572" s="1">
        <v>3570</v>
      </c>
      <c r="B3572" s="8" t="s">
        <v>3569</v>
      </c>
      <c r="C3572" s="8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16">
        <f>ROUND((E3572/D3572)*(100),0)</f>
        <v>114</v>
      </c>
      <c r="P3572" s="9">
        <f>IF(L3572 = 0,0,E3572/L3572)</f>
        <v>87.961538461538467</v>
      </c>
      <c r="Q3572" s="1" t="str">
        <f>LEFT(N3572,SEARCH("/",N3572)-1)</f>
        <v>theater</v>
      </c>
      <c r="R3572" s="1" t="str">
        <f>RIGHT(N3572,LEN(N3572) - FIND("/",N3572))</f>
        <v>plays</v>
      </c>
      <c r="S3572" s="12">
        <f>(J3572/86400)+DATE(1970,1,1)</f>
        <v>41976.331979166665</v>
      </c>
      <c r="T3572" s="12">
        <f>(I3572/86400)+DATE(1970,1,1)</f>
        <v>42004.291666666672</v>
      </c>
    </row>
    <row r="3573" spans="1:20" ht="45" x14ac:dyDescent="0.25">
      <c r="A3573" s="1">
        <v>3571</v>
      </c>
      <c r="B3573" s="8" t="s">
        <v>3570</v>
      </c>
      <c r="C3573" s="8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16">
        <f>ROUND((E3573/D3573)*(100),0)</f>
        <v>122</v>
      </c>
      <c r="P3573" s="9">
        <f>IF(L3573 = 0,0,E3573/L3573)</f>
        <v>73.239999999999995</v>
      </c>
      <c r="Q3573" s="1" t="str">
        <f>LEFT(N3573,SEARCH("/",N3573)-1)</f>
        <v>theater</v>
      </c>
      <c r="R3573" s="1" t="str">
        <f>RIGHT(N3573,LEN(N3573) - FIND("/",N3573))</f>
        <v>plays</v>
      </c>
      <c r="S3573" s="12">
        <f>(J3573/86400)+DATE(1970,1,1)</f>
        <v>41912.858946759261</v>
      </c>
      <c r="T3573" s="12">
        <f>(I3573/86400)+DATE(1970,1,1)</f>
        <v>41942.858946759261</v>
      </c>
    </row>
    <row r="3574" spans="1:20" ht="30" x14ac:dyDescent="0.25">
      <c r="A3574" s="1">
        <v>3572</v>
      </c>
      <c r="B3574" s="8" t="s">
        <v>3571</v>
      </c>
      <c r="C3574" s="8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16">
        <f>ROUND((E3574/D3574)*(100),0)</f>
        <v>100</v>
      </c>
      <c r="P3574" s="9">
        <f>IF(L3574 = 0,0,E3574/L3574)</f>
        <v>55.555555555555557</v>
      </c>
      <c r="Q3574" s="1" t="str">
        <f>LEFT(N3574,SEARCH("/",N3574)-1)</f>
        <v>theater</v>
      </c>
      <c r="R3574" s="1" t="str">
        <f>RIGHT(N3574,LEN(N3574) - FIND("/",N3574))</f>
        <v>plays</v>
      </c>
      <c r="S3574" s="12">
        <f>(J3574/86400)+DATE(1970,1,1)</f>
        <v>42146.570393518516</v>
      </c>
      <c r="T3574" s="12">
        <f>(I3574/86400)+DATE(1970,1,1)</f>
        <v>42176.570393518516</v>
      </c>
    </row>
    <row r="3575" spans="1:20" ht="45" x14ac:dyDescent="0.25">
      <c r="A3575" s="1">
        <v>3573</v>
      </c>
      <c r="B3575" s="8" t="s">
        <v>3572</v>
      </c>
      <c r="C3575" s="8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16">
        <f>ROUND((E3575/D3575)*(100),0)</f>
        <v>103</v>
      </c>
      <c r="P3575" s="9">
        <f>IF(L3575 = 0,0,E3575/L3575)</f>
        <v>39.53846153846154</v>
      </c>
      <c r="Q3575" s="1" t="str">
        <f>LEFT(N3575,SEARCH("/",N3575)-1)</f>
        <v>theater</v>
      </c>
      <c r="R3575" s="1" t="str">
        <f>RIGHT(N3575,LEN(N3575) - FIND("/",N3575))</f>
        <v>plays</v>
      </c>
      <c r="S3575" s="12">
        <f>(J3575/86400)+DATE(1970,1,1)</f>
        <v>41921.375532407408</v>
      </c>
      <c r="T3575" s="12">
        <f>(I3575/86400)+DATE(1970,1,1)</f>
        <v>41951.417199074072</v>
      </c>
    </row>
    <row r="3576" spans="1:20" ht="60" x14ac:dyDescent="0.25">
      <c r="A3576" s="1">
        <v>3574</v>
      </c>
      <c r="B3576" s="8" t="s">
        <v>3573</v>
      </c>
      <c r="C3576" s="8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16">
        <f>ROUND((E3576/D3576)*(100),0)</f>
        <v>106</v>
      </c>
      <c r="P3576" s="9">
        <f>IF(L3576 = 0,0,E3576/L3576)</f>
        <v>136.77777777777777</v>
      </c>
      <c r="Q3576" s="1" t="str">
        <f>LEFT(N3576,SEARCH("/",N3576)-1)</f>
        <v>theater</v>
      </c>
      <c r="R3576" s="1" t="str">
        <f>RIGHT(N3576,LEN(N3576) - FIND("/",N3576))</f>
        <v>plays</v>
      </c>
      <c r="S3576" s="12">
        <f>(J3576/86400)+DATE(1970,1,1)</f>
        <v>41926.942685185189</v>
      </c>
      <c r="T3576" s="12">
        <f>(I3576/86400)+DATE(1970,1,1)</f>
        <v>41956.984351851846</v>
      </c>
    </row>
    <row r="3577" spans="1:20" ht="60" x14ac:dyDescent="0.25">
      <c r="A3577" s="1">
        <v>3575</v>
      </c>
      <c r="B3577" s="8" t="s">
        <v>3574</v>
      </c>
      <c r="C3577" s="8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16">
        <f>ROUND((E3577/D3577)*(100),0)</f>
        <v>101</v>
      </c>
      <c r="P3577" s="9">
        <f>IF(L3577 = 0,0,E3577/L3577)</f>
        <v>99.343137254901961</v>
      </c>
      <c r="Q3577" s="1" t="str">
        <f>LEFT(N3577,SEARCH("/",N3577)-1)</f>
        <v>theater</v>
      </c>
      <c r="R3577" s="1" t="str">
        <f>RIGHT(N3577,LEN(N3577) - FIND("/",N3577))</f>
        <v>plays</v>
      </c>
      <c r="S3577" s="12">
        <f>(J3577/86400)+DATE(1970,1,1)</f>
        <v>42561.783877314811</v>
      </c>
      <c r="T3577" s="12">
        <f>(I3577/86400)+DATE(1970,1,1)</f>
        <v>42593.165972222225</v>
      </c>
    </row>
    <row r="3578" spans="1:20" ht="45" x14ac:dyDescent="0.25">
      <c r="A3578" s="1">
        <v>3576</v>
      </c>
      <c r="B3578" s="8" t="s">
        <v>3575</v>
      </c>
      <c r="C3578" s="8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16">
        <f>ROUND((E3578/D3578)*(100),0)</f>
        <v>100</v>
      </c>
      <c r="P3578" s="9">
        <f>IF(L3578 = 0,0,E3578/L3578)</f>
        <v>20</v>
      </c>
      <c r="Q3578" s="1" t="str">
        <f>LEFT(N3578,SEARCH("/",N3578)-1)</f>
        <v>theater</v>
      </c>
      <c r="R3578" s="1" t="str">
        <f>RIGHT(N3578,LEN(N3578) - FIND("/",N3578))</f>
        <v>plays</v>
      </c>
      <c r="S3578" s="12">
        <f>(J3578/86400)+DATE(1970,1,1)</f>
        <v>42649.54923611111</v>
      </c>
      <c r="T3578" s="12">
        <f>(I3578/86400)+DATE(1970,1,1)</f>
        <v>42709.590902777782</v>
      </c>
    </row>
    <row r="3579" spans="1:20" ht="45" x14ac:dyDescent="0.25">
      <c r="A3579" s="1">
        <v>3577</v>
      </c>
      <c r="B3579" s="8" t="s">
        <v>3576</v>
      </c>
      <c r="C3579" s="8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16">
        <f>ROUND((E3579/D3579)*(100),0)</f>
        <v>130</v>
      </c>
      <c r="P3579" s="9">
        <f>IF(L3579 = 0,0,E3579/L3579)</f>
        <v>28.888888888888889</v>
      </c>
      <c r="Q3579" s="1" t="str">
        <f>LEFT(N3579,SEARCH("/",N3579)-1)</f>
        <v>theater</v>
      </c>
      <c r="R3579" s="1" t="str">
        <f>RIGHT(N3579,LEN(N3579) - FIND("/",N3579))</f>
        <v>plays</v>
      </c>
      <c r="S3579" s="12">
        <f>(J3579/86400)+DATE(1970,1,1)</f>
        <v>42093.786840277782</v>
      </c>
      <c r="T3579" s="12">
        <f>(I3579/86400)+DATE(1970,1,1)</f>
        <v>42120.26944444445</v>
      </c>
    </row>
    <row r="3580" spans="1:20" ht="45" x14ac:dyDescent="0.25">
      <c r="A3580" s="1">
        <v>3578</v>
      </c>
      <c r="B3580" s="8" t="s">
        <v>3577</v>
      </c>
      <c r="C3580" s="8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16">
        <f>ROUND((E3580/D3580)*(100),0)</f>
        <v>100</v>
      </c>
      <c r="P3580" s="9">
        <f>IF(L3580 = 0,0,E3580/L3580)</f>
        <v>40.545945945945945</v>
      </c>
      <c r="Q3580" s="1" t="str">
        <f>LEFT(N3580,SEARCH("/",N3580)-1)</f>
        <v>theater</v>
      </c>
      <c r="R3580" s="1" t="str">
        <f>RIGHT(N3580,LEN(N3580) - FIND("/",N3580))</f>
        <v>plays</v>
      </c>
      <c r="S3580" s="12">
        <f>(J3580/86400)+DATE(1970,1,1)</f>
        <v>42460.733530092592</v>
      </c>
      <c r="T3580" s="12">
        <f>(I3580/86400)+DATE(1970,1,1)</f>
        <v>42490.733530092592</v>
      </c>
    </row>
    <row r="3581" spans="1:20" ht="60" x14ac:dyDescent="0.25">
      <c r="A3581" s="1">
        <v>3579</v>
      </c>
      <c r="B3581" s="8" t="s">
        <v>3578</v>
      </c>
      <c r="C3581" s="8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16">
        <f>ROUND((E3581/D3581)*(100),0)</f>
        <v>100</v>
      </c>
      <c r="P3581" s="9">
        <f>IF(L3581 = 0,0,E3581/L3581)</f>
        <v>35.714285714285715</v>
      </c>
      <c r="Q3581" s="1" t="str">
        <f>LEFT(N3581,SEARCH("/",N3581)-1)</f>
        <v>theater</v>
      </c>
      <c r="R3581" s="1" t="str">
        <f>RIGHT(N3581,LEN(N3581) - FIND("/",N3581))</f>
        <v>plays</v>
      </c>
      <c r="S3581" s="12">
        <f>(J3581/86400)+DATE(1970,1,1)</f>
        <v>42430.762222222227</v>
      </c>
      <c r="T3581" s="12">
        <f>(I3581/86400)+DATE(1970,1,1)</f>
        <v>42460.720555555556</v>
      </c>
    </row>
    <row r="3582" spans="1:20" ht="45" x14ac:dyDescent="0.25">
      <c r="A3582" s="1">
        <v>3580</v>
      </c>
      <c r="B3582" s="8" t="s">
        <v>3579</v>
      </c>
      <c r="C3582" s="8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16">
        <f>ROUND((E3582/D3582)*(100),0)</f>
        <v>114</v>
      </c>
      <c r="P3582" s="9">
        <f>IF(L3582 = 0,0,E3582/L3582)</f>
        <v>37.962962962962962</v>
      </c>
      <c r="Q3582" s="1" t="str">
        <f>LEFT(N3582,SEARCH("/",N3582)-1)</f>
        <v>theater</v>
      </c>
      <c r="R3582" s="1" t="str">
        <f>RIGHT(N3582,LEN(N3582) - FIND("/",N3582))</f>
        <v>plays</v>
      </c>
      <c r="S3582" s="12">
        <f>(J3582/86400)+DATE(1970,1,1)</f>
        <v>42026.176180555558</v>
      </c>
      <c r="T3582" s="12">
        <f>(I3582/86400)+DATE(1970,1,1)</f>
        <v>42064.207638888889</v>
      </c>
    </row>
    <row r="3583" spans="1:20" ht="60" x14ac:dyDescent="0.25">
      <c r="A3583" s="1">
        <v>3581</v>
      </c>
      <c r="B3583" s="8" t="s">
        <v>3580</v>
      </c>
      <c r="C3583" s="8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16">
        <f>ROUND((E3583/D3583)*(100),0)</f>
        <v>100</v>
      </c>
      <c r="P3583" s="9">
        <f>IF(L3583 = 0,0,E3583/L3583)</f>
        <v>33.333333333333336</v>
      </c>
      <c r="Q3583" s="1" t="str">
        <f>LEFT(N3583,SEARCH("/",N3583)-1)</f>
        <v>theater</v>
      </c>
      <c r="R3583" s="1" t="str">
        <f>RIGHT(N3583,LEN(N3583) - FIND("/",N3583))</f>
        <v>plays</v>
      </c>
      <c r="S3583" s="12">
        <f>(J3583/86400)+DATE(1970,1,1)</f>
        <v>41836.471180555556</v>
      </c>
      <c r="T3583" s="12">
        <f>(I3583/86400)+DATE(1970,1,1)</f>
        <v>41850.471180555556</v>
      </c>
    </row>
    <row r="3584" spans="1:20" ht="45" x14ac:dyDescent="0.25">
      <c r="A3584" s="1">
        <v>3582</v>
      </c>
      <c r="B3584" s="8" t="s">
        <v>3581</v>
      </c>
      <c r="C3584" s="8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16">
        <f>ROUND((E3584/D3584)*(100),0)</f>
        <v>287</v>
      </c>
      <c r="P3584" s="9">
        <f>IF(L3584 = 0,0,E3584/L3584)</f>
        <v>58.571428571428569</v>
      </c>
      <c r="Q3584" s="1" t="str">
        <f>LEFT(N3584,SEARCH("/",N3584)-1)</f>
        <v>theater</v>
      </c>
      <c r="R3584" s="1" t="str">
        <f>RIGHT(N3584,LEN(N3584) - FIND("/",N3584))</f>
        <v>plays</v>
      </c>
      <c r="S3584" s="12">
        <f>(J3584/86400)+DATE(1970,1,1)</f>
        <v>42451.095856481479</v>
      </c>
      <c r="T3584" s="12">
        <f>(I3584/86400)+DATE(1970,1,1)</f>
        <v>42465.095856481479</v>
      </c>
    </row>
    <row r="3585" spans="1:20" ht="60" x14ac:dyDescent="0.25">
      <c r="A3585" s="1">
        <v>3583</v>
      </c>
      <c r="B3585" s="8" t="s">
        <v>3582</v>
      </c>
      <c r="C3585" s="8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16">
        <f>ROUND((E3585/D3585)*(100),0)</f>
        <v>109</v>
      </c>
      <c r="P3585" s="9">
        <f>IF(L3585 = 0,0,E3585/L3585)</f>
        <v>135.625</v>
      </c>
      <c r="Q3585" s="1" t="str">
        <f>LEFT(N3585,SEARCH("/",N3585)-1)</f>
        <v>theater</v>
      </c>
      <c r="R3585" s="1" t="str">
        <f>RIGHT(N3585,LEN(N3585) - FIND("/",N3585))</f>
        <v>plays</v>
      </c>
      <c r="S3585" s="12">
        <f>(J3585/86400)+DATE(1970,1,1)</f>
        <v>42418.425983796296</v>
      </c>
      <c r="T3585" s="12">
        <f>(I3585/86400)+DATE(1970,1,1)</f>
        <v>42478.384317129632</v>
      </c>
    </row>
    <row r="3586" spans="1:20" ht="90" x14ac:dyDescent="0.25">
      <c r="A3586" s="1">
        <v>3584</v>
      </c>
      <c r="B3586" s="8" t="s">
        <v>3583</v>
      </c>
      <c r="C3586" s="8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16">
        <f>ROUND((E3586/D3586)*(100),0)</f>
        <v>116</v>
      </c>
      <c r="P3586" s="9">
        <f>IF(L3586 = 0,0,E3586/L3586)</f>
        <v>30.9375</v>
      </c>
      <c r="Q3586" s="1" t="str">
        <f>LEFT(N3586,SEARCH("/",N3586)-1)</f>
        <v>theater</v>
      </c>
      <c r="R3586" s="1" t="str">
        <f>RIGHT(N3586,LEN(N3586) - FIND("/",N3586))</f>
        <v>plays</v>
      </c>
      <c r="S3586" s="12">
        <f>(J3586/86400)+DATE(1970,1,1)</f>
        <v>42168.316481481481</v>
      </c>
      <c r="T3586" s="12">
        <f>(I3586/86400)+DATE(1970,1,1)</f>
        <v>42198.316481481481</v>
      </c>
    </row>
    <row r="3587" spans="1:20" ht="45" x14ac:dyDescent="0.25">
      <c r="A3587" s="1">
        <v>3585</v>
      </c>
      <c r="B3587" s="8" t="s">
        <v>3584</v>
      </c>
      <c r="C3587" s="8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16">
        <f>ROUND((E3587/D3587)*(100),0)</f>
        <v>119</v>
      </c>
      <c r="P3587" s="9">
        <f>IF(L3587 = 0,0,E3587/L3587)</f>
        <v>176.08695652173913</v>
      </c>
      <c r="Q3587" s="1" t="str">
        <f>LEFT(N3587,SEARCH("/",N3587)-1)</f>
        <v>theater</v>
      </c>
      <c r="R3587" s="1" t="str">
        <f>RIGHT(N3587,LEN(N3587) - FIND("/",N3587))</f>
        <v>plays</v>
      </c>
      <c r="S3587" s="12">
        <f>(J3587/86400)+DATE(1970,1,1)</f>
        <v>41964.716319444444</v>
      </c>
      <c r="T3587" s="12">
        <f>(I3587/86400)+DATE(1970,1,1)</f>
        <v>41994.716319444444</v>
      </c>
    </row>
    <row r="3588" spans="1:20" ht="30" x14ac:dyDescent="0.25">
      <c r="A3588" s="1">
        <v>3586</v>
      </c>
      <c r="B3588" s="8" t="s">
        <v>3585</v>
      </c>
      <c r="C3588" s="8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16">
        <f>ROUND((E3588/D3588)*(100),0)</f>
        <v>109</v>
      </c>
      <c r="P3588" s="9">
        <f>IF(L3588 = 0,0,E3588/L3588)</f>
        <v>151.9814814814815</v>
      </c>
      <c r="Q3588" s="1" t="str">
        <f>LEFT(N3588,SEARCH("/",N3588)-1)</f>
        <v>theater</v>
      </c>
      <c r="R3588" s="1" t="str">
        <f>RIGHT(N3588,LEN(N3588) - FIND("/",N3588))</f>
        <v>plays</v>
      </c>
      <c r="S3588" s="12">
        <f>(J3588/86400)+DATE(1970,1,1)</f>
        <v>42576.697569444441</v>
      </c>
      <c r="T3588" s="12">
        <f>(I3588/86400)+DATE(1970,1,1)</f>
        <v>42636.697569444441</v>
      </c>
    </row>
    <row r="3589" spans="1:20" ht="45" x14ac:dyDescent="0.25">
      <c r="A3589" s="1">
        <v>3587</v>
      </c>
      <c r="B3589" s="8" t="s">
        <v>3586</v>
      </c>
      <c r="C3589" s="8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16">
        <f>ROUND((E3589/D3589)*(100),0)</f>
        <v>127</v>
      </c>
      <c r="P3589" s="9">
        <f>IF(L3589 = 0,0,E3589/L3589)</f>
        <v>22.607142857142858</v>
      </c>
      <c r="Q3589" s="1" t="str">
        <f>LEFT(N3589,SEARCH("/",N3589)-1)</f>
        <v>theater</v>
      </c>
      <c r="R3589" s="1" t="str">
        <f>RIGHT(N3589,LEN(N3589) - FIND("/",N3589))</f>
        <v>plays</v>
      </c>
      <c r="S3589" s="12">
        <f>(J3589/86400)+DATE(1970,1,1)</f>
        <v>42503.539976851855</v>
      </c>
      <c r="T3589" s="12">
        <f>(I3589/86400)+DATE(1970,1,1)</f>
        <v>42548.791666666672</v>
      </c>
    </row>
    <row r="3590" spans="1:20" ht="45" x14ac:dyDescent="0.25">
      <c r="A3590" s="1">
        <v>3588</v>
      </c>
      <c r="B3590" s="8" t="s">
        <v>3587</v>
      </c>
      <c r="C3590" s="8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16">
        <f>ROUND((E3590/D3590)*(100),0)</f>
        <v>101</v>
      </c>
      <c r="P3590" s="9">
        <f>IF(L3590 = 0,0,E3590/L3590)</f>
        <v>18.272727272727273</v>
      </c>
      <c r="Q3590" s="1" t="str">
        <f>LEFT(N3590,SEARCH("/",N3590)-1)</f>
        <v>theater</v>
      </c>
      <c r="R3590" s="1" t="str">
        <f>RIGHT(N3590,LEN(N3590) - FIND("/",N3590))</f>
        <v>plays</v>
      </c>
      <c r="S3590" s="12">
        <f>(J3590/86400)+DATE(1970,1,1)</f>
        <v>42101.828819444447</v>
      </c>
      <c r="T3590" s="12">
        <f>(I3590/86400)+DATE(1970,1,1)</f>
        <v>42123.958333333328</v>
      </c>
    </row>
    <row r="3591" spans="1:20" ht="45" x14ac:dyDescent="0.25">
      <c r="A3591" s="1">
        <v>3589</v>
      </c>
      <c r="B3591" s="8" t="s">
        <v>3588</v>
      </c>
      <c r="C3591" s="8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16">
        <f>ROUND((E3591/D3591)*(100),0)</f>
        <v>128</v>
      </c>
      <c r="P3591" s="9">
        <f>IF(L3591 = 0,0,E3591/L3591)</f>
        <v>82.258064516129039</v>
      </c>
      <c r="Q3591" s="1" t="str">
        <f>LEFT(N3591,SEARCH("/",N3591)-1)</f>
        <v>theater</v>
      </c>
      <c r="R3591" s="1" t="str">
        <f>RIGHT(N3591,LEN(N3591) - FIND("/",N3591))</f>
        <v>plays</v>
      </c>
      <c r="S3591" s="12">
        <f>(J3591/86400)+DATE(1970,1,1)</f>
        <v>42125.647534722222</v>
      </c>
      <c r="T3591" s="12">
        <f>(I3591/86400)+DATE(1970,1,1)</f>
        <v>42150.647534722222</v>
      </c>
    </row>
    <row r="3592" spans="1:20" ht="60" x14ac:dyDescent="0.25">
      <c r="A3592" s="1">
        <v>3590</v>
      </c>
      <c r="B3592" s="8" t="s">
        <v>3589</v>
      </c>
      <c r="C3592" s="8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16">
        <f>ROUND((E3592/D3592)*(100),0)</f>
        <v>100</v>
      </c>
      <c r="P3592" s="9">
        <f>IF(L3592 = 0,0,E3592/L3592)</f>
        <v>68.534246575342465</v>
      </c>
      <c r="Q3592" s="1" t="str">
        <f>LEFT(N3592,SEARCH("/",N3592)-1)</f>
        <v>theater</v>
      </c>
      <c r="R3592" s="1" t="str">
        <f>RIGHT(N3592,LEN(N3592) - FIND("/",N3592))</f>
        <v>plays</v>
      </c>
      <c r="S3592" s="12">
        <f>(J3592/86400)+DATE(1970,1,1)</f>
        <v>41902.333726851852</v>
      </c>
      <c r="T3592" s="12">
        <f>(I3592/86400)+DATE(1970,1,1)</f>
        <v>41932.333726851852</v>
      </c>
    </row>
    <row r="3593" spans="1:20" ht="60" x14ac:dyDescent="0.25">
      <c r="A3593" s="1">
        <v>3591</v>
      </c>
      <c r="B3593" s="8" t="s">
        <v>3590</v>
      </c>
      <c r="C3593" s="8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16">
        <f>ROUND((E3593/D3593)*(100),0)</f>
        <v>175</v>
      </c>
      <c r="P3593" s="9">
        <f>IF(L3593 = 0,0,E3593/L3593)</f>
        <v>68.055555555555557</v>
      </c>
      <c r="Q3593" s="1" t="str">
        <f>LEFT(N3593,SEARCH("/",N3593)-1)</f>
        <v>theater</v>
      </c>
      <c r="R3593" s="1" t="str">
        <f>RIGHT(N3593,LEN(N3593) - FIND("/",N3593))</f>
        <v>plays</v>
      </c>
      <c r="S3593" s="12">
        <f>(J3593/86400)+DATE(1970,1,1)</f>
        <v>42003.948425925926</v>
      </c>
      <c r="T3593" s="12">
        <f>(I3593/86400)+DATE(1970,1,1)</f>
        <v>42028.207638888889</v>
      </c>
    </row>
    <row r="3594" spans="1:20" ht="45" x14ac:dyDescent="0.25">
      <c r="A3594" s="1">
        <v>3592</v>
      </c>
      <c r="B3594" s="8" t="s">
        <v>3591</v>
      </c>
      <c r="C3594" s="8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16">
        <f>ROUND((E3594/D3594)*(100),0)</f>
        <v>127</v>
      </c>
      <c r="P3594" s="9">
        <f>IF(L3594 = 0,0,E3594/L3594)</f>
        <v>72.714285714285708</v>
      </c>
      <c r="Q3594" s="1" t="str">
        <f>LEFT(N3594,SEARCH("/",N3594)-1)</f>
        <v>theater</v>
      </c>
      <c r="R3594" s="1" t="str">
        <f>RIGHT(N3594,LEN(N3594) - FIND("/",N3594))</f>
        <v>plays</v>
      </c>
      <c r="S3594" s="12">
        <f>(J3594/86400)+DATE(1970,1,1)</f>
        <v>41988.829942129625</v>
      </c>
      <c r="T3594" s="12">
        <f>(I3594/86400)+DATE(1970,1,1)</f>
        <v>42046.207638888889</v>
      </c>
    </row>
    <row r="3595" spans="1:20" ht="45" x14ac:dyDescent="0.25">
      <c r="A3595" s="1">
        <v>3593</v>
      </c>
      <c r="B3595" s="8" t="s">
        <v>3592</v>
      </c>
      <c r="C3595" s="8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16">
        <f>ROUND((E3595/D3595)*(100),0)</f>
        <v>111</v>
      </c>
      <c r="P3595" s="9">
        <f>IF(L3595 = 0,0,E3595/L3595)</f>
        <v>77.186046511627907</v>
      </c>
      <c r="Q3595" s="1" t="str">
        <f>LEFT(N3595,SEARCH("/",N3595)-1)</f>
        <v>theater</v>
      </c>
      <c r="R3595" s="1" t="str">
        <f>RIGHT(N3595,LEN(N3595) - FIND("/",N3595))</f>
        <v>plays</v>
      </c>
      <c r="S3595" s="12">
        <f>(J3595/86400)+DATE(1970,1,1)</f>
        <v>41974.898599537039</v>
      </c>
      <c r="T3595" s="12">
        <f>(I3595/86400)+DATE(1970,1,1)</f>
        <v>42009.851388888885</v>
      </c>
    </row>
    <row r="3596" spans="1:20" ht="60" x14ac:dyDescent="0.25">
      <c r="A3596" s="1">
        <v>3594</v>
      </c>
      <c r="B3596" s="8" t="s">
        <v>3593</v>
      </c>
      <c r="C3596" s="8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16">
        <f>ROUND((E3596/D3596)*(100),0)</f>
        <v>126</v>
      </c>
      <c r="P3596" s="9">
        <f>IF(L3596 = 0,0,E3596/L3596)</f>
        <v>55.972222222222221</v>
      </c>
      <c r="Q3596" s="1" t="str">
        <f>LEFT(N3596,SEARCH("/",N3596)-1)</f>
        <v>theater</v>
      </c>
      <c r="R3596" s="1" t="str">
        <f>RIGHT(N3596,LEN(N3596) - FIND("/",N3596))</f>
        <v>plays</v>
      </c>
      <c r="S3596" s="12">
        <f>(J3596/86400)+DATE(1970,1,1)</f>
        <v>42592.066921296297</v>
      </c>
      <c r="T3596" s="12">
        <f>(I3596/86400)+DATE(1970,1,1)</f>
        <v>42617.066921296297</v>
      </c>
    </row>
    <row r="3597" spans="1:20" ht="30" x14ac:dyDescent="0.25">
      <c r="A3597" s="1">
        <v>3595</v>
      </c>
      <c r="B3597" s="8" t="s">
        <v>3594</v>
      </c>
      <c r="C3597" s="8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16">
        <f>ROUND((E3597/D3597)*(100),0)</f>
        <v>119</v>
      </c>
      <c r="P3597" s="9">
        <f>IF(L3597 = 0,0,E3597/L3597)</f>
        <v>49.693548387096776</v>
      </c>
      <c r="Q3597" s="1" t="str">
        <f>LEFT(N3597,SEARCH("/",N3597)-1)</f>
        <v>theater</v>
      </c>
      <c r="R3597" s="1" t="str">
        <f>RIGHT(N3597,LEN(N3597) - FIND("/",N3597))</f>
        <v>plays</v>
      </c>
      <c r="S3597" s="12">
        <f>(J3597/86400)+DATE(1970,1,1)</f>
        <v>42050.008368055554</v>
      </c>
      <c r="T3597" s="12">
        <f>(I3597/86400)+DATE(1970,1,1)</f>
        <v>42076.290972222225</v>
      </c>
    </row>
    <row r="3598" spans="1:20" ht="45" x14ac:dyDescent="0.25">
      <c r="A3598" s="1">
        <v>3596</v>
      </c>
      <c r="B3598" s="8" t="s">
        <v>3595</v>
      </c>
      <c r="C3598" s="8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16">
        <f>ROUND((E3598/D3598)*(100),0)</f>
        <v>108</v>
      </c>
      <c r="P3598" s="9">
        <f>IF(L3598 = 0,0,E3598/L3598)</f>
        <v>79</v>
      </c>
      <c r="Q3598" s="1" t="str">
        <f>LEFT(N3598,SEARCH("/",N3598)-1)</f>
        <v>theater</v>
      </c>
      <c r="R3598" s="1" t="str">
        <f>RIGHT(N3598,LEN(N3598) - FIND("/",N3598))</f>
        <v>plays</v>
      </c>
      <c r="S3598" s="12">
        <f>(J3598/86400)+DATE(1970,1,1)</f>
        <v>41856.715069444443</v>
      </c>
      <c r="T3598" s="12">
        <f>(I3598/86400)+DATE(1970,1,1)</f>
        <v>41877.715069444443</v>
      </c>
    </row>
    <row r="3599" spans="1:20" ht="30" x14ac:dyDescent="0.25">
      <c r="A3599" s="1">
        <v>3597</v>
      </c>
      <c r="B3599" s="8" t="s">
        <v>3596</v>
      </c>
      <c r="C3599" s="8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16">
        <f>ROUND((E3599/D3599)*(100),0)</f>
        <v>103</v>
      </c>
      <c r="P3599" s="9">
        <f>IF(L3599 = 0,0,E3599/L3599)</f>
        <v>77.727272727272734</v>
      </c>
      <c r="Q3599" s="1" t="str">
        <f>LEFT(N3599,SEARCH("/",N3599)-1)</f>
        <v>theater</v>
      </c>
      <c r="R3599" s="1" t="str">
        <f>RIGHT(N3599,LEN(N3599) - FIND("/",N3599))</f>
        <v>plays</v>
      </c>
      <c r="S3599" s="12">
        <f>(J3599/86400)+DATE(1970,1,1)</f>
        <v>42417.585532407407</v>
      </c>
      <c r="T3599" s="12">
        <f>(I3599/86400)+DATE(1970,1,1)</f>
        <v>42432.249305555553</v>
      </c>
    </row>
    <row r="3600" spans="1:20" ht="45" x14ac:dyDescent="0.25">
      <c r="A3600" s="1">
        <v>3598</v>
      </c>
      <c r="B3600" s="8" t="s">
        <v>3597</v>
      </c>
      <c r="C3600" s="8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16">
        <f>ROUND((E3600/D3600)*(100),0)</f>
        <v>110</v>
      </c>
      <c r="P3600" s="9">
        <f>IF(L3600 = 0,0,E3600/L3600)</f>
        <v>40.777777777777779</v>
      </c>
      <c r="Q3600" s="1" t="str">
        <f>LEFT(N3600,SEARCH("/",N3600)-1)</f>
        <v>theater</v>
      </c>
      <c r="R3600" s="1" t="str">
        <f>RIGHT(N3600,LEN(N3600) - FIND("/",N3600))</f>
        <v>plays</v>
      </c>
      <c r="S3600" s="12">
        <f>(J3600/86400)+DATE(1970,1,1)</f>
        <v>41866.79886574074</v>
      </c>
      <c r="T3600" s="12">
        <f>(I3600/86400)+DATE(1970,1,1)</f>
        <v>41885.207638888889</v>
      </c>
    </row>
    <row r="3601" spans="1:20" ht="45" x14ac:dyDescent="0.25">
      <c r="A3601" s="1">
        <v>3599</v>
      </c>
      <c r="B3601" s="8" t="s">
        <v>3598</v>
      </c>
      <c r="C3601" s="8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16">
        <f>ROUND((E3601/D3601)*(100),0)</f>
        <v>202</v>
      </c>
      <c r="P3601" s="9">
        <f>IF(L3601 = 0,0,E3601/L3601)</f>
        <v>59.411764705882355</v>
      </c>
      <c r="Q3601" s="1" t="str">
        <f>LEFT(N3601,SEARCH("/",N3601)-1)</f>
        <v>theater</v>
      </c>
      <c r="R3601" s="1" t="str">
        <f>RIGHT(N3601,LEN(N3601) - FIND("/",N3601))</f>
        <v>plays</v>
      </c>
      <c r="S3601" s="12">
        <f>(J3601/86400)+DATE(1970,1,1)</f>
        <v>42220.79487268519</v>
      </c>
      <c r="T3601" s="12">
        <f>(I3601/86400)+DATE(1970,1,1)</f>
        <v>42246</v>
      </c>
    </row>
    <row r="3602" spans="1:20" ht="30" x14ac:dyDescent="0.25">
      <c r="A3602" s="1">
        <v>3600</v>
      </c>
      <c r="B3602" s="8" t="s">
        <v>3599</v>
      </c>
      <c r="C3602" s="8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16">
        <f>ROUND((E3602/D3602)*(100),0)</f>
        <v>130</v>
      </c>
      <c r="P3602" s="9">
        <f>IF(L3602 = 0,0,E3602/L3602)</f>
        <v>3.25</v>
      </c>
      <c r="Q3602" s="1" t="str">
        <f>LEFT(N3602,SEARCH("/",N3602)-1)</f>
        <v>theater</v>
      </c>
      <c r="R3602" s="1" t="str">
        <f>RIGHT(N3602,LEN(N3602) - FIND("/",N3602))</f>
        <v>plays</v>
      </c>
      <c r="S3602" s="12">
        <f>(J3602/86400)+DATE(1970,1,1)</f>
        <v>42628.849120370374</v>
      </c>
      <c r="T3602" s="12">
        <f>(I3602/86400)+DATE(1970,1,1)</f>
        <v>42656.849120370374</v>
      </c>
    </row>
    <row r="3603" spans="1:20" ht="45" x14ac:dyDescent="0.25">
      <c r="A3603" s="1">
        <v>3601</v>
      </c>
      <c r="B3603" s="8" t="s">
        <v>3600</v>
      </c>
      <c r="C3603" s="8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16">
        <f>ROUND((E3603/D3603)*(100),0)</f>
        <v>104</v>
      </c>
      <c r="P3603" s="9">
        <f>IF(L3603 = 0,0,E3603/L3603)</f>
        <v>39.377358490566039</v>
      </c>
      <c r="Q3603" s="1" t="str">
        <f>LEFT(N3603,SEARCH("/",N3603)-1)</f>
        <v>theater</v>
      </c>
      <c r="R3603" s="1" t="str">
        <f>RIGHT(N3603,LEN(N3603) - FIND("/",N3603))</f>
        <v>plays</v>
      </c>
      <c r="S3603" s="12">
        <f>(J3603/86400)+DATE(1970,1,1)</f>
        <v>41990.99863425926</v>
      </c>
      <c r="T3603" s="12">
        <f>(I3603/86400)+DATE(1970,1,1)</f>
        <v>42020.99863425926</v>
      </c>
    </row>
    <row r="3604" spans="1:20" ht="60" x14ac:dyDescent="0.25">
      <c r="A3604" s="1">
        <v>3602</v>
      </c>
      <c r="B3604" s="8" t="s">
        <v>3601</v>
      </c>
      <c r="C3604" s="8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16">
        <f>ROUND((E3604/D3604)*(100),0)</f>
        <v>100</v>
      </c>
      <c r="P3604" s="9">
        <f>IF(L3604 = 0,0,E3604/L3604)</f>
        <v>81.673469387755105</v>
      </c>
      <c r="Q3604" s="1" t="str">
        <f>LEFT(N3604,SEARCH("/",N3604)-1)</f>
        <v>theater</v>
      </c>
      <c r="R3604" s="1" t="str">
        <f>RIGHT(N3604,LEN(N3604) - FIND("/",N3604))</f>
        <v>plays</v>
      </c>
      <c r="S3604" s="12">
        <f>(J3604/86400)+DATE(1970,1,1)</f>
        <v>42447.894432870366</v>
      </c>
      <c r="T3604" s="12">
        <f>(I3604/86400)+DATE(1970,1,1)</f>
        <v>42507.894432870366</v>
      </c>
    </row>
    <row r="3605" spans="1:20" ht="60" x14ac:dyDescent="0.25">
      <c r="A3605" s="1">
        <v>3603</v>
      </c>
      <c r="B3605" s="8" t="s">
        <v>3602</v>
      </c>
      <c r="C3605" s="8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16">
        <f>ROUND((E3605/D3605)*(100),0)</f>
        <v>171</v>
      </c>
      <c r="P3605" s="9">
        <f>IF(L3605 = 0,0,E3605/L3605)</f>
        <v>44.912280701754383</v>
      </c>
      <c r="Q3605" s="1" t="str">
        <f>LEFT(N3605,SEARCH("/",N3605)-1)</f>
        <v>theater</v>
      </c>
      <c r="R3605" s="1" t="str">
        <f>RIGHT(N3605,LEN(N3605) - FIND("/",N3605))</f>
        <v>plays</v>
      </c>
      <c r="S3605" s="12">
        <f>(J3605/86400)+DATE(1970,1,1)</f>
        <v>42283.864351851851</v>
      </c>
      <c r="T3605" s="12">
        <f>(I3605/86400)+DATE(1970,1,1)</f>
        <v>42313.906018518523</v>
      </c>
    </row>
    <row r="3606" spans="1:20" ht="60" x14ac:dyDescent="0.25">
      <c r="A3606" s="1">
        <v>3604</v>
      </c>
      <c r="B3606" s="8" t="s">
        <v>3603</v>
      </c>
      <c r="C3606" s="8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16">
        <f>ROUND((E3606/D3606)*(100),0)</f>
        <v>113</v>
      </c>
      <c r="P3606" s="9">
        <f>IF(L3606 = 0,0,E3606/L3606)</f>
        <v>49.05797101449275</v>
      </c>
      <c r="Q3606" s="1" t="str">
        <f>LEFT(N3606,SEARCH("/",N3606)-1)</f>
        <v>theater</v>
      </c>
      <c r="R3606" s="1" t="str">
        <f>RIGHT(N3606,LEN(N3606) - FIND("/",N3606))</f>
        <v>plays</v>
      </c>
      <c r="S3606" s="12">
        <f>(J3606/86400)+DATE(1970,1,1)</f>
        <v>42483.015694444446</v>
      </c>
      <c r="T3606" s="12">
        <f>(I3606/86400)+DATE(1970,1,1)</f>
        <v>42489.290972222225</v>
      </c>
    </row>
    <row r="3607" spans="1:20" ht="60" x14ac:dyDescent="0.25">
      <c r="A3607" s="1">
        <v>3605</v>
      </c>
      <c r="B3607" s="8" t="s">
        <v>3604</v>
      </c>
      <c r="C3607" s="8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16">
        <f>ROUND((E3607/D3607)*(100),0)</f>
        <v>184</v>
      </c>
      <c r="P3607" s="9">
        <f>IF(L3607 = 0,0,E3607/L3607)</f>
        <v>30.666666666666668</v>
      </c>
      <c r="Q3607" s="1" t="str">
        <f>LEFT(N3607,SEARCH("/",N3607)-1)</f>
        <v>theater</v>
      </c>
      <c r="R3607" s="1" t="str">
        <f>RIGHT(N3607,LEN(N3607) - FIND("/",N3607))</f>
        <v>plays</v>
      </c>
      <c r="S3607" s="12">
        <f>(J3607/86400)+DATE(1970,1,1)</f>
        <v>42383.793124999997</v>
      </c>
      <c r="T3607" s="12">
        <f>(I3607/86400)+DATE(1970,1,1)</f>
        <v>42413.793124999997</v>
      </c>
    </row>
    <row r="3608" spans="1:20" ht="60" x14ac:dyDescent="0.25">
      <c r="A3608" s="1">
        <v>3606</v>
      </c>
      <c r="B3608" s="8" t="s">
        <v>3605</v>
      </c>
      <c r="C3608" s="8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16">
        <f>ROUND((E3608/D3608)*(100),0)</f>
        <v>130</v>
      </c>
      <c r="P3608" s="9">
        <f>IF(L3608 = 0,0,E3608/L3608)</f>
        <v>61.0625</v>
      </c>
      <c r="Q3608" s="1" t="str">
        <f>LEFT(N3608,SEARCH("/",N3608)-1)</f>
        <v>theater</v>
      </c>
      <c r="R3608" s="1" t="str">
        <f>RIGHT(N3608,LEN(N3608) - FIND("/",N3608))</f>
        <v>plays</v>
      </c>
      <c r="S3608" s="12">
        <f>(J3608/86400)+DATE(1970,1,1)</f>
        <v>42566.604826388888</v>
      </c>
      <c r="T3608" s="12">
        <f>(I3608/86400)+DATE(1970,1,1)</f>
        <v>42596.604826388888</v>
      </c>
    </row>
    <row r="3609" spans="1:20" ht="30" x14ac:dyDescent="0.25">
      <c r="A3609" s="1">
        <v>3607</v>
      </c>
      <c r="B3609" s="8" t="s">
        <v>3606</v>
      </c>
      <c r="C3609" s="8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16">
        <f>ROUND((E3609/D3609)*(100),0)</f>
        <v>105</v>
      </c>
      <c r="P3609" s="9">
        <f>IF(L3609 = 0,0,E3609/L3609)</f>
        <v>29</v>
      </c>
      <c r="Q3609" s="1" t="str">
        <f>LEFT(N3609,SEARCH("/",N3609)-1)</f>
        <v>theater</v>
      </c>
      <c r="R3609" s="1" t="str">
        <f>RIGHT(N3609,LEN(N3609) - FIND("/",N3609))</f>
        <v>plays</v>
      </c>
      <c r="S3609" s="12">
        <f>(J3609/86400)+DATE(1970,1,1)</f>
        <v>42338.963912037041</v>
      </c>
      <c r="T3609" s="12">
        <f>(I3609/86400)+DATE(1970,1,1)</f>
        <v>42353</v>
      </c>
    </row>
    <row r="3610" spans="1:20" ht="60" x14ac:dyDescent="0.25">
      <c r="A3610" s="1">
        <v>3608</v>
      </c>
      <c r="B3610" s="8" t="s">
        <v>3607</v>
      </c>
      <c r="C3610" s="8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16">
        <f>ROUND((E3610/D3610)*(100),0)</f>
        <v>100</v>
      </c>
      <c r="P3610" s="9">
        <f>IF(L3610 = 0,0,E3610/L3610)</f>
        <v>29.62962962962963</v>
      </c>
      <c r="Q3610" s="1" t="str">
        <f>LEFT(N3610,SEARCH("/",N3610)-1)</f>
        <v>theater</v>
      </c>
      <c r="R3610" s="1" t="str">
        <f>RIGHT(N3610,LEN(N3610) - FIND("/",N3610))</f>
        <v>plays</v>
      </c>
      <c r="S3610" s="12">
        <f>(J3610/86400)+DATE(1970,1,1)</f>
        <v>42506.709374999999</v>
      </c>
      <c r="T3610" s="12">
        <f>(I3610/86400)+DATE(1970,1,1)</f>
        <v>42538.583333333328</v>
      </c>
    </row>
    <row r="3611" spans="1:20" ht="60" x14ac:dyDescent="0.25">
      <c r="A3611" s="1">
        <v>3609</v>
      </c>
      <c r="B3611" s="8" t="s">
        <v>3608</v>
      </c>
      <c r="C3611" s="8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16">
        <f>ROUND((E3611/D3611)*(100),0)</f>
        <v>153</v>
      </c>
      <c r="P3611" s="9">
        <f>IF(L3611 = 0,0,E3611/L3611)</f>
        <v>143.0952380952381</v>
      </c>
      <c r="Q3611" s="1" t="str">
        <f>LEFT(N3611,SEARCH("/",N3611)-1)</f>
        <v>theater</v>
      </c>
      <c r="R3611" s="1" t="str">
        <f>RIGHT(N3611,LEN(N3611) - FIND("/",N3611))</f>
        <v>plays</v>
      </c>
      <c r="S3611" s="12">
        <f>(J3611/86400)+DATE(1970,1,1)</f>
        <v>42429.991724537038</v>
      </c>
      <c r="T3611" s="12">
        <f>(I3611/86400)+DATE(1970,1,1)</f>
        <v>42459.950057870374</v>
      </c>
    </row>
    <row r="3612" spans="1:20" ht="45" x14ac:dyDescent="0.25">
      <c r="A3612" s="1">
        <v>3610</v>
      </c>
      <c r="B3612" s="8" t="s">
        <v>3609</v>
      </c>
      <c r="C3612" s="8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16">
        <f>ROUND((E3612/D3612)*(100),0)</f>
        <v>162</v>
      </c>
      <c r="P3612" s="9">
        <f>IF(L3612 = 0,0,E3612/L3612)</f>
        <v>52.354838709677416</v>
      </c>
      <c r="Q3612" s="1" t="str">
        <f>LEFT(N3612,SEARCH("/",N3612)-1)</f>
        <v>theater</v>
      </c>
      <c r="R3612" s="1" t="str">
        <f>RIGHT(N3612,LEN(N3612) - FIND("/",N3612))</f>
        <v>plays</v>
      </c>
      <c r="S3612" s="12">
        <f>(J3612/86400)+DATE(1970,1,1)</f>
        <v>42203.432129629626</v>
      </c>
      <c r="T3612" s="12">
        <f>(I3612/86400)+DATE(1970,1,1)</f>
        <v>42233.432129629626</v>
      </c>
    </row>
    <row r="3613" spans="1:20" ht="60" x14ac:dyDescent="0.25">
      <c r="A3613" s="1">
        <v>3611</v>
      </c>
      <c r="B3613" s="8" t="s">
        <v>3610</v>
      </c>
      <c r="C3613" s="8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16">
        <f>ROUND((E3613/D3613)*(100),0)</f>
        <v>136</v>
      </c>
      <c r="P3613" s="9">
        <f>IF(L3613 = 0,0,E3613/L3613)</f>
        <v>66.666666666666671</v>
      </c>
      <c r="Q3613" s="1" t="str">
        <f>LEFT(N3613,SEARCH("/",N3613)-1)</f>
        <v>theater</v>
      </c>
      <c r="R3613" s="1" t="str">
        <f>RIGHT(N3613,LEN(N3613) - FIND("/",N3613))</f>
        <v>plays</v>
      </c>
      <c r="S3613" s="12">
        <f>(J3613/86400)+DATE(1970,1,1)</f>
        <v>42072.370381944449</v>
      </c>
      <c r="T3613" s="12">
        <f>(I3613/86400)+DATE(1970,1,1)</f>
        <v>42102.370381944449</v>
      </c>
    </row>
    <row r="3614" spans="1:20" ht="45" x14ac:dyDescent="0.25">
      <c r="A3614" s="1">
        <v>3612</v>
      </c>
      <c r="B3614" s="8" t="s">
        <v>3611</v>
      </c>
      <c r="C3614" s="8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16">
        <f>ROUND((E3614/D3614)*(100),0)</f>
        <v>144</v>
      </c>
      <c r="P3614" s="9">
        <f>IF(L3614 = 0,0,E3614/L3614)</f>
        <v>126.66666666666667</v>
      </c>
      <c r="Q3614" s="1" t="str">
        <f>LEFT(N3614,SEARCH("/",N3614)-1)</f>
        <v>theater</v>
      </c>
      <c r="R3614" s="1" t="str">
        <f>RIGHT(N3614,LEN(N3614) - FIND("/",N3614))</f>
        <v>plays</v>
      </c>
      <c r="S3614" s="12">
        <f>(J3614/86400)+DATE(1970,1,1)</f>
        <v>41789.726979166662</v>
      </c>
      <c r="T3614" s="12">
        <f>(I3614/86400)+DATE(1970,1,1)</f>
        <v>41799.726979166662</v>
      </c>
    </row>
    <row r="3615" spans="1:20" ht="45" x14ac:dyDescent="0.25">
      <c r="A3615" s="1">
        <v>3613</v>
      </c>
      <c r="B3615" s="8" t="s">
        <v>3612</v>
      </c>
      <c r="C3615" s="8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16">
        <f>ROUND((E3615/D3615)*(100),0)</f>
        <v>100</v>
      </c>
      <c r="P3615" s="9">
        <f>IF(L3615 = 0,0,E3615/L3615)</f>
        <v>62.5</v>
      </c>
      <c r="Q3615" s="1" t="str">
        <f>LEFT(N3615,SEARCH("/",N3615)-1)</f>
        <v>theater</v>
      </c>
      <c r="R3615" s="1" t="str">
        <f>RIGHT(N3615,LEN(N3615) - FIND("/",N3615))</f>
        <v>plays</v>
      </c>
      <c r="S3615" s="12">
        <f>(J3615/86400)+DATE(1970,1,1)</f>
        <v>41788.58997685185</v>
      </c>
      <c r="T3615" s="12">
        <f>(I3615/86400)+DATE(1970,1,1)</f>
        <v>41818.58997685185</v>
      </c>
    </row>
    <row r="3616" spans="1:20" ht="45" x14ac:dyDescent="0.25">
      <c r="A3616" s="1">
        <v>3614</v>
      </c>
      <c r="B3616" s="8" t="s">
        <v>3439</v>
      </c>
      <c r="C3616" s="8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16">
        <f>ROUND((E3616/D3616)*(100),0)</f>
        <v>101</v>
      </c>
      <c r="P3616" s="9">
        <f>IF(L3616 = 0,0,E3616/L3616)</f>
        <v>35.492957746478872</v>
      </c>
      <c r="Q3616" s="1" t="str">
        <f>LEFT(N3616,SEARCH("/",N3616)-1)</f>
        <v>theater</v>
      </c>
      <c r="R3616" s="1" t="str">
        <f>RIGHT(N3616,LEN(N3616) - FIND("/",N3616))</f>
        <v>plays</v>
      </c>
      <c r="S3616" s="12">
        <f>(J3616/86400)+DATE(1970,1,1)</f>
        <v>42144.041851851856</v>
      </c>
      <c r="T3616" s="12">
        <f>(I3616/86400)+DATE(1970,1,1)</f>
        <v>42174.041851851856</v>
      </c>
    </row>
    <row r="3617" spans="1:20" ht="60" x14ac:dyDescent="0.25">
      <c r="A3617" s="1">
        <v>3615</v>
      </c>
      <c r="B3617" s="8" t="s">
        <v>3613</v>
      </c>
      <c r="C3617" s="8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16">
        <f>ROUND((E3617/D3617)*(100),0)</f>
        <v>107</v>
      </c>
      <c r="P3617" s="9">
        <f>IF(L3617 = 0,0,E3617/L3617)</f>
        <v>37.083333333333336</v>
      </c>
      <c r="Q3617" s="1" t="str">
        <f>LEFT(N3617,SEARCH("/",N3617)-1)</f>
        <v>theater</v>
      </c>
      <c r="R3617" s="1" t="str">
        <f>RIGHT(N3617,LEN(N3617) - FIND("/",N3617))</f>
        <v>plays</v>
      </c>
      <c r="S3617" s="12">
        <f>(J3617/86400)+DATE(1970,1,1)</f>
        <v>42318.593703703707</v>
      </c>
      <c r="T3617" s="12">
        <f>(I3617/86400)+DATE(1970,1,1)</f>
        <v>42348.593703703707</v>
      </c>
    </row>
    <row r="3618" spans="1:20" ht="60" x14ac:dyDescent="0.25">
      <c r="A3618" s="1">
        <v>3616</v>
      </c>
      <c r="B3618" s="8" t="s">
        <v>3614</v>
      </c>
      <c r="C3618" s="8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16">
        <f>ROUND((E3618/D3618)*(100),0)</f>
        <v>125</v>
      </c>
      <c r="P3618" s="9">
        <f>IF(L3618 = 0,0,E3618/L3618)</f>
        <v>69.333333333333329</v>
      </c>
      <c r="Q3618" s="1" t="str">
        <f>LEFT(N3618,SEARCH("/",N3618)-1)</f>
        <v>theater</v>
      </c>
      <c r="R3618" s="1" t="str">
        <f>RIGHT(N3618,LEN(N3618) - FIND("/",N3618))</f>
        <v>plays</v>
      </c>
      <c r="S3618" s="12">
        <f>(J3618/86400)+DATE(1970,1,1)</f>
        <v>42052.949814814812</v>
      </c>
      <c r="T3618" s="12">
        <f>(I3618/86400)+DATE(1970,1,1)</f>
        <v>42082.908148148148</v>
      </c>
    </row>
    <row r="3619" spans="1:20" ht="60" x14ac:dyDescent="0.25">
      <c r="A3619" s="1">
        <v>3617</v>
      </c>
      <c r="B3619" s="8" t="s">
        <v>3615</v>
      </c>
      <c r="C3619" s="8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16">
        <f>ROUND((E3619/D3619)*(100),0)</f>
        <v>119</v>
      </c>
      <c r="P3619" s="9">
        <f>IF(L3619 = 0,0,E3619/L3619)</f>
        <v>17.254901960784313</v>
      </c>
      <c r="Q3619" s="1" t="str">
        <f>LEFT(N3619,SEARCH("/",N3619)-1)</f>
        <v>theater</v>
      </c>
      <c r="R3619" s="1" t="str">
        <f>RIGHT(N3619,LEN(N3619) - FIND("/",N3619))</f>
        <v>plays</v>
      </c>
      <c r="S3619" s="12">
        <f>(J3619/86400)+DATE(1970,1,1)</f>
        <v>42779.610289351855</v>
      </c>
      <c r="T3619" s="12">
        <f>(I3619/86400)+DATE(1970,1,1)</f>
        <v>42794</v>
      </c>
    </row>
    <row r="3620" spans="1:20" ht="60" x14ac:dyDescent="0.25">
      <c r="A3620" s="1">
        <v>3618</v>
      </c>
      <c r="B3620" s="8" t="s">
        <v>3616</v>
      </c>
      <c r="C3620" s="8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16">
        <f>ROUND((E3620/D3620)*(100),0)</f>
        <v>101</v>
      </c>
      <c r="P3620" s="9">
        <f>IF(L3620 = 0,0,E3620/L3620)</f>
        <v>36.071428571428569</v>
      </c>
      <c r="Q3620" s="1" t="str">
        <f>LEFT(N3620,SEARCH("/",N3620)-1)</f>
        <v>theater</v>
      </c>
      <c r="R3620" s="1" t="str">
        <f>RIGHT(N3620,LEN(N3620) - FIND("/",N3620))</f>
        <v>plays</v>
      </c>
      <c r="S3620" s="12">
        <f>(J3620/86400)+DATE(1970,1,1)</f>
        <v>42128.627893518518</v>
      </c>
      <c r="T3620" s="12">
        <f>(I3620/86400)+DATE(1970,1,1)</f>
        <v>42158.627893518518</v>
      </c>
    </row>
    <row r="3621" spans="1:20" ht="60" x14ac:dyDescent="0.25">
      <c r="A3621" s="1">
        <v>3619</v>
      </c>
      <c r="B3621" s="8" t="s">
        <v>3617</v>
      </c>
      <c r="C3621" s="8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16">
        <f>ROUND((E3621/D3621)*(100),0)</f>
        <v>113</v>
      </c>
      <c r="P3621" s="9">
        <f>IF(L3621 = 0,0,E3621/L3621)</f>
        <v>66.470588235294116</v>
      </c>
      <c r="Q3621" s="1" t="str">
        <f>LEFT(N3621,SEARCH("/",N3621)-1)</f>
        <v>theater</v>
      </c>
      <c r="R3621" s="1" t="str">
        <f>RIGHT(N3621,LEN(N3621) - FIND("/",N3621))</f>
        <v>plays</v>
      </c>
      <c r="S3621" s="12">
        <f>(J3621/86400)+DATE(1970,1,1)</f>
        <v>42661.132245370369</v>
      </c>
      <c r="T3621" s="12">
        <f>(I3621/86400)+DATE(1970,1,1)</f>
        <v>42693.916666666672</v>
      </c>
    </row>
    <row r="3622" spans="1:20" ht="60" x14ac:dyDescent="0.25">
      <c r="A3622" s="1">
        <v>3620</v>
      </c>
      <c r="B3622" s="8" t="s">
        <v>3618</v>
      </c>
      <c r="C3622" s="8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16">
        <f>ROUND((E3622/D3622)*(100),0)</f>
        <v>105</v>
      </c>
      <c r="P3622" s="9">
        <f>IF(L3622 = 0,0,E3622/L3622)</f>
        <v>56.065989847715734</v>
      </c>
      <c r="Q3622" s="1" t="str">
        <f>LEFT(N3622,SEARCH("/",N3622)-1)</f>
        <v>theater</v>
      </c>
      <c r="R3622" s="1" t="str">
        <f>RIGHT(N3622,LEN(N3622) - FIND("/",N3622))</f>
        <v>plays</v>
      </c>
      <c r="S3622" s="12">
        <f>(J3622/86400)+DATE(1970,1,1)</f>
        <v>42037.938206018516</v>
      </c>
      <c r="T3622" s="12">
        <f>(I3622/86400)+DATE(1970,1,1)</f>
        <v>42068.166666666672</v>
      </c>
    </row>
    <row r="3623" spans="1:20" ht="60" x14ac:dyDescent="0.25">
      <c r="A3623" s="1">
        <v>3621</v>
      </c>
      <c r="B3623" s="8" t="s">
        <v>3619</v>
      </c>
      <c r="C3623" s="8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16">
        <f>ROUND((E3623/D3623)*(100),0)</f>
        <v>110</v>
      </c>
      <c r="P3623" s="9">
        <f>IF(L3623 = 0,0,E3623/L3623)</f>
        <v>47.028571428571432</v>
      </c>
      <c r="Q3623" s="1" t="str">
        <f>LEFT(N3623,SEARCH("/",N3623)-1)</f>
        <v>theater</v>
      </c>
      <c r="R3623" s="1" t="str">
        <f>RIGHT(N3623,LEN(N3623) - FIND("/",N3623))</f>
        <v>plays</v>
      </c>
      <c r="S3623" s="12">
        <f>(J3623/86400)+DATE(1970,1,1)</f>
        <v>42619.935694444444</v>
      </c>
      <c r="T3623" s="12">
        <f>(I3623/86400)+DATE(1970,1,1)</f>
        <v>42643.875</v>
      </c>
    </row>
    <row r="3624" spans="1:20" ht="30" x14ac:dyDescent="0.25">
      <c r="A3624" s="1">
        <v>3622</v>
      </c>
      <c r="B3624" s="8" t="s">
        <v>3620</v>
      </c>
      <c r="C3624" s="8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16">
        <f>ROUND((E3624/D3624)*(100),0)</f>
        <v>100</v>
      </c>
      <c r="P3624" s="9">
        <f>IF(L3624 = 0,0,E3624/L3624)</f>
        <v>47.666190476190479</v>
      </c>
      <c r="Q3624" s="1" t="str">
        <f>LEFT(N3624,SEARCH("/",N3624)-1)</f>
        <v>theater</v>
      </c>
      <c r="R3624" s="1" t="str">
        <f>RIGHT(N3624,LEN(N3624) - FIND("/",N3624))</f>
        <v>plays</v>
      </c>
      <c r="S3624" s="12">
        <f>(J3624/86400)+DATE(1970,1,1)</f>
        <v>41877.221886574072</v>
      </c>
      <c r="T3624" s="12">
        <f>(I3624/86400)+DATE(1970,1,1)</f>
        <v>41910.140972222223</v>
      </c>
    </row>
    <row r="3625" spans="1:20" ht="45" x14ac:dyDescent="0.25">
      <c r="A3625" s="1">
        <v>3623</v>
      </c>
      <c r="B3625" s="8" t="s">
        <v>3621</v>
      </c>
      <c r="C3625" s="8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16">
        <f>ROUND((E3625/D3625)*(100),0)</f>
        <v>120</v>
      </c>
      <c r="P3625" s="9">
        <f>IF(L3625 = 0,0,E3625/L3625)</f>
        <v>88.235294117647058</v>
      </c>
      <c r="Q3625" s="1" t="str">
        <f>LEFT(N3625,SEARCH("/",N3625)-1)</f>
        <v>theater</v>
      </c>
      <c r="R3625" s="1" t="str">
        <f>RIGHT(N3625,LEN(N3625) - FIND("/",N3625))</f>
        <v>plays</v>
      </c>
      <c r="S3625" s="12">
        <f>(J3625/86400)+DATE(1970,1,1)</f>
        <v>41828.736921296295</v>
      </c>
      <c r="T3625" s="12">
        <f>(I3625/86400)+DATE(1970,1,1)</f>
        <v>41846.291666666664</v>
      </c>
    </row>
    <row r="3626" spans="1:20" ht="75" x14ac:dyDescent="0.25">
      <c r="A3626" s="1">
        <v>3624</v>
      </c>
      <c r="B3626" s="8" t="s">
        <v>3622</v>
      </c>
      <c r="C3626" s="8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16">
        <f>ROUND((E3626/D3626)*(100),0)</f>
        <v>105</v>
      </c>
      <c r="P3626" s="9">
        <f>IF(L3626 = 0,0,E3626/L3626)</f>
        <v>80.717948717948715</v>
      </c>
      <c r="Q3626" s="1" t="str">
        <f>LEFT(N3626,SEARCH("/",N3626)-1)</f>
        <v>theater</v>
      </c>
      <c r="R3626" s="1" t="str">
        <f>RIGHT(N3626,LEN(N3626) - FIND("/",N3626))</f>
        <v>plays</v>
      </c>
      <c r="S3626" s="12">
        <f>(J3626/86400)+DATE(1970,1,1)</f>
        <v>42545.774189814816</v>
      </c>
      <c r="T3626" s="12">
        <f>(I3626/86400)+DATE(1970,1,1)</f>
        <v>42605.774189814816</v>
      </c>
    </row>
    <row r="3627" spans="1:20" ht="60" x14ac:dyDescent="0.25">
      <c r="A3627" s="1">
        <v>3625</v>
      </c>
      <c r="B3627" s="8" t="s">
        <v>3623</v>
      </c>
      <c r="C3627" s="8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16">
        <f>ROUND((E3627/D3627)*(100),0)</f>
        <v>103</v>
      </c>
      <c r="P3627" s="9">
        <f>IF(L3627 = 0,0,E3627/L3627)</f>
        <v>39.487179487179489</v>
      </c>
      <c r="Q3627" s="1" t="str">
        <f>LEFT(N3627,SEARCH("/",N3627)-1)</f>
        <v>theater</v>
      </c>
      <c r="R3627" s="1" t="str">
        <f>RIGHT(N3627,LEN(N3627) - FIND("/",N3627))</f>
        <v>plays</v>
      </c>
      <c r="S3627" s="12">
        <f>(J3627/86400)+DATE(1970,1,1)</f>
        <v>42157.652511574073</v>
      </c>
      <c r="T3627" s="12">
        <f>(I3627/86400)+DATE(1970,1,1)</f>
        <v>42187.652511574073</v>
      </c>
    </row>
    <row r="3628" spans="1:20" ht="60" x14ac:dyDescent="0.25">
      <c r="A3628" s="1">
        <v>3626</v>
      </c>
      <c r="B3628" s="8" t="s">
        <v>3624</v>
      </c>
      <c r="C3628" s="8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16">
        <f>ROUND((E3628/D3628)*(100),0)</f>
        <v>102</v>
      </c>
      <c r="P3628" s="9">
        <f>IF(L3628 = 0,0,E3628/L3628)</f>
        <v>84.854166666666671</v>
      </c>
      <c r="Q3628" s="1" t="str">
        <f>LEFT(N3628,SEARCH("/",N3628)-1)</f>
        <v>theater</v>
      </c>
      <c r="R3628" s="1" t="str">
        <f>RIGHT(N3628,LEN(N3628) - FIND("/",N3628))</f>
        <v>plays</v>
      </c>
      <c r="S3628" s="12">
        <f>(J3628/86400)+DATE(1970,1,1)</f>
        <v>41846.667326388888</v>
      </c>
      <c r="T3628" s="12">
        <f>(I3628/86400)+DATE(1970,1,1)</f>
        <v>41867.667326388888</v>
      </c>
    </row>
    <row r="3629" spans="1:20" ht="60" x14ac:dyDescent="0.25">
      <c r="A3629" s="1">
        <v>3627</v>
      </c>
      <c r="B3629" s="8" t="s">
        <v>3625</v>
      </c>
      <c r="C3629" s="8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16">
        <f>ROUND((E3629/D3629)*(100),0)</f>
        <v>100</v>
      </c>
      <c r="P3629" s="9">
        <f>IF(L3629 = 0,0,E3629/L3629)</f>
        <v>68.965517241379317</v>
      </c>
      <c r="Q3629" s="1" t="str">
        <f>LEFT(N3629,SEARCH("/",N3629)-1)</f>
        <v>theater</v>
      </c>
      <c r="R3629" s="1" t="str">
        <f>RIGHT(N3629,LEN(N3629) - FIND("/",N3629))</f>
        <v>plays</v>
      </c>
      <c r="S3629" s="12">
        <f>(J3629/86400)+DATE(1970,1,1)</f>
        <v>42460.741747685184</v>
      </c>
      <c r="T3629" s="12">
        <f>(I3629/86400)+DATE(1970,1,1)</f>
        <v>42511.165972222225</v>
      </c>
    </row>
    <row r="3630" spans="1:20" ht="60" x14ac:dyDescent="0.25">
      <c r="A3630" s="1">
        <v>3628</v>
      </c>
      <c r="B3630" s="8" t="s">
        <v>3626</v>
      </c>
      <c r="C3630" s="8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6">
        <f>ROUND((E3630/D3630)*(100),0)</f>
        <v>0</v>
      </c>
      <c r="P3630" s="9">
        <f>IF(L3630 = 0,0,E3630/L3630)</f>
        <v>0</v>
      </c>
      <c r="Q3630" s="1" t="str">
        <f>LEFT(N3630,SEARCH("/",N3630)-1)</f>
        <v>theater</v>
      </c>
      <c r="R3630" s="1" t="str">
        <f>RIGHT(N3630,LEN(N3630) - FIND("/",N3630))</f>
        <v>musical</v>
      </c>
      <c r="S3630" s="12">
        <f>(J3630/86400)+DATE(1970,1,1)</f>
        <v>42291.833287037036</v>
      </c>
      <c r="T3630" s="12">
        <f>(I3630/86400)+DATE(1970,1,1)</f>
        <v>42351.874953703707</v>
      </c>
    </row>
    <row r="3631" spans="1:20" ht="60" x14ac:dyDescent="0.25">
      <c r="A3631" s="1">
        <v>3629</v>
      </c>
      <c r="B3631" s="8" t="s">
        <v>3627</v>
      </c>
      <c r="C3631" s="8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6">
        <f>ROUND((E3631/D3631)*(100),0)</f>
        <v>0</v>
      </c>
      <c r="P3631" s="9">
        <f>IF(L3631 = 0,0,E3631/L3631)</f>
        <v>1</v>
      </c>
      <c r="Q3631" s="1" t="str">
        <f>LEFT(N3631,SEARCH("/",N3631)-1)</f>
        <v>theater</v>
      </c>
      <c r="R3631" s="1" t="str">
        <f>RIGHT(N3631,LEN(N3631) - FIND("/",N3631))</f>
        <v>musical</v>
      </c>
      <c r="S3631" s="12">
        <f>(J3631/86400)+DATE(1970,1,1)</f>
        <v>42437.094490740739</v>
      </c>
      <c r="T3631" s="12">
        <f>(I3631/86400)+DATE(1970,1,1)</f>
        <v>42495.708333333328</v>
      </c>
    </row>
    <row r="3632" spans="1:20" ht="60" x14ac:dyDescent="0.25">
      <c r="A3632" s="1">
        <v>3630</v>
      </c>
      <c r="B3632" s="8" t="s">
        <v>3628</v>
      </c>
      <c r="C3632" s="8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6">
        <f>ROUND((E3632/D3632)*(100),0)</f>
        <v>0</v>
      </c>
      <c r="P3632" s="9">
        <f>IF(L3632 = 0,0,E3632/L3632)</f>
        <v>1</v>
      </c>
      <c r="Q3632" s="1" t="str">
        <f>LEFT(N3632,SEARCH("/",N3632)-1)</f>
        <v>theater</v>
      </c>
      <c r="R3632" s="1" t="str">
        <f>RIGHT(N3632,LEN(N3632) - FIND("/",N3632))</f>
        <v>musical</v>
      </c>
      <c r="S3632" s="12">
        <f>(J3632/86400)+DATE(1970,1,1)</f>
        <v>41942.84710648148</v>
      </c>
      <c r="T3632" s="12">
        <f>(I3632/86400)+DATE(1970,1,1)</f>
        <v>41972.888773148152</v>
      </c>
    </row>
    <row r="3633" spans="1:20" ht="60" x14ac:dyDescent="0.25">
      <c r="A3633" s="1">
        <v>3631</v>
      </c>
      <c r="B3633" s="8" t="s">
        <v>3629</v>
      </c>
      <c r="C3633" s="8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6">
        <f>ROUND((E3633/D3633)*(100),0)</f>
        <v>51</v>
      </c>
      <c r="P3633" s="9">
        <f>IF(L3633 = 0,0,E3633/L3633)</f>
        <v>147.88135593220338</v>
      </c>
      <c r="Q3633" s="1" t="str">
        <f>LEFT(N3633,SEARCH("/",N3633)-1)</f>
        <v>theater</v>
      </c>
      <c r="R3633" s="1" t="str">
        <f>RIGHT(N3633,LEN(N3633) - FIND("/",N3633))</f>
        <v>musical</v>
      </c>
      <c r="S3633" s="12">
        <f>(J3633/86400)+DATE(1970,1,1)</f>
        <v>41880.753437499996</v>
      </c>
      <c r="T3633" s="12">
        <f>(I3633/86400)+DATE(1970,1,1)</f>
        <v>41905.165972222225</v>
      </c>
    </row>
    <row r="3634" spans="1:20" ht="60" x14ac:dyDescent="0.25">
      <c r="A3634" s="1">
        <v>3632</v>
      </c>
      <c r="B3634" s="8" t="s">
        <v>3630</v>
      </c>
      <c r="C3634" s="8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6">
        <f>ROUND((E3634/D3634)*(100),0)</f>
        <v>20</v>
      </c>
      <c r="P3634" s="9">
        <f>IF(L3634 = 0,0,E3634/L3634)</f>
        <v>100</v>
      </c>
      <c r="Q3634" s="1" t="str">
        <f>LEFT(N3634,SEARCH("/",N3634)-1)</f>
        <v>theater</v>
      </c>
      <c r="R3634" s="1" t="str">
        <f>RIGHT(N3634,LEN(N3634) - FIND("/",N3634))</f>
        <v>musical</v>
      </c>
      <c r="S3634" s="12">
        <f>(J3634/86400)+DATE(1970,1,1)</f>
        <v>41946.936909722222</v>
      </c>
      <c r="T3634" s="12">
        <f>(I3634/86400)+DATE(1970,1,1)</f>
        <v>41966.936909722222</v>
      </c>
    </row>
    <row r="3635" spans="1:20" ht="45" x14ac:dyDescent="0.25">
      <c r="A3635" s="1">
        <v>3633</v>
      </c>
      <c r="B3635" s="8" t="s">
        <v>3631</v>
      </c>
      <c r="C3635" s="8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6">
        <f>ROUND((E3635/D3635)*(100),0)</f>
        <v>35</v>
      </c>
      <c r="P3635" s="9">
        <f>IF(L3635 = 0,0,E3635/L3635)</f>
        <v>56.838709677419352</v>
      </c>
      <c r="Q3635" s="1" t="str">
        <f>LEFT(N3635,SEARCH("/",N3635)-1)</f>
        <v>theater</v>
      </c>
      <c r="R3635" s="1" t="str">
        <f>RIGHT(N3635,LEN(N3635) - FIND("/",N3635))</f>
        <v>musical</v>
      </c>
      <c r="S3635" s="12">
        <f>(J3635/86400)+DATE(1970,1,1)</f>
        <v>42649.623460648145</v>
      </c>
      <c r="T3635" s="12">
        <f>(I3635/86400)+DATE(1970,1,1)</f>
        <v>42693.041666666672</v>
      </c>
    </row>
    <row r="3636" spans="1:20" ht="60" x14ac:dyDescent="0.25">
      <c r="A3636" s="1">
        <v>3634</v>
      </c>
      <c r="B3636" s="8" t="s">
        <v>3632</v>
      </c>
      <c r="C3636" s="8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6">
        <f>ROUND((E3636/D3636)*(100),0)</f>
        <v>4</v>
      </c>
      <c r="P3636" s="9">
        <f>IF(L3636 = 0,0,E3636/L3636)</f>
        <v>176.94444444444446</v>
      </c>
      <c r="Q3636" s="1" t="str">
        <f>LEFT(N3636,SEARCH("/",N3636)-1)</f>
        <v>theater</v>
      </c>
      <c r="R3636" s="1" t="str">
        <f>RIGHT(N3636,LEN(N3636) - FIND("/",N3636))</f>
        <v>musical</v>
      </c>
      <c r="S3636" s="12">
        <f>(J3636/86400)+DATE(1970,1,1)</f>
        <v>42701.166365740741</v>
      </c>
      <c r="T3636" s="12">
        <f>(I3636/86400)+DATE(1970,1,1)</f>
        <v>42749.165972222225</v>
      </c>
    </row>
    <row r="3637" spans="1:20" ht="30" x14ac:dyDescent="0.25">
      <c r="A3637" s="1">
        <v>3635</v>
      </c>
      <c r="B3637" s="8" t="s">
        <v>3633</v>
      </c>
      <c r="C3637" s="8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6">
        <f>ROUND((E3637/D3637)*(100),0)</f>
        <v>36</v>
      </c>
      <c r="P3637" s="9">
        <f>IF(L3637 = 0,0,E3637/L3637)</f>
        <v>127.6</v>
      </c>
      <c r="Q3637" s="1" t="str">
        <f>LEFT(N3637,SEARCH("/",N3637)-1)</f>
        <v>theater</v>
      </c>
      <c r="R3637" s="1" t="str">
        <f>RIGHT(N3637,LEN(N3637) - FIND("/",N3637))</f>
        <v>musical</v>
      </c>
      <c r="S3637" s="12">
        <f>(J3637/86400)+DATE(1970,1,1)</f>
        <v>42450.88282407407</v>
      </c>
      <c r="T3637" s="12">
        <f>(I3637/86400)+DATE(1970,1,1)</f>
        <v>42480.88282407407</v>
      </c>
    </row>
    <row r="3638" spans="1:20" ht="45" x14ac:dyDescent="0.25">
      <c r="A3638" s="1">
        <v>3636</v>
      </c>
      <c r="B3638" s="8" t="s">
        <v>3634</v>
      </c>
      <c r="C3638" s="8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6">
        <f>ROUND((E3638/D3638)*(100),0)</f>
        <v>0</v>
      </c>
      <c r="P3638" s="9">
        <f>IF(L3638 = 0,0,E3638/L3638)</f>
        <v>0</v>
      </c>
      <c r="Q3638" s="1" t="str">
        <f>LEFT(N3638,SEARCH("/",N3638)-1)</f>
        <v>theater</v>
      </c>
      <c r="R3638" s="1" t="str">
        <f>RIGHT(N3638,LEN(N3638) - FIND("/",N3638))</f>
        <v>musical</v>
      </c>
      <c r="S3638" s="12">
        <f>(J3638/86400)+DATE(1970,1,1)</f>
        <v>42226.694780092592</v>
      </c>
      <c r="T3638" s="12">
        <f>(I3638/86400)+DATE(1970,1,1)</f>
        <v>42261.694780092592</v>
      </c>
    </row>
    <row r="3639" spans="1:20" ht="60" x14ac:dyDescent="0.25">
      <c r="A3639" s="1">
        <v>3637</v>
      </c>
      <c r="B3639" s="8" t="s">
        <v>3635</v>
      </c>
      <c r="C3639" s="8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6">
        <f>ROUND((E3639/D3639)*(100),0)</f>
        <v>31</v>
      </c>
      <c r="P3639" s="9">
        <f>IF(L3639 = 0,0,E3639/L3639)</f>
        <v>66.142857142857139</v>
      </c>
      <c r="Q3639" s="1" t="str">
        <f>LEFT(N3639,SEARCH("/",N3639)-1)</f>
        <v>theater</v>
      </c>
      <c r="R3639" s="1" t="str">
        <f>RIGHT(N3639,LEN(N3639) - FIND("/",N3639))</f>
        <v>musical</v>
      </c>
      <c r="S3639" s="12">
        <f>(J3639/86400)+DATE(1970,1,1)</f>
        <v>41975.700636574074</v>
      </c>
      <c r="T3639" s="12">
        <f>(I3639/86400)+DATE(1970,1,1)</f>
        <v>42005.700636574074</v>
      </c>
    </row>
    <row r="3640" spans="1:20" ht="30" x14ac:dyDescent="0.25">
      <c r="A3640" s="1">
        <v>3638</v>
      </c>
      <c r="B3640" s="8" t="s">
        <v>3636</v>
      </c>
      <c r="C3640" s="8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6">
        <f>ROUND((E3640/D3640)*(100),0)</f>
        <v>7</v>
      </c>
      <c r="P3640" s="9">
        <f>IF(L3640 = 0,0,E3640/L3640)</f>
        <v>108</v>
      </c>
      <c r="Q3640" s="1" t="str">
        <f>LEFT(N3640,SEARCH("/",N3640)-1)</f>
        <v>theater</v>
      </c>
      <c r="R3640" s="1" t="str">
        <f>RIGHT(N3640,LEN(N3640) - FIND("/",N3640))</f>
        <v>musical</v>
      </c>
      <c r="S3640" s="12">
        <f>(J3640/86400)+DATE(1970,1,1)</f>
        <v>42053.672824074078</v>
      </c>
      <c r="T3640" s="12">
        <f>(I3640/86400)+DATE(1970,1,1)</f>
        <v>42113.631157407406</v>
      </c>
    </row>
    <row r="3641" spans="1:20" ht="60" x14ac:dyDescent="0.25">
      <c r="A3641" s="1">
        <v>3639</v>
      </c>
      <c r="B3641" s="8" t="s">
        <v>3637</v>
      </c>
      <c r="C3641" s="8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6">
        <f>ROUND((E3641/D3641)*(100),0)</f>
        <v>0</v>
      </c>
      <c r="P3641" s="9">
        <f>IF(L3641 = 0,0,E3641/L3641)</f>
        <v>1</v>
      </c>
      <c r="Q3641" s="1" t="str">
        <f>LEFT(N3641,SEARCH("/",N3641)-1)</f>
        <v>theater</v>
      </c>
      <c r="R3641" s="1" t="str">
        <f>RIGHT(N3641,LEN(N3641) - FIND("/",N3641))</f>
        <v>musical</v>
      </c>
      <c r="S3641" s="12">
        <f>(J3641/86400)+DATE(1970,1,1)</f>
        <v>42590.677152777775</v>
      </c>
      <c r="T3641" s="12">
        <f>(I3641/86400)+DATE(1970,1,1)</f>
        <v>42650.632638888885</v>
      </c>
    </row>
    <row r="3642" spans="1:20" ht="75" x14ac:dyDescent="0.25">
      <c r="A3642" s="1">
        <v>3640</v>
      </c>
      <c r="B3642" s="8" t="s">
        <v>3638</v>
      </c>
      <c r="C3642" s="8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6">
        <f>ROUND((E3642/D3642)*(100),0)</f>
        <v>6</v>
      </c>
      <c r="P3642" s="9">
        <f>IF(L3642 = 0,0,E3642/L3642)</f>
        <v>18.333333333333332</v>
      </c>
      <c r="Q3642" s="1" t="str">
        <f>LEFT(N3642,SEARCH("/",N3642)-1)</f>
        <v>theater</v>
      </c>
      <c r="R3642" s="1" t="str">
        <f>RIGHT(N3642,LEN(N3642) - FIND("/",N3642))</f>
        <v>musical</v>
      </c>
      <c r="S3642" s="12">
        <f>(J3642/86400)+DATE(1970,1,1)</f>
        <v>42104.781597222223</v>
      </c>
      <c r="T3642" s="12">
        <f>(I3642/86400)+DATE(1970,1,1)</f>
        <v>42134.781597222223</v>
      </c>
    </row>
    <row r="3643" spans="1:20" ht="60" x14ac:dyDescent="0.25">
      <c r="A3643" s="1">
        <v>3641</v>
      </c>
      <c r="B3643" s="8" t="s">
        <v>3639</v>
      </c>
      <c r="C3643" s="8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6">
        <f>ROUND((E3643/D3643)*(100),0)</f>
        <v>0</v>
      </c>
      <c r="P3643" s="9">
        <f>IF(L3643 = 0,0,E3643/L3643)</f>
        <v>0</v>
      </c>
      <c r="Q3643" s="1" t="str">
        <f>LEFT(N3643,SEARCH("/",N3643)-1)</f>
        <v>theater</v>
      </c>
      <c r="R3643" s="1" t="str">
        <f>RIGHT(N3643,LEN(N3643) - FIND("/",N3643))</f>
        <v>musical</v>
      </c>
      <c r="S3643" s="12">
        <f>(J3643/86400)+DATE(1970,1,1)</f>
        <v>41899.627071759256</v>
      </c>
      <c r="T3643" s="12">
        <f>(I3643/86400)+DATE(1970,1,1)</f>
        <v>41917.208333333336</v>
      </c>
    </row>
    <row r="3644" spans="1:20" ht="60" x14ac:dyDescent="0.25">
      <c r="A3644" s="1">
        <v>3642</v>
      </c>
      <c r="B3644" s="8" t="s">
        <v>3640</v>
      </c>
      <c r="C3644" s="8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6">
        <f>ROUND((E3644/D3644)*(100),0)</f>
        <v>2</v>
      </c>
      <c r="P3644" s="9">
        <f>IF(L3644 = 0,0,E3644/L3644)</f>
        <v>7.5</v>
      </c>
      <c r="Q3644" s="1" t="str">
        <f>LEFT(N3644,SEARCH("/",N3644)-1)</f>
        <v>theater</v>
      </c>
      <c r="R3644" s="1" t="str">
        <f>RIGHT(N3644,LEN(N3644) - FIND("/",N3644))</f>
        <v>musical</v>
      </c>
      <c r="S3644" s="12">
        <f>(J3644/86400)+DATE(1970,1,1)</f>
        <v>42297.816284722227</v>
      </c>
      <c r="T3644" s="12">
        <f>(I3644/86400)+DATE(1970,1,1)</f>
        <v>42338.708333333328</v>
      </c>
    </row>
    <row r="3645" spans="1:20" ht="45" x14ac:dyDescent="0.25">
      <c r="A3645" s="1">
        <v>3643</v>
      </c>
      <c r="B3645" s="8" t="s">
        <v>3641</v>
      </c>
      <c r="C3645" s="8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6">
        <f>ROUND((E3645/D3645)*(100),0)</f>
        <v>0</v>
      </c>
      <c r="P3645" s="9">
        <f>IF(L3645 = 0,0,E3645/L3645)</f>
        <v>0</v>
      </c>
      <c r="Q3645" s="1" t="str">
        <f>LEFT(N3645,SEARCH("/",N3645)-1)</f>
        <v>theater</v>
      </c>
      <c r="R3645" s="1" t="str">
        <f>RIGHT(N3645,LEN(N3645) - FIND("/",N3645))</f>
        <v>musical</v>
      </c>
      <c r="S3645" s="12">
        <f>(J3645/86400)+DATE(1970,1,1)</f>
        <v>42285.143969907411</v>
      </c>
      <c r="T3645" s="12">
        <f>(I3645/86400)+DATE(1970,1,1)</f>
        <v>42325.185636574075</v>
      </c>
    </row>
    <row r="3646" spans="1:20" ht="45" x14ac:dyDescent="0.25">
      <c r="A3646" s="1">
        <v>3644</v>
      </c>
      <c r="B3646" s="8" t="s">
        <v>3642</v>
      </c>
      <c r="C3646" s="8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6">
        <f>ROUND((E3646/D3646)*(100),0)</f>
        <v>16</v>
      </c>
      <c r="P3646" s="9">
        <f>IF(L3646 = 0,0,E3646/L3646)</f>
        <v>68.416666666666671</v>
      </c>
      <c r="Q3646" s="1" t="str">
        <f>LEFT(N3646,SEARCH("/",N3646)-1)</f>
        <v>theater</v>
      </c>
      <c r="R3646" s="1" t="str">
        <f>RIGHT(N3646,LEN(N3646) - FIND("/",N3646))</f>
        <v>musical</v>
      </c>
      <c r="S3646" s="12">
        <f>(J3646/86400)+DATE(1970,1,1)</f>
        <v>42409.241747685184</v>
      </c>
      <c r="T3646" s="12">
        <f>(I3646/86400)+DATE(1970,1,1)</f>
        <v>42437.207638888889</v>
      </c>
    </row>
    <row r="3647" spans="1:20" ht="60" x14ac:dyDescent="0.25">
      <c r="A3647" s="1">
        <v>3645</v>
      </c>
      <c r="B3647" s="8" t="s">
        <v>3643</v>
      </c>
      <c r="C3647" s="8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6">
        <f>ROUND((E3647/D3647)*(100),0)</f>
        <v>0</v>
      </c>
      <c r="P3647" s="9">
        <f>IF(L3647 = 0,0,E3647/L3647)</f>
        <v>1</v>
      </c>
      <c r="Q3647" s="1" t="str">
        <f>LEFT(N3647,SEARCH("/",N3647)-1)</f>
        <v>theater</v>
      </c>
      <c r="R3647" s="1" t="str">
        <f>RIGHT(N3647,LEN(N3647) - FIND("/",N3647))</f>
        <v>musical</v>
      </c>
      <c r="S3647" s="12">
        <f>(J3647/86400)+DATE(1970,1,1)</f>
        <v>42665.970347222217</v>
      </c>
      <c r="T3647" s="12">
        <f>(I3647/86400)+DATE(1970,1,1)</f>
        <v>42696.012013888889</v>
      </c>
    </row>
    <row r="3648" spans="1:20" ht="45" x14ac:dyDescent="0.25">
      <c r="A3648" s="1">
        <v>3646</v>
      </c>
      <c r="B3648" s="8" t="s">
        <v>3644</v>
      </c>
      <c r="C3648" s="8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6">
        <f>ROUND((E3648/D3648)*(100),0)</f>
        <v>5</v>
      </c>
      <c r="P3648" s="9">
        <f>IF(L3648 = 0,0,E3648/L3648)</f>
        <v>60.125</v>
      </c>
      <c r="Q3648" s="1" t="str">
        <f>LEFT(N3648,SEARCH("/",N3648)-1)</f>
        <v>theater</v>
      </c>
      <c r="R3648" s="1" t="str">
        <f>RIGHT(N3648,LEN(N3648) - FIND("/",N3648))</f>
        <v>musical</v>
      </c>
      <c r="S3648" s="12">
        <f>(J3648/86400)+DATE(1970,1,1)</f>
        <v>42140.421319444446</v>
      </c>
      <c r="T3648" s="12">
        <f>(I3648/86400)+DATE(1970,1,1)</f>
        <v>42171.979166666672</v>
      </c>
    </row>
    <row r="3649" spans="1:20" ht="60" x14ac:dyDescent="0.25">
      <c r="A3649" s="1">
        <v>3647</v>
      </c>
      <c r="B3649" s="8" t="s">
        <v>3645</v>
      </c>
      <c r="C3649" s="8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6">
        <f>ROUND((E3649/D3649)*(100),0)</f>
        <v>6</v>
      </c>
      <c r="P3649" s="9">
        <f>IF(L3649 = 0,0,E3649/L3649)</f>
        <v>15</v>
      </c>
      <c r="Q3649" s="1" t="str">
        <f>LEFT(N3649,SEARCH("/",N3649)-1)</f>
        <v>theater</v>
      </c>
      <c r="R3649" s="1" t="str">
        <f>RIGHT(N3649,LEN(N3649) - FIND("/",N3649))</f>
        <v>musical</v>
      </c>
      <c r="S3649" s="12">
        <f>(J3649/86400)+DATE(1970,1,1)</f>
        <v>42598.749155092592</v>
      </c>
      <c r="T3649" s="12">
        <f>(I3649/86400)+DATE(1970,1,1)</f>
        <v>42643.749155092592</v>
      </c>
    </row>
    <row r="3650" spans="1:20" ht="30" x14ac:dyDescent="0.25">
      <c r="A3650" s="1">
        <v>3648</v>
      </c>
      <c r="B3650" s="8" t="s">
        <v>3646</v>
      </c>
      <c r="C3650" s="8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16">
        <f>ROUND((E3650/D3650)*(100),0)</f>
        <v>100</v>
      </c>
      <c r="P3650" s="9">
        <f>IF(L3650 = 0,0,E3650/L3650)</f>
        <v>550.04109589041093</v>
      </c>
      <c r="Q3650" s="1" t="str">
        <f>LEFT(N3650,SEARCH("/",N3650)-1)</f>
        <v>theater</v>
      </c>
      <c r="R3650" s="1" t="str">
        <f>RIGHT(N3650,LEN(N3650) - FIND("/",N3650))</f>
        <v>plays</v>
      </c>
      <c r="S3650" s="12">
        <f>(J3650/86400)+DATE(1970,1,1)</f>
        <v>41887.292187500003</v>
      </c>
      <c r="T3650" s="12">
        <f>(I3650/86400)+DATE(1970,1,1)</f>
        <v>41917.292187500003</v>
      </c>
    </row>
    <row r="3651" spans="1:20" ht="45" x14ac:dyDescent="0.25">
      <c r="A3651" s="1">
        <v>3649</v>
      </c>
      <c r="B3651" s="8" t="s">
        <v>3647</v>
      </c>
      <c r="C3651" s="8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16">
        <f>ROUND((E3651/D3651)*(100),0)</f>
        <v>104</v>
      </c>
      <c r="P3651" s="9">
        <f>IF(L3651 = 0,0,E3651/L3651)</f>
        <v>97.5</v>
      </c>
      <c r="Q3651" s="1" t="str">
        <f>LEFT(N3651,SEARCH("/",N3651)-1)</f>
        <v>theater</v>
      </c>
      <c r="R3651" s="1" t="str">
        <f>RIGHT(N3651,LEN(N3651) - FIND("/",N3651))</f>
        <v>plays</v>
      </c>
      <c r="S3651" s="12">
        <f>(J3651/86400)+DATE(1970,1,1)</f>
        <v>41780.712893518517</v>
      </c>
      <c r="T3651" s="12">
        <f>(I3651/86400)+DATE(1970,1,1)</f>
        <v>41806.712893518517</v>
      </c>
    </row>
    <row r="3652" spans="1:20" ht="60" x14ac:dyDescent="0.25">
      <c r="A3652" s="1">
        <v>3650</v>
      </c>
      <c r="B3652" s="8" t="s">
        <v>3648</v>
      </c>
      <c r="C3652" s="8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16">
        <f>ROUND((E3652/D3652)*(100),0)</f>
        <v>100</v>
      </c>
      <c r="P3652" s="9">
        <f>IF(L3652 = 0,0,E3652/L3652)</f>
        <v>29.411764705882351</v>
      </c>
      <c r="Q3652" s="1" t="str">
        <f>LEFT(N3652,SEARCH("/",N3652)-1)</f>
        <v>theater</v>
      </c>
      <c r="R3652" s="1" t="str">
        <f>RIGHT(N3652,LEN(N3652) - FIND("/",N3652))</f>
        <v>plays</v>
      </c>
      <c r="S3652" s="12">
        <f>(J3652/86400)+DATE(1970,1,1)</f>
        <v>42381.478981481487</v>
      </c>
      <c r="T3652" s="12">
        <f>(I3652/86400)+DATE(1970,1,1)</f>
        <v>42402.478981481487</v>
      </c>
    </row>
    <row r="3653" spans="1:20" ht="45" x14ac:dyDescent="0.25">
      <c r="A3653" s="1">
        <v>3651</v>
      </c>
      <c r="B3653" s="8" t="s">
        <v>3649</v>
      </c>
      <c r="C3653" s="8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16">
        <f>ROUND((E3653/D3653)*(100),0)</f>
        <v>104</v>
      </c>
      <c r="P3653" s="9">
        <f>IF(L3653 = 0,0,E3653/L3653)</f>
        <v>57.777777777777779</v>
      </c>
      <c r="Q3653" s="1" t="str">
        <f>LEFT(N3653,SEARCH("/",N3653)-1)</f>
        <v>theater</v>
      </c>
      <c r="R3653" s="1" t="str">
        <f>RIGHT(N3653,LEN(N3653) - FIND("/",N3653))</f>
        <v>plays</v>
      </c>
      <c r="S3653" s="12">
        <f>(J3653/86400)+DATE(1970,1,1)</f>
        <v>41828.646319444444</v>
      </c>
      <c r="T3653" s="12">
        <f>(I3653/86400)+DATE(1970,1,1)</f>
        <v>41861.665972222225</v>
      </c>
    </row>
    <row r="3654" spans="1:20" ht="60" x14ac:dyDescent="0.25">
      <c r="A3654" s="1">
        <v>3652</v>
      </c>
      <c r="B3654" s="8" t="s">
        <v>2867</v>
      </c>
      <c r="C3654" s="8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16">
        <f>ROUND((E3654/D3654)*(100),0)</f>
        <v>251</v>
      </c>
      <c r="P3654" s="9">
        <f>IF(L3654 = 0,0,E3654/L3654)</f>
        <v>44.235294117647058</v>
      </c>
      <c r="Q3654" s="1" t="str">
        <f>LEFT(N3654,SEARCH("/",N3654)-1)</f>
        <v>theater</v>
      </c>
      <c r="R3654" s="1" t="str">
        <f>RIGHT(N3654,LEN(N3654) - FIND("/",N3654))</f>
        <v>plays</v>
      </c>
      <c r="S3654" s="12">
        <f>(J3654/86400)+DATE(1970,1,1)</f>
        <v>42596.644699074073</v>
      </c>
      <c r="T3654" s="12">
        <f>(I3654/86400)+DATE(1970,1,1)</f>
        <v>42607.165972222225</v>
      </c>
    </row>
    <row r="3655" spans="1:20" ht="60" x14ac:dyDescent="0.25">
      <c r="A3655" s="1">
        <v>3653</v>
      </c>
      <c r="B3655" s="8" t="s">
        <v>3650</v>
      </c>
      <c r="C3655" s="8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16">
        <f>ROUND((E3655/D3655)*(100),0)</f>
        <v>101</v>
      </c>
      <c r="P3655" s="9">
        <f>IF(L3655 = 0,0,E3655/L3655)</f>
        <v>60.909090909090907</v>
      </c>
      <c r="Q3655" s="1" t="str">
        <f>LEFT(N3655,SEARCH("/",N3655)-1)</f>
        <v>theater</v>
      </c>
      <c r="R3655" s="1" t="str">
        <f>RIGHT(N3655,LEN(N3655) - FIND("/",N3655))</f>
        <v>plays</v>
      </c>
      <c r="S3655" s="12">
        <f>(J3655/86400)+DATE(1970,1,1)</f>
        <v>42191.363506944443</v>
      </c>
      <c r="T3655" s="12">
        <f>(I3655/86400)+DATE(1970,1,1)</f>
        <v>42221.363506944443</v>
      </c>
    </row>
    <row r="3656" spans="1:20" ht="60" x14ac:dyDescent="0.25">
      <c r="A3656" s="1">
        <v>3654</v>
      </c>
      <c r="B3656" s="8" t="s">
        <v>3651</v>
      </c>
      <c r="C3656" s="8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16">
        <f>ROUND((E3656/D3656)*(100),0)</f>
        <v>174</v>
      </c>
      <c r="P3656" s="9">
        <f>IF(L3656 = 0,0,E3656/L3656)</f>
        <v>68.84210526315789</v>
      </c>
      <c r="Q3656" s="1" t="str">
        <f>LEFT(N3656,SEARCH("/",N3656)-1)</f>
        <v>theater</v>
      </c>
      <c r="R3656" s="1" t="str">
        <f>RIGHT(N3656,LEN(N3656) - FIND("/",N3656))</f>
        <v>plays</v>
      </c>
      <c r="S3656" s="12">
        <f>(J3656/86400)+DATE(1970,1,1)</f>
        <v>42440.416504629626</v>
      </c>
      <c r="T3656" s="12">
        <f>(I3656/86400)+DATE(1970,1,1)</f>
        <v>42463.708333333328</v>
      </c>
    </row>
    <row r="3657" spans="1:20" ht="60" x14ac:dyDescent="0.25">
      <c r="A3657" s="1">
        <v>3655</v>
      </c>
      <c r="B3657" s="8" t="s">
        <v>3652</v>
      </c>
      <c r="C3657" s="8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16">
        <f>ROUND((E3657/D3657)*(100),0)</f>
        <v>116</v>
      </c>
      <c r="P3657" s="9">
        <f>IF(L3657 = 0,0,E3657/L3657)</f>
        <v>73.582278481012665</v>
      </c>
      <c r="Q3657" s="1" t="str">
        <f>LEFT(N3657,SEARCH("/",N3657)-1)</f>
        <v>theater</v>
      </c>
      <c r="R3657" s="1" t="str">
        <f>RIGHT(N3657,LEN(N3657) - FIND("/",N3657))</f>
        <v>plays</v>
      </c>
      <c r="S3657" s="12">
        <f>(J3657/86400)+DATE(1970,1,1)</f>
        <v>42173.803217592591</v>
      </c>
      <c r="T3657" s="12">
        <f>(I3657/86400)+DATE(1970,1,1)</f>
        <v>42203.290972222225</v>
      </c>
    </row>
    <row r="3658" spans="1:20" ht="60" x14ac:dyDescent="0.25">
      <c r="A3658" s="1">
        <v>3656</v>
      </c>
      <c r="B3658" s="8" t="s">
        <v>3653</v>
      </c>
      <c r="C3658" s="8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16">
        <f>ROUND((E3658/D3658)*(100),0)</f>
        <v>106</v>
      </c>
      <c r="P3658" s="9">
        <f>IF(L3658 = 0,0,E3658/L3658)</f>
        <v>115.02173913043478</v>
      </c>
      <c r="Q3658" s="1" t="str">
        <f>LEFT(N3658,SEARCH("/",N3658)-1)</f>
        <v>theater</v>
      </c>
      <c r="R3658" s="1" t="str">
        <f>RIGHT(N3658,LEN(N3658) - FIND("/",N3658))</f>
        <v>plays</v>
      </c>
      <c r="S3658" s="12">
        <f>(J3658/86400)+DATE(1970,1,1)</f>
        <v>42737.910138888888</v>
      </c>
      <c r="T3658" s="12">
        <f>(I3658/86400)+DATE(1970,1,1)</f>
        <v>42767.957638888889</v>
      </c>
    </row>
    <row r="3659" spans="1:20" ht="60" x14ac:dyDescent="0.25">
      <c r="A3659" s="1">
        <v>3657</v>
      </c>
      <c r="B3659" s="8" t="s">
        <v>3654</v>
      </c>
      <c r="C3659" s="8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16">
        <f>ROUND((E3659/D3659)*(100),0)</f>
        <v>111</v>
      </c>
      <c r="P3659" s="9">
        <f>IF(L3659 = 0,0,E3659/L3659)</f>
        <v>110.75</v>
      </c>
      <c r="Q3659" s="1" t="str">
        <f>LEFT(N3659,SEARCH("/",N3659)-1)</f>
        <v>theater</v>
      </c>
      <c r="R3659" s="1" t="str">
        <f>RIGHT(N3659,LEN(N3659) - FIND("/",N3659))</f>
        <v>plays</v>
      </c>
      <c r="S3659" s="12">
        <f>(J3659/86400)+DATE(1970,1,1)</f>
        <v>42499.629849537036</v>
      </c>
      <c r="T3659" s="12">
        <f>(I3659/86400)+DATE(1970,1,1)</f>
        <v>42522.904166666667</v>
      </c>
    </row>
    <row r="3660" spans="1:20" ht="30" x14ac:dyDescent="0.25">
      <c r="A3660" s="1">
        <v>3658</v>
      </c>
      <c r="B3660" s="8" t="s">
        <v>3655</v>
      </c>
      <c r="C3660" s="8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16">
        <f>ROUND((E3660/D3660)*(100),0)</f>
        <v>101</v>
      </c>
      <c r="P3660" s="9">
        <f>IF(L3660 = 0,0,E3660/L3660)</f>
        <v>75.5</v>
      </c>
      <c r="Q3660" s="1" t="str">
        <f>LEFT(N3660,SEARCH("/",N3660)-1)</f>
        <v>theater</v>
      </c>
      <c r="R3660" s="1" t="str">
        <f>RIGHT(N3660,LEN(N3660) - FIND("/",N3660))</f>
        <v>plays</v>
      </c>
      <c r="S3660" s="12">
        <f>(J3660/86400)+DATE(1970,1,1)</f>
        <v>41775.858564814815</v>
      </c>
      <c r="T3660" s="12">
        <f>(I3660/86400)+DATE(1970,1,1)</f>
        <v>41822.165972222225</v>
      </c>
    </row>
    <row r="3661" spans="1:20" ht="45" x14ac:dyDescent="0.25">
      <c r="A3661" s="1">
        <v>3659</v>
      </c>
      <c r="B3661" s="8" t="s">
        <v>3656</v>
      </c>
      <c r="C3661" s="8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16">
        <f>ROUND((E3661/D3661)*(100),0)</f>
        <v>102</v>
      </c>
      <c r="P3661" s="9">
        <f>IF(L3661 = 0,0,E3661/L3661)</f>
        <v>235.46153846153845</v>
      </c>
      <c r="Q3661" s="1" t="str">
        <f>LEFT(N3661,SEARCH("/",N3661)-1)</f>
        <v>theater</v>
      </c>
      <c r="R3661" s="1" t="str">
        <f>RIGHT(N3661,LEN(N3661) - FIND("/",N3661))</f>
        <v>plays</v>
      </c>
      <c r="S3661" s="12">
        <f>(J3661/86400)+DATE(1970,1,1)</f>
        <v>42055.277199074073</v>
      </c>
      <c r="T3661" s="12">
        <f>(I3661/86400)+DATE(1970,1,1)</f>
        <v>42082.610416666663</v>
      </c>
    </row>
    <row r="3662" spans="1:20" ht="60" x14ac:dyDescent="0.25">
      <c r="A3662" s="1">
        <v>3660</v>
      </c>
      <c r="B3662" s="8" t="s">
        <v>3657</v>
      </c>
      <c r="C3662" s="8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16">
        <f>ROUND((E3662/D3662)*(100),0)</f>
        <v>100</v>
      </c>
      <c r="P3662" s="9">
        <f>IF(L3662 = 0,0,E3662/L3662)</f>
        <v>11.363636363636363</v>
      </c>
      <c r="Q3662" s="1" t="str">
        <f>LEFT(N3662,SEARCH("/",N3662)-1)</f>
        <v>theater</v>
      </c>
      <c r="R3662" s="1" t="str">
        <f>RIGHT(N3662,LEN(N3662) - FIND("/",N3662))</f>
        <v>plays</v>
      </c>
      <c r="S3662" s="12">
        <f>(J3662/86400)+DATE(1970,1,1)</f>
        <v>41971.881076388891</v>
      </c>
      <c r="T3662" s="12">
        <f>(I3662/86400)+DATE(1970,1,1)</f>
        <v>41996.881076388891</v>
      </c>
    </row>
    <row r="3663" spans="1:20" ht="60" x14ac:dyDescent="0.25">
      <c r="A3663" s="1">
        <v>3661</v>
      </c>
      <c r="B3663" s="8" t="s">
        <v>3658</v>
      </c>
      <c r="C3663" s="8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16">
        <f>ROUND((E3663/D3663)*(100),0)</f>
        <v>111</v>
      </c>
      <c r="P3663" s="9">
        <f>IF(L3663 = 0,0,E3663/L3663)</f>
        <v>92.5</v>
      </c>
      <c r="Q3663" s="1" t="str">
        <f>LEFT(N3663,SEARCH("/",N3663)-1)</f>
        <v>theater</v>
      </c>
      <c r="R3663" s="1" t="str">
        <f>RIGHT(N3663,LEN(N3663) - FIND("/",N3663))</f>
        <v>plays</v>
      </c>
      <c r="S3663" s="12">
        <f>(J3663/86400)+DATE(1970,1,1)</f>
        <v>42447.896666666667</v>
      </c>
      <c r="T3663" s="12">
        <f>(I3663/86400)+DATE(1970,1,1)</f>
        <v>42470.166666666672</v>
      </c>
    </row>
    <row r="3664" spans="1:20" ht="60" x14ac:dyDescent="0.25">
      <c r="A3664" s="1">
        <v>3662</v>
      </c>
      <c r="B3664" s="8" t="s">
        <v>3659</v>
      </c>
      <c r="C3664" s="8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16">
        <f>ROUND((E3664/D3664)*(100),0)</f>
        <v>101</v>
      </c>
      <c r="P3664" s="9">
        <f>IF(L3664 = 0,0,E3664/L3664)</f>
        <v>202.85</v>
      </c>
      <c r="Q3664" s="1" t="str">
        <f>LEFT(N3664,SEARCH("/",N3664)-1)</f>
        <v>theater</v>
      </c>
      <c r="R3664" s="1" t="str">
        <f>RIGHT(N3664,LEN(N3664) - FIND("/",N3664))</f>
        <v>plays</v>
      </c>
      <c r="S3664" s="12">
        <f>(J3664/86400)+DATE(1970,1,1)</f>
        <v>42064.220069444447</v>
      </c>
      <c r="T3664" s="12">
        <f>(I3664/86400)+DATE(1970,1,1)</f>
        <v>42094.178402777776</v>
      </c>
    </row>
    <row r="3665" spans="1:20" ht="60" x14ac:dyDescent="0.25">
      <c r="A3665" s="1">
        <v>3663</v>
      </c>
      <c r="B3665" s="8" t="s">
        <v>3660</v>
      </c>
      <c r="C3665" s="8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16">
        <f>ROUND((E3665/D3665)*(100),0)</f>
        <v>104</v>
      </c>
      <c r="P3665" s="9">
        <f>IF(L3665 = 0,0,E3665/L3665)</f>
        <v>26</v>
      </c>
      <c r="Q3665" s="1" t="str">
        <f>LEFT(N3665,SEARCH("/",N3665)-1)</f>
        <v>theater</v>
      </c>
      <c r="R3665" s="1" t="str">
        <f>RIGHT(N3665,LEN(N3665) - FIND("/",N3665))</f>
        <v>plays</v>
      </c>
      <c r="S3665" s="12">
        <f>(J3665/86400)+DATE(1970,1,1)</f>
        <v>42665.451736111107</v>
      </c>
      <c r="T3665" s="12">
        <f>(I3665/86400)+DATE(1970,1,1)</f>
        <v>42725.493402777778</v>
      </c>
    </row>
    <row r="3666" spans="1:20" ht="60" x14ac:dyDescent="0.25">
      <c r="A3666" s="1">
        <v>3664</v>
      </c>
      <c r="B3666" s="8" t="s">
        <v>3661</v>
      </c>
      <c r="C3666" s="8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16">
        <f>ROUND((E3666/D3666)*(100),0)</f>
        <v>109</v>
      </c>
      <c r="P3666" s="9">
        <f>IF(L3666 = 0,0,E3666/L3666)</f>
        <v>46.05263157894737</v>
      </c>
      <c r="Q3666" s="1" t="str">
        <f>LEFT(N3666,SEARCH("/",N3666)-1)</f>
        <v>theater</v>
      </c>
      <c r="R3666" s="1" t="str">
        <f>RIGHT(N3666,LEN(N3666) - FIND("/",N3666))</f>
        <v>plays</v>
      </c>
      <c r="S3666" s="12">
        <f>(J3666/86400)+DATE(1970,1,1)</f>
        <v>42523.248715277776</v>
      </c>
      <c r="T3666" s="12">
        <f>(I3666/86400)+DATE(1970,1,1)</f>
        <v>42537.248715277776</v>
      </c>
    </row>
    <row r="3667" spans="1:20" ht="60" x14ac:dyDescent="0.25">
      <c r="A3667" s="1">
        <v>3665</v>
      </c>
      <c r="B3667" s="8" t="s">
        <v>3662</v>
      </c>
      <c r="C3667" s="8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16">
        <f>ROUND((E3667/D3667)*(100),0)</f>
        <v>115</v>
      </c>
      <c r="P3667" s="9">
        <f>IF(L3667 = 0,0,E3667/L3667)</f>
        <v>51</v>
      </c>
      <c r="Q3667" s="1" t="str">
        <f>LEFT(N3667,SEARCH("/",N3667)-1)</f>
        <v>theater</v>
      </c>
      <c r="R3667" s="1" t="str">
        <f>RIGHT(N3667,LEN(N3667) - FIND("/",N3667))</f>
        <v>plays</v>
      </c>
      <c r="S3667" s="12">
        <f>(J3667/86400)+DATE(1970,1,1)</f>
        <v>42294.808124999996</v>
      </c>
      <c r="T3667" s="12">
        <f>(I3667/86400)+DATE(1970,1,1)</f>
        <v>42305.829166666663</v>
      </c>
    </row>
    <row r="3668" spans="1:20" ht="30" x14ac:dyDescent="0.25">
      <c r="A3668" s="1">
        <v>3666</v>
      </c>
      <c r="B3668" s="8" t="s">
        <v>3663</v>
      </c>
      <c r="C3668" s="8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16">
        <f>ROUND((E3668/D3668)*(100),0)</f>
        <v>100</v>
      </c>
      <c r="P3668" s="9">
        <f>IF(L3668 = 0,0,E3668/L3668)</f>
        <v>31.578947368421051</v>
      </c>
      <c r="Q3668" s="1" t="str">
        <f>LEFT(N3668,SEARCH("/",N3668)-1)</f>
        <v>theater</v>
      </c>
      <c r="R3668" s="1" t="str">
        <f>RIGHT(N3668,LEN(N3668) - FIND("/",N3668))</f>
        <v>plays</v>
      </c>
      <c r="S3668" s="12">
        <f>(J3668/86400)+DATE(1970,1,1)</f>
        <v>41822.90488425926</v>
      </c>
      <c r="T3668" s="12">
        <f>(I3668/86400)+DATE(1970,1,1)</f>
        <v>41844.291666666664</v>
      </c>
    </row>
    <row r="3669" spans="1:20" ht="60" x14ac:dyDescent="0.25">
      <c r="A3669" s="1">
        <v>3667</v>
      </c>
      <c r="B3669" s="8" t="s">
        <v>3664</v>
      </c>
      <c r="C3669" s="8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16">
        <f>ROUND((E3669/D3669)*(100),0)</f>
        <v>103</v>
      </c>
      <c r="P3669" s="9">
        <f>IF(L3669 = 0,0,E3669/L3669)</f>
        <v>53.363965517241382</v>
      </c>
      <c r="Q3669" s="1" t="str">
        <f>LEFT(N3669,SEARCH("/",N3669)-1)</f>
        <v>theater</v>
      </c>
      <c r="R3669" s="1" t="str">
        <f>RIGHT(N3669,LEN(N3669) - FIND("/",N3669))</f>
        <v>plays</v>
      </c>
      <c r="S3669" s="12">
        <f>(J3669/86400)+DATE(1970,1,1)</f>
        <v>42173.970127314809</v>
      </c>
      <c r="T3669" s="12">
        <f>(I3669/86400)+DATE(1970,1,1)</f>
        <v>42203.970127314809</v>
      </c>
    </row>
    <row r="3670" spans="1:20" ht="60" x14ac:dyDescent="0.25">
      <c r="A3670" s="1">
        <v>3668</v>
      </c>
      <c r="B3670" s="8" t="s">
        <v>3665</v>
      </c>
      <c r="C3670" s="8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16">
        <f>ROUND((E3670/D3670)*(100),0)</f>
        <v>104</v>
      </c>
      <c r="P3670" s="9">
        <f>IF(L3670 = 0,0,E3670/L3670)</f>
        <v>36.964285714285715</v>
      </c>
      <c r="Q3670" s="1" t="str">
        <f>LEFT(N3670,SEARCH("/",N3670)-1)</f>
        <v>theater</v>
      </c>
      <c r="R3670" s="1" t="str">
        <f>RIGHT(N3670,LEN(N3670) - FIND("/",N3670))</f>
        <v>plays</v>
      </c>
      <c r="S3670" s="12">
        <f>(J3670/86400)+DATE(1970,1,1)</f>
        <v>42185.556157407409</v>
      </c>
      <c r="T3670" s="12">
        <f>(I3670/86400)+DATE(1970,1,1)</f>
        <v>42208.772916666669</v>
      </c>
    </row>
    <row r="3671" spans="1:20" ht="60" x14ac:dyDescent="0.25">
      <c r="A3671" s="1">
        <v>3669</v>
      </c>
      <c r="B3671" s="8" t="s">
        <v>3666</v>
      </c>
      <c r="C3671" s="8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16">
        <f>ROUND((E3671/D3671)*(100),0)</f>
        <v>138</v>
      </c>
      <c r="P3671" s="9">
        <f>IF(L3671 = 0,0,E3671/L3671)</f>
        <v>81.294117647058826</v>
      </c>
      <c r="Q3671" s="1" t="str">
        <f>LEFT(N3671,SEARCH("/",N3671)-1)</f>
        <v>theater</v>
      </c>
      <c r="R3671" s="1" t="str">
        <f>RIGHT(N3671,LEN(N3671) - FIND("/",N3671))</f>
        <v>plays</v>
      </c>
      <c r="S3671" s="12">
        <f>(J3671/86400)+DATE(1970,1,1)</f>
        <v>42136.675196759257</v>
      </c>
      <c r="T3671" s="12">
        <f>(I3671/86400)+DATE(1970,1,1)</f>
        <v>42166.675196759257</v>
      </c>
    </row>
    <row r="3672" spans="1:20" ht="60" x14ac:dyDescent="0.25">
      <c r="A3672" s="1">
        <v>3670</v>
      </c>
      <c r="B3672" s="8" t="s">
        <v>3667</v>
      </c>
      <c r="C3672" s="8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16">
        <f>ROUND((E3672/D3672)*(100),0)</f>
        <v>110</v>
      </c>
      <c r="P3672" s="9">
        <f>IF(L3672 = 0,0,E3672/L3672)</f>
        <v>20.083333333333332</v>
      </c>
      <c r="Q3672" s="1" t="str">
        <f>LEFT(N3672,SEARCH("/",N3672)-1)</f>
        <v>theater</v>
      </c>
      <c r="R3672" s="1" t="str">
        <f>RIGHT(N3672,LEN(N3672) - FIND("/",N3672))</f>
        <v>plays</v>
      </c>
      <c r="S3672" s="12">
        <f>(J3672/86400)+DATE(1970,1,1)</f>
        <v>42142.514016203699</v>
      </c>
      <c r="T3672" s="12">
        <f>(I3672/86400)+DATE(1970,1,1)</f>
        <v>42155.958333333328</v>
      </c>
    </row>
    <row r="3673" spans="1:20" ht="60" x14ac:dyDescent="0.25">
      <c r="A3673" s="1">
        <v>3671</v>
      </c>
      <c r="B3673" s="8" t="s">
        <v>3668</v>
      </c>
      <c r="C3673" s="8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16">
        <f>ROUND((E3673/D3673)*(100),0)</f>
        <v>101</v>
      </c>
      <c r="P3673" s="9">
        <f>IF(L3673 = 0,0,E3673/L3673)</f>
        <v>88.25</v>
      </c>
      <c r="Q3673" s="1" t="str">
        <f>LEFT(N3673,SEARCH("/",N3673)-1)</f>
        <v>theater</v>
      </c>
      <c r="R3673" s="1" t="str">
        <f>RIGHT(N3673,LEN(N3673) - FIND("/",N3673))</f>
        <v>plays</v>
      </c>
      <c r="S3673" s="12">
        <f>(J3673/86400)+DATE(1970,1,1)</f>
        <v>41820.62809027778</v>
      </c>
      <c r="T3673" s="12">
        <f>(I3673/86400)+DATE(1970,1,1)</f>
        <v>41841.165972222225</v>
      </c>
    </row>
    <row r="3674" spans="1:20" ht="60" x14ac:dyDescent="0.25">
      <c r="A3674" s="1">
        <v>3672</v>
      </c>
      <c r="B3674" s="8" t="s">
        <v>3669</v>
      </c>
      <c r="C3674" s="8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16">
        <f>ROUND((E3674/D3674)*(100),0)</f>
        <v>102</v>
      </c>
      <c r="P3674" s="9">
        <f>IF(L3674 = 0,0,E3674/L3674)</f>
        <v>53.438596491228068</v>
      </c>
      <c r="Q3674" s="1" t="str">
        <f>LEFT(N3674,SEARCH("/",N3674)-1)</f>
        <v>theater</v>
      </c>
      <c r="R3674" s="1" t="str">
        <f>RIGHT(N3674,LEN(N3674) - FIND("/",N3674))</f>
        <v>plays</v>
      </c>
      <c r="S3674" s="12">
        <f>(J3674/86400)+DATE(1970,1,1)</f>
        <v>41878.946574074071</v>
      </c>
      <c r="T3674" s="12">
        <f>(I3674/86400)+DATE(1970,1,1)</f>
        <v>41908.946574074071</v>
      </c>
    </row>
    <row r="3675" spans="1:20" ht="45" x14ac:dyDescent="0.25">
      <c r="A3675" s="1">
        <v>3673</v>
      </c>
      <c r="B3675" s="8" t="s">
        <v>3670</v>
      </c>
      <c r="C3675" s="8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16">
        <f>ROUND((E3675/D3675)*(100),0)</f>
        <v>114</v>
      </c>
      <c r="P3675" s="9">
        <f>IF(L3675 = 0,0,E3675/L3675)</f>
        <v>39.868421052631582</v>
      </c>
      <c r="Q3675" s="1" t="str">
        <f>LEFT(N3675,SEARCH("/",N3675)-1)</f>
        <v>theater</v>
      </c>
      <c r="R3675" s="1" t="str">
        <f>RIGHT(N3675,LEN(N3675) - FIND("/",N3675))</f>
        <v>plays</v>
      </c>
      <c r="S3675" s="12">
        <f>(J3675/86400)+DATE(1970,1,1)</f>
        <v>41914.295104166667</v>
      </c>
      <c r="T3675" s="12">
        <f>(I3675/86400)+DATE(1970,1,1)</f>
        <v>41948.536111111112</v>
      </c>
    </row>
    <row r="3676" spans="1:20" ht="60" x14ac:dyDescent="0.25">
      <c r="A3676" s="1">
        <v>3674</v>
      </c>
      <c r="B3676" s="8" t="s">
        <v>3671</v>
      </c>
      <c r="C3676" s="8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16">
        <f>ROUND((E3676/D3676)*(100),0)</f>
        <v>100</v>
      </c>
      <c r="P3676" s="9">
        <f>IF(L3676 = 0,0,E3676/L3676)</f>
        <v>145.16129032258064</v>
      </c>
      <c r="Q3676" s="1" t="str">
        <f>LEFT(N3676,SEARCH("/",N3676)-1)</f>
        <v>theater</v>
      </c>
      <c r="R3676" s="1" t="str">
        <f>RIGHT(N3676,LEN(N3676) - FIND("/",N3676))</f>
        <v>plays</v>
      </c>
      <c r="S3676" s="12">
        <f>(J3676/86400)+DATE(1970,1,1)</f>
        <v>42556.873020833329</v>
      </c>
      <c r="T3676" s="12">
        <f>(I3676/86400)+DATE(1970,1,1)</f>
        <v>42616.873020833329</v>
      </c>
    </row>
    <row r="3677" spans="1:20" ht="60" x14ac:dyDescent="0.25">
      <c r="A3677" s="1">
        <v>3675</v>
      </c>
      <c r="B3677" s="8" t="s">
        <v>3672</v>
      </c>
      <c r="C3677" s="8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16">
        <f>ROUND((E3677/D3677)*(100),0)</f>
        <v>140</v>
      </c>
      <c r="P3677" s="9">
        <f>IF(L3677 = 0,0,E3677/L3677)</f>
        <v>23.333333333333332</v>
      </c>
      <c r="Q3677" s="1" t="str">
        <f>LEFT(N3677,SEARCH("/",N3677)-1)</f>
        <v>theater</v>
      </c>
      <c r="R3677" s="1" t="str">
        <f>RIGHT(N3677,LEN(N3677) - FIND("/",N3677))</f>
        <v>plays</v>
      </c>
      <c r="S3677" s="12">
        <f>(J3677/86400)+DATE(1970,1,1)</f>
        <v>42493.597013888888</v>
      </c>
      <c r="T3677" s="12">
        <f>(I3677/86400)+DATE(1970,1,1)</f>
        <v>42505.958333333328</v>
      </c>
    </row>
    <row r="3678" spans="1:20" ht="60" x14ac:dyDescent="0.25">
      <c r="A3678" s="1">
        <v>3676</v>
      </c>
      <c r="B3678" s="8" t="s">
        <v>3673</v>
      </c>
      <c r="C3678" s="8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16">
        <f>ROUND((E3678/D3678)*(100),0)</f>
        <v>129</v>
      </c>
      <c r="P3678" s="9">
        <f>IF(L3678 = 0,0,E3678/L3678)</f>
        <v>64.375</v>
      </c>
      <c r="Q3678" s="1" t="str">
        <f>LEFT(N3678,SEARCH("/",N3678)-1)</f>
        <v>theater</v>
      </c>
      <c r="R3678" s="1" t="str">
        <f>RIGHT(N3678,LEN(N3678) - FIND("/",N3678))</f>
        <v>plays</v>
      </c>
      <c r="S3678" s="12">
        <f>(J3678/86400)+DATE(1970,1,1)</f>
        <v>41876.815787037034</v>
      </c>
      <c r="T3678" s="12">
        <f>(I3678/86400)+DATE(1970,1,1)</f>
        <v>41894.815787037034</v>
      </c>
    </row>
    <row r="3679" spans="1:20" ht="45" x14ac:dyDescent="0.25">
      <c r="A3679" s="1">
        <v>3677</v>
      </c>
      <c r="B3679" s="8" t="s">
        <v>3674</v>
      </c>
      <c r="C3679" s="8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16">
        <f>ROUND((E3679/D3679)*(100),0)</f>
        <v>103</v>
      </c>
      <c r="P3679" s="9">
        <f>IF(L3679 = 0,0,E3679/L3679)</f>
        <v>62.052763819095475</v>
      </c>
      <c r="Q3679" s="1" t="str">
        <f>LEFT(N3679,SEARCH("/",N3679)-1)</f>
        <v>theater</v>
      </c>
      <c r="R3679" s="1" t="str">
        <f>RIGHT(N3679,LEN(N3679) - FIND("/",N3679))</f>
        <v>plays</v>
      </c>
      <c r="S3679" s="12">
        <f>(J3679/86400)+DATE(1970,1,1)</f>
        <v>41802.574282407411</v>
      </c>
      <c r="T3679" s="12">
        <f>(I3679/86400)+DATE(1970,1,1)</f>
        <v>41823.165972222225</v>
      </c>
    </row>
    <row r="3680" spans="1:20" ht="45" x14ac:dyDescent="0.25">
      <c r="A3680" s="1">
        <v>3678</v>
      </c>
      <c r="B3680" s="8" t="s">
        <v>3675</v>
      </c>
      <c r="C3680" s="8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16">
        <f>ROUND((E3680/D3680)*(100),0)</f>
        <v>103</v>
      </c>
      <c r="P3680" s="9">
        <f>IF(L3680 = 0,0,E3680/L3680)</f>
        <v>66.129032258064512</v>
      </c>
      <c r="Q3680" s="1" t="str">
        <f>LEFT(N3680,SEARCH("/",N3680)-1)</f>
        <v>theater</v>
      </c>
      <c r="R3680" s="1" t="str">
        <f>RIGHT(N3680,LEN(N3680) - FIND("/",N3680))</f>
        <v>plays</v>
      </c>
      <c r="S3680" s="12">
        <f>(J3680/86400)+DATE(1970,1,1)</f>
        <v>42120.531226851846</v>
      </c>
      <c r="T3680" s="12">
        <f>(I3680/86400)+DATE(1970,1,1)</f>
        <v>42155.531226851846</v>
      </c>
    </row>
    <row r="3681" spans="1:20" ht="60" x14ac:dyDescent="0.25">
      <c r="A3681" s="1">
        <v>3679</v>
      </c>
      <c r="B3681" s="8" t="s">
        <v>3676</v>
      </c>
      <c r="C3681" s="8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16">
        <f>ROUND((E3681/D3681)*(100),0)</f>
        <v>110</v>
      </c>
      <c r="P3681" s="9">
        <f>IF(L3681 = 0,0,E3681/L3681)</f>
        <v>73.400000000000006</v>
      </c>
      <c r="Q3681" s="1" t="str">
        <f>LEFT(N3681,SEARCH("/",N3681)-1)</f>
        <v>theater</v>
      </c>
      <c r="R3681" s="1" t="str">
        <f>RIGHT(N3681,LEN(N3681) - FIND("/",N3681))</f>
        <v>plays</v>
      </c>
      <c r="S3681" s="12">
        <f>(J3681/86400)+DATE(1970,1,1)</f>
        <v>41786.761354166665</v>
      </c>
      <c r="T3681" s="12">
        <f>(I3681/86400)+DATE(1970,1,1)</f>
        <v>41821.207638888889</v>
      </c>
    </row>
    <row r="3682" spans="1:20" ht="45" x14ac:dyDescent="0.25">
      <c r="A3682" s="1">
        <v>3680</v>
      </c>
      <c r="B3682" s="8" t="s">
        <v>3677</v>
      </c>
      <c r="C3682" s="8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16">
        <f>ROUND((E3682/D3682)*(100),0)</f>
        <v>113</v>
      </c>
      <c r="P3682" s="9">
        <f>IF(L3682 = 0,0,E3682/L3682)</f>
        <v>99.5</v>
      </c>
      <c r="Q3682" s="1" t="str">
        <f>LEFT(N3682,SEARCH("/",N3682)-1)</f>
        <v>theater</v>
      </c>
      <c r="R3682" s="1" t="str">
        <f>RIGHT(N3682,LEN(N3682) - FIND("/",N3682))</f>
        <v>plays</v>
      </c>
      <c r="S3682" s="12">
        <f>(J3682/86400)+DATE(1970,1,1)</f>
        <v>42627.454097222224</v>
      </c>
      <c r="T3682" s="12">
        <f>(I3682/86400)+DATE(1970,1,1)</f>
        <v>42648.454097222224</v>
      </c>
    </row>
    <row r="3683" spans="1:20" ht="60" x14ac:dyDescent="0.25">
      <c r="A3683" s="1">
        <v>3681</v>
      </c>
      <c r="B3683" s="8" t="s">
        <v>3678</v>
      </c>
      <c r="C3683" s="8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16">
        <f>ROUND((E3683/D3683)*(100),0)</f>
        <v>112</v>
      </c>
      <c r="P3683" s="9">
        <f>IF(L3683 = 0,0,E3683/L3683)</f>
        <v>62.166666666666664</v>
      </c>
      <c r="Q3683" s="1" t="str">
        <f>LEFT(N3683,SEARCH("/",N3683)-1)</f>
        <v>theater</v>
      </c>
      <c r="R3683" s="1" t="str">
        <f>RIGHT(N3683,LEN(N3683) - FIND("/",N3683))</f>
        <v>plays</v>
      </c>
      <c r="S3683" s="12">
        <f>(J3683/86400)+DATE(1970,1,1)</f>
        <v>42374.651504629626</v>
      </c>
      <c r="T3683" s="12">
        <f>(I3683/86400)+DATE(1970,1,1)</f>
        <v>42384.651504629626</v>
      </c>
    </row>
    <row r="3684" spans="1:20" ht="45" x14ac:dyDescent="0.25">
      <c r="A3684" s="1">
        <v>3682</v>
      </c>
      <c r="B3684" s="8" t="s">
        <v>3679</v>
      </c>
      <c r="C3684" s="8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16">
        <f>ROUND((E3684/D3684)*(100),0)</f>
        <v>139</v>
      </c>
      <c r="P3684" s="9">
        <f>IF(L3684 = 0,0,E3684/L3684)</f>
        <v>62.328358208955223</v>
      </c>
      <c r="Q3684" s="1" t="str">
        <f>LEFT(N3684,SEARCH("/",N3684)-1)</f>
        <v>theater</v>
      </c>
      <c r="R3684" s="1" t="str">
        <f>RIGHT(N3684,LEN(N3684) - FIND("/",N3684))</f>
        <v>plays</v>
      </c>
      <c r="S3684" s="12">
        <f>(J3684/86400)+DATE(1970,1,1)</f>
        <v>41772.685393518521</v>
      </c>
      <c r="T3684" s="12">
        <f>(I3684/86400)+DATE(1970,1,1)</f>
        <v>41806.290972222225</v>
      </c>
    </row>
    <row r="3685" spans="1:20" ht="45" x14ac:dyDescent="0.25">
      <c r="A3685" s="1">
        <v>3683</v>
      </c>
      <c r="B3685" s="8" t="s">
        <v>3680</v>
      </c>
      <c r="C3685" s="8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16">
        <f>ROUND((E3685/D3685)*(100),0)</f>
        <v>111</v>
      </c>
      <c r="P3685" s="9">
        <f>IF(L3685 = 0,0,E3685/L3685)</f>
        <v>58.787878787878789</v>
      </c>
      <c r="Q3685" s="1" t="str">
        <f>LEFT(N3685,SEARCH("/",N3685)-1)</f>
        <v>theater</v>
      </c>
      <c r="R3685" s="1" t="str">
        <f>RIGHT(N3685,LEN(N3685) - FIND("/",N3685))</f>
        <v>plays</v>
      </c>
      <c r="S3685" s="12">
        <f>(J3685/86400)+DATE(1970,1,1)</f>
        <v>42633.116851851853</v>
      </c>
      <c r="T3685" s="12">
        <f>(I3685/86400)+DATE(1970,1,1)</f>
        <v>42663.116851851853</v>
      </c>
    </row>
    <row r="3686" spans="1:20" ht="60" x14ac:dyDescent="0.25">
      <c r="A3686" s="1">
        <v>3684</v>
      </c>
      <c r="B3686" s="8" t="s">
        <v>3681</v>
      </c>
      <c r="C3686" s="8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16">
        <f>ROUND((E3686/D3686)*(100),0)</f>
        <v>139</v>
      </c>
      <c r="P3686" s="9">
        <f>IF(L3686 = 0,0,E3686/L3686)</f>
        <v>45.347826086956523</v>
      </c>
      <c r="Q3686" s="1" t="str">
        <f>LEFT(N3686,SEARCH("/",N3686)-1)</f>
        <v>theater</v>
      </c>
      <c r="R3686" s="1" t="str">
        <f>RIGHT(N3686,LEN(N3686) - FIND("/",N3686))</f>
        <v>plays</v>
      </c>
      <c r="S3686" s="12">
        <f>(J3686/86400)+DATE(1970,1,1)</f>
        <v>42219.180393518516</v>
      </c>
      <c r="T3686" s="12">
        <f>(I3686/86400)+DATE(1970,1,1)</f>
        <v>42249.180393518516</v>
      </c>
    </row>
    <row r="3687" spans="1:20" ht="45" x14ac:dyDescent="0.25">
      <c r="A3687" s="1">
        <v>3685</v>
      </c>
      <c r="B3687" s="8" t="s">
        <v>3682</v>
      </c>
      <c r="C3687" s="8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16">
        <f>ROUND((E3687/D3687)*(100),0)</f>
        <v>106</v>
      </c>
      <c r="P3687" s="9">
        <f>IF(L3687 = 0,0,E3687/L3687)</f>
        <v>41.944444444444443</v>
      </c>
      <c r="Q3687" s="1" t="str">
        <f>LEFT(N3687,SEARCH("/",N3687)-1)</f>
        <v>theater</v>
      </c>
      <c r="R3687" s="1" t="str">
        <f>RIGHT(N3687,LEN(N3687) - FIND("/",N3687))</f>
        <v>plays</v>
      </c>
      <c r="S3687" s="12">
        <f>(J3687/86400)+DATE(1970,1,1)</f>
        <v>41753.593275462961</v>
      </c>
      <c r="T3687" s="12">
        <f>(I3687/86400)+DATE(1970,1,1)</f>
        <v>41778.875</v>
      </c>
    </row>
    <row r="3688" spans="1:20" ht="45" x14ac:dyDescent="0.25">
      <c r="A3688" s="1">
        <v>3686</v>
      </c>
      <c r="B3688" s="8" t="s">
        <v>3683</v>
      </c>
      <c r="C3688" s="8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16">
        <f>ROUND((E3688/D3688)*(100),0)</f>
        <v>101</v>
      </c>
      <c r="P3688" s="9">
        <f>IF(L3688 = 0,0,E3688/L3688)</f>
        <v>59.166666666666664</v>
      </c>
      <c r="Q3688" s="1" t="str">
        <f>LEFT(N3688,SEARCH("/",N3688)-1)</f>
        <v>theater</v>
      </c>
      <c r="R3688" s="1" t="str">
        <f>RIGHT(N3688,LEN(N3688) - FIND("/",N3688))</f>
        <v>plays</v>
      </c>
      <c r="S3688" s="12">
        <f>(J3688/86400)+DATE(1970,1,1)</f>
        <v>42230.662731481483</v>
      </c>
      <c r="T3688" s="12">
        <f>(I3688/86400)+DATE(1970,1,1)</f>
        <v>42245.165972222225</v>
      </c>
    </row>
    <row r="3689" spans="1:20" ht="60" x14ac:dyDescent="0.25">
      <c r="A3689" s="1">
        <v>3687</v>
      </c>
      <c r="B3689" s="8" t="s">
        <v>3684</v>
      </c>
      <c r="C3689" s="8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16">
        <f>ROUND((E3689/D3689)*(100),0)</f>
        <v>100</v>
      </c>
      <c r="P3689" s="9">
        <f>IF(L3689 = 0,0,E3689/L3689)</f>
        <v>200.49</v>
      </c>
      <c r="Q3689" s="1" t="str">
        <f>LEFT(N3689,SEARCH("/",N3689)-1)</f>
        <v>theater</v>
      </c>
      <c r="R3689" s="1" t="str">
        <f>RIGHT(N3689,LEN(N3689) - FIND("/",N3689))</f>
        <v>plays</v>
      </c>
      <c r="S3689" s="12">
        <f>(J3689/86400)+DATE(1970,1,1)</f>
        <v>41787.218229166669</v>
      </c>
      <c r="T3689" s="12">
        <f>(I3689/86400)+DATE(1970,1,1)</f>
        <v>41817.218229166669</v>
      </c>
    </row>
    <row r="3690" spans="1:20" ht="60" x14ac:dyDescent="0.25">
      <c r="A3690" s="1">
        <v>3688</v>
      </c>
      <c r="B3690" s="8" t="s">
        <v>3685</v>
      </c>
      <c r="C3690" s="8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16">
        <f>ROUND((E3690/D3690)*(100),0)</f>
        <v>109</v>
      </c>
      <c r="P3690" s="9">
        <f>IF(L3690 = 0,0,E3690/L3690)</f>
        <v>83.974358974358978</v>
      </c>
      <c r="Q3690" s="1" t="str">
        <f>LEFT(N3690,SEARCH("/",N3690)-1)</f>
        <v>theater</v>
      </c>
      <c r="R3690" s="1" t="str">
        <f>RIGHT(N3690,LEN(N3690) - FIND("/",N3690))</f>
        <v>plays</v>
      </c>
      <c r="S3690" s="12">
        <f>(J3690/86400)+DATE(1970,1,1)</f>
        <v>41829.787083333329</v>
      </c>
      <c r="T3690" s="12">
        <f>(I3690/86400)+DATE(1970,1,1)</f>
        <v>41859.787083333329</v>
      </c>
    </row>
    <row r="3691" spans="1:20" ht="60" x14ac:dyDescent="0.25">
      <c r="A3691" s="1">
        <v>3689</v>
      </c>
      <c r="B3691" s="8" t="s">
        <v>3686</v>
      </c>
      <c r="C3691" s="8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16">
        <f>ROUND((E3691/D3691)*(100),0)</f>
        <v>118</v>
      </c>
      <c r="P3691" s="9">
        <f>IF(L3691 = 0,0,E3691/L3691)</f>
        <v>57.258064516129032</v>
      </c>
      <c r="Q3691" s="1" t="str">
        <f>LEFT(N3691,SEARCH("/",N3691)-1)</f>
        <v>theater</v>
      </c>
      <c r="R3691" s="1" t="str">
        <f>RIGHT(N3691,LEN(N3691) - FIND("/",N3691))</f>
        <v>plays</v>
      </c>
      <c r="S3691" s="12">
        <f>(J3691/86400)+DATE(1970,1,1)</f>
        <v>42147.826840277776</v>
      </c>
      <c r="T3691" s="12">
        <f>(I3691/86400)+DATE(1970,1,1)</f>
        <v>42176.934027777781</v>
      </c>
    </row>
    <row r="3692" spans="1:20" ht="60" x14ac:dyDescent="0.25">
      <c r="A3692" s="1">
        <v>3690</v>
      </c>
      <c r="B3692" s="8" t="s">
        <v>3687</v>
      </c>
      <c r="C3692" s="8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16">
        <f>ROUND((E3692/D3692)*(100),0)</f>
        <v>120</v>
      </c>
      <c r="P3692" s="9">
        <f>IF(L3692 = 0,0,E3692/L3692)</f>
        <v>58.064516129032256</v>
      </c>
      <c r="Q3692" s="1" t="str">
        <f>LEFT(N3692,SEARCH("/",N3692)-1)</f>
        <v>theater</v>
      </c>
      <c r="R3692" s="1" t="str">
        <f>RIGHT(N3692,LEN(N3692) - FIND("/",N3692))</f>
        <v>plays</v>
      </c>
      <c r="S3692" s="12">
        <f>(J3692/86400)+DATE(1970,1,1)</f>
        <v>41940.598182870366</v>
      </c>
      <c r="T3692" s="12">
        <f>(I3692/86400)+DATE(1970,1,1)</f>
        <v>41970.639849537038</v>
      </c>
    </row>
    <row r="3693" spans="1:20" ht="30" x14ac:dyDescent="0.25">
      <c r="A3693" s="1">
        <v>3691</v>
      </c>
      <c r="B3693" s="8" t="s">
        <v>3688</v>
      </c>
      <c r="C3693" s="8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16">
        <f>ROUND((E3693/D3693)*(100),0)</f>
        <v>128</v>
      </c>
      <c r="P3693" s="9">
        <f>IF(L3693 = 0,0,E3693/L3693)</f>
        <v>186.80291970802921</v>
      </c>
      <c r="Q3693" s="1" t="str">
        <f>LEFT(N3693,SEARCH("/",N3693)-1)</f>
        <v>theater</v>
      </c>
      <c r="R3693" s="1" t="str">
        <f>RIGHT(N3693,LEN(N3693) - FIND("/",N3693))</f>
        <v>plays</v>
      </c>
      <c r="S3693" s="12">
        <f>(J3693/86400)+DATE(1970,1,1)</f>
        <v>42020.700567129628</v>
      </c>
      <c r="T3693" s="12">
        <f>(I3693/86400)+DATE(1970,1,1)</f>
        <v>42065.207638888889</v>
      </c>
    </row>
    <row r="3694" spans="1:20" ht="30" x14ac:dyDescent="0.25">
      <c r="A3694" s="1">
        <v>3692</v>
      </c>
      <c r="B3694" s="8" t="s">
        <v>3689</v>
      </c>
      <c r="C3694" s="8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16">
        <f>ROUND((E3694/D3694)*(100),0)</f>
        <v>126</v>
      </c>
      <c r="P3694" s="9">
        <f>IF(L3694 = 0,0,E3694/L3694)</f>
        <v>74.117647058823536</v>
      </c>
      <c r="Q3694" s="1" t="str">
        <f>LEFT(N3694,SEARCH("/",N3694)-1)</f>
        <v>theater</v>
      </c>
      <c r="R3694" s="1" t="str">
        <f>RIGHT(N3694,LEN(N3694) - FIND("/",N3694))</f>
        <v>plays</v>
      </c>
      <c r="S3694" s="12">
        <f>(J3694/86400)+DATE(1970,1,1)</f>
        <v>41891.96503472222</v>
      </c>
      <c r="T3694" s="12">
        <f>(I3694/86400)+DATE(1970,1,1)</f>
        <v>41901</v>
      </c>
    </row>
    <row r="3695" spans="1:20" ht="60" x14ac:dyDescent="0.25">
      <c r="A3695" s="1">
        <v>3693</v>
      </c>
      <c r="B3695" s="8" t="s">
        <v>3690</v>
      </c>
      <c r="C3695" s="8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16">
        <f>ROUND((E3695/D3695)*(100),0)</f>
        <v>129</v>
      </c>
      <c r="P3695" s="9">
        <f>IF(L3695 = 0,0,E3695/L3695)</f>
        <v>30.714285714285715</v>
      </c>
      <c r="Q3695" s="1" t="str">
        <f>LEFT(N3695,SEARCH("/",N3695)-1)</f>
        <v>theater</v>
      </c>
      <c r="R3695" s="1" t="str">
        <f>RIGHT(N3695,LEN(N3695) - FIND("/",N3695))</f>
        <v>plays</v>
      </c>
      <c r="S3695" s="12">
        <f>(J3695/86400)+DATE(1970,1,1)</f>
        <v>42309.191307870366</v>
      </c>
      <c r="T3695" s="12">
        <f>(I3695/86400)+DATE(1970,1,1)</f>
        <v>42338.9375</v>
      </c>
    </row>
    <row r="3696" spans="1:20" ht="60" x14ac:dyDescent="0.25">
      <c r="A3696" s="1">
        <v>3694</v>
      </c>
      <c r="B3696" s="8" t="s">
        <v>3691</v>
      </c>
      <c r="C3696" s="8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16">
        <f>ROUND((E3696/D3696)*(100),0)</f>
        <v>107</v>
      </c>
      <c r="P3696" s="9">
        <f>IF(L3696 = 0,0,E3696/L3696)</f>
        <v>62.666666666666664</v>
      </c>
      <c r="Q3696" s="1" t="str">
        <f>LEFT(N3696,SEARCH("/",N3696)-1)</f>
        <v>theater</v>
      </c>
      <c r="R3696" s="1" t="str">
        <f>RIGHT(N3696,LEN(N3696) - FIND("/",N3696))</f>
        <v>plays</v>
      </c>
      <c r="S3696" s="12">
        <f>(J3696/86400)+DATE(1970,1,1)</f>
        <v>42490.133877314816</v>
      </c>
      <c r="T3696" s="12">
        <f>(I3696/86400)+DATE(1970,1,1)</f>
        <v>42527.083333333328</v>
      </c>
    </row>
    <row r="3697" spans="1:20" ht="60" x14ac:dyDescent="0.25">
      <c r="A3697" s="1">
        <v>3695</v>
      </c>
      <c r="B3697" s="8" t="s">
        <v>3692</v>
      </c>
      <c r="C3697" s="8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16">
        <f>ROUND((E3697/D3697)*(100),0)</f>
        <v>100</v>
      </c>
      <c r="P3697" s="9">
        <f>IF(L3697 = 0,0,E3697/L3697)</f>
        <v>121.36363636363636</v>
      </c>
      <c r="Q3697" s="1" t="str">
        <f>LEFT(N3697,SEARCH("/",N3697)-1)</f>
        <v>theater</v>
      </c>
      <c r="R3697" s="1" t="str">
        <f>RIGHT(N3697,LEN(N3697) - FIND("/",N3697))</f>
        <v>plays</v>
      </c>
      <c r="S3697" s="12">
        <f>(J3697/86400)+DATE(1970,1,1)</f>
        <v>41995.870486111111</v>
      </c>
      <c r="T3697" s="12">
        <f>(I3697/86400)+DATE(1970,1,1)</f>
        <v>42015.870486111111</v>
      </c>
    </row>
    <row r="3698" spans="1:20" ht="45" x14ac:dyDescent="0.25">
      <c r="A3698" s="1">
        <v>3696</v>
      </c>
      <c r="B3698" s="8" t="s">
        <v>3693</v>
      </c>
      <c r="C3698" s="8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16">
        <f>ROUND((E3698/D3698)*(100),0)</f>
        <v>155</v>
      </c>
      <c r="P3698" s="9">
        <f>IF(L3698 = 0,0,E3698/L3698)</f>
        <v>39.743589743589745</v>
      </c>
      <c r="Q3698" s="1" t="str">
        <f>LEFT(N3698,SEARCH("/",N3698)-1)</f>
        <v>theater</v>
      </c>
      <c r="R3698" s="1" t="str">
        <f>RIGHT(N3698,LEN(N3698) - FIND("/",N3698))</f>
        <v>plays</v>
      </c>
      <c r="S3698" s="12">
        <f>(J3698/86400)+DATE(1970,1,1)</f>
        <v>41988.617083333331</v>
      </c>
      <c r="T3698" s="12">
        <f>(I3698/86400)+DATE(1970,1,1)</f>
        <v>42048.617083333331</v>
      </c>
    </row>
    <row r="3699" spans="1:20" ht="60" x14ac:dyDescent="0.25">
      <c r="A3699" s="1">
        <v>3697</v>
      </c>
      <c r="B3699" s="8" t="s">
        <v>3694</v>
      </c>
      <c r="C3699" s="8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16">
        <f>ROUND((E3699/D3699)*(100),0)</f>
        <v>108</v>
      </c>
      <c r="P3699" s="9">
        <f>IF(L3699 = 0,0,E3699/L3699)</f>
        <v>72</v>
      </c>
      <c r="Q3699" s="1" t="str">
        <f>LEFT(N3699,SEARCH("/",N3699)-1)</f>
        <v>theater</v>
      </c>
      <c r="R3699" s="1" t="str">
        <f>RIGHT(N3699,LEN(N3699) - FIND("/",N3699))</f>
        <v>plays</v>
      </c>
      <c r="S3699" s="12">
        <f>(J3699/86400)+DATE(1970,1,1)</f>
        <v>42479.465833333335</v>
      </c>
      <c r="T3699" s="12">
        <f>(I3699/86400)+DATE(1970,1,1)</f>
        <v>42500.465833333335</v>
      </c>
    </row>
    <row r="3700" spans="1:20" ht="45" x14ac:dyDescent="0.25">
      <c r="A3700" s="1">
        <v>3698</v>
      </c>
      <c r="B3700" s="8" t="s">
        <v>3695</v>
      </c>
      <c r="C3700" s="8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16">
        <f>ROUND((E3700/D3700)*(100),0)</f>
        <v>111</v>
      </c>
      <c r="P3700" s="9">
        <f>IF(L3700 = 0,0,E3700/L3700)</f>
        <v>40.632352941176471</v>
      </c>
      <c r="Q3700" s="1" t="str">
        <f>LEFT(N3700,SEARCH("/",N3700)-1)</f>
        <v>theater</v>
      </c>
      <c r="R3700" s="1" t="str">
        <f>RIGHT(N3700,LEN(N3700) - FIND("/",N3700))</f>
        <v>plays</v>
      </c>
      <c r="S3700" s="12">
        <f>(J3700/86400)+DATE(1970,1,1)</f>
        <v>42401.806562500002</v>
      </c>
      <c r="T3700" s="12">
        <f>(I3700/86400)+DATE(1970,1,1)</f>
        <v>42431.806562500002</v>
      </c>
    </row>
    <row r="3701" spans="1:20" ht="60" x14ac:dyDescent="0.25">
      <c r="A3701" s="1">
        <v>3699</v>
      </c>
      <c r="B3701" s="8" t="s">
        <v>3696</v>
      </c>
      <c r="C3701" s="8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16">
        <f>ROUND((E3701/D3701)*(100),0)</f>
        <v>101</v>
      </c>
      <c r="P3701" s="9">
        <f>IF(L3701 = 0,0,E3701/L3701)</f>
        <v>63</v>
      </c>
      <c r="Q3701" s="1" t="str">
        <f>LEFT(N3701,SEARCH("/",N3701)-1)</f>
        <v>theater</v>
      </c>
      <c r="R3701" s="1" t="str">
        <f>RIGHT(N3701,LEN(N3701) - FIND("/",N3701))</f>
        <v>plays</v>
      </c>
      <c r="S3701" s="12">
        <f>(J3701/86400)+DATE(1970,1,1)</f>
        <v>41897.602037037039</v>
      </c>
      <c r="T3701" s="12">
        <f>(I3701/86400)+DATE(1970,1,1)</f>
        <v>41927.602037037039</v>
      </c>
    </row>
    <row r="3702" spans="1:20" ht="30" x14ac:dyDescent="0.25">
      <c r="A3702" s="1">
        <v>3700</v>
      </c>
      <c r="B3702" s="8" t="s">
        <v>3697</v>
      </c>
      <c r="C3702" s="8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16">
        <f>ROUND((E3702/D3702)*(100),0)</f>
        <v>121</v>
      </c>
      <c r="P3702" s="9">
        <f>IF(L3702 = 0,0,E3702/L3702)</f>
        <v>33.666666666666664</v>
      </c>
      <c r="Q3702" s="1" t="str">
        <f>LEFT(N3702,SEARCH("/",N3702)-1)</f>
        <v>theater</v>
      </c>
      <c r="R3702" s="1" t="str">
        <f>RIGHT(N3702,LEN(N3702) - FIND("/",N3702))</f>
        <v>plays</v>
      </c>
      <c r="S3702" s="12">
        <f>(J3702/86400)+DATE(1970,1,1)</f>
        <v>41882.585648148146</v>
      </c>
      <c r="T3702" s="12">
        <f>(I3702/86400)+DATE(1970,1,1)</f>
        <v>41912.666666666664</v>
      </c>
    </row>
    <row r="3703" spans="1:20" ht="60" x14ac:dyDescent="0.25">
      <c r="A3703" s="1">
        <v>3701</v>
      </c>
      <c r="B3703" s="8" t="s">
        <v>3698</v>
      </c>
      <c r="C3703" s="8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16">
        <f>ROUND((E3703/D3703)*(100),0)</f>
        <v>100</v>
      </c>
      <c r="P3703" s="9">
        <f>IF(L3703 = 0,0,E3703/L3703)</f>
        <v>38.589743589743591</v>
      </c>
      <c r="Q3703" s="1" t="str">
        <f>LEFT(N3703,SEARCH("/",N3703)-1)</f>
        <v>theater</v>
      </c>
      <c r="R3703" s="1" t="str">
        <f>RIGHT(N3703,LEN(N3703) - FIND("/",N3703))</f>
        <v>plays</v>
      </c>
      <c r="S3703" s="12">
        <f>(J3703/86400)+DATE(1970,1,1)</f>
        <v>42129.541585648149</v>
      </c>
      <c r="T3703" s="12">
        <f>(I3703/86400)+DATE(1970,1,1)</f>
        <v>42159.541585648149</v>
      </c>
    </row>
    <row r="3704" spans="1:20" ht="60" x14ac:dyDescent="0.25">
      <c r="A3704" s="1">
        <v>3702</v>
      </c>
      <c r="B3704" s="8" t="s">
        <v>3699</v>
      </c>
      <c r="C3704" s="8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16">
        <f>ROUND((E3704/D3704)*(100),0)</f>
        <v>109</v>
      </c>
      <c r="P3704" s="9">
        <f>IF(L3704 = 0,0,E3704/L3704)</f>
        <v>155.95238095238096</v>
      </c>
      <c r="Q3704" s="1" t="str">
        <f>LEFT(N3704,SEARCH("/",N3704)-1)</f>
        <v>theater</v>
      </c>
      <c r="R3704" s="1" t="str">
        <f>RIGHT(N3704,LEN(N3704) - FIND("/",N3704))</f>
        <v>plays</v>
      </c>
      <c r="S3704" s="12">
        <f>(J3704/86400)+DATE(1970,1,1)</f>
        <v>42524.53800925926</v>
      </c>
      <c r="T3704" s="12">
        <f>(I3704/86400)+DATE(1970,1,1)</f>
        <v>42561.957638888889</v>
      </c>
    </row>
    <row r="3705" spans="1:20" ht="60" x14ac:dyDescent="0.25">
      <c r="A3705" s="1">
        <v>3703</v>
      </c>
      <c r="B3705" s="8" t="s">
        <v>3700</v>
      </c>
      <c r="C3705" s="8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16">
        <f>ROUND((E3705/D3705)*(100),0)</f>
        <v>123</v>
      </c>
      <c r="P3705" s="9">
        <f>IF(L3705 = 0,0,E3705/L3705)</f>
        <v>43.2</v>
      </c>
      <c r="Q3705" s="1" t="str">
        <f>LEFT(N3705,SEARCH("/",N3705)-1)</f>
        <v>theater</v>
      </c>
      <c r="R3705" s="1" t="str">
        <f>RIGHT(N3705,LEN(N3705) - FIND("/",N3705))</f>
        <v>plays</v>
      </c>
      <c r="S3705" s="12">
        <f>(J3705/86400)+DATE(1970,1,1)</f>
        <v>42556.504490740743</v>
      </c>
      <c r="T3705" s="12">
        <f>(I3705/86400)+DATE(1970,1,1)</f>
        <v>42595.290972222225</v>
      </c>
    </row>
    <row r="3706" spans="1:20" ht="60" x14ac:dyDescent="0.25">
      <c r="A3706" s="1">
        <v>3704</v>
      </c>
      <c r="B3706" s="8" t="s">
        <v>3701</v>
      </c>
      <c r="C3706" s="8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16">
        <f>ROUND((E3706/D3706)*(100),0)</f>
        <v>136</v>
      </c>
      <c r="P3706" s="9">
        <f>IF(L3706 = 0,0,E3706/L3706)</f>
        <v>15.148518518518518</v>
      </c>
      <c r="Q3706" s="1" t="str">
        <f>LEFT(N3706,SEARCH("/",N3706)-1)</f>
        <v>theater</v>
      </c>
      <c r="R3706" s="1" t="str">
        <f>RIGHT(N3706,LEN(N3706) - FIND("/",N3706))</f>
        <v>plays</v>
      </c>
      <c r="S3706" s="12">
        <f>(J3706/86400)+DATE(1970,1,1)</f>
        <v>42461.689745370371</v>
      </c>
      <c r="T3706" s="12">
        <f>(I3706/86400)+DATE(1970,1,1)</f>
        <v>42521.689745370371</v>
      </c>
    </row>
    <row r="3707" spans="1:20" ht="60" x14ac:dyDescent="0.25">
      <c r="A3707" s="1">
        <v>3705</v>
      </c>
      <c r="B3707" s="8" t="s">
        <v>3702</v>
      </c>
      <c r="C3707" s="8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16">
        <f>ROUND((E3707/D3707)*(100),0)</f>
        <v>103</v>
      </c>
      <c r="P3707" s="9">
        <f>IF(L3707 = 0,0,E3707/L3707)</f>
        <v>83.571428571428569</v>
      </c>
      <c r="Q3707" s="1" t="str">
        <f>LEFT(N3707,SEARCH("/",N3707)-1)</f>
        <v>theater</v>
      </c>
      <c r="R3707" s="1" t="str">
        <f>RIGHT(N3707,LEN(N3707) - FIND("/",N3707))</f>
        <v>plays</v>
      </c>
      <c r="S3707" s="12">
        <f>(J3707/86400)+DATE(1970,1,1)</f>
        <v>41792.542986111112</v>
      </c>
      <c r="T3707" s="12">
        <f>(I3707/86400)+DATE(1970,1,1)</f>
        <v>41813.75</v>
      </c>
    </row>
    <row r="3708" spans="1:20" ht="45" x14ac:dyDescent="0.25">
      <c r="A3708" s="1">
        <v>3706</v>
      </c>
      <c r="B3708" s="8" t="s">
        <v>3703</v>
      </c>
      <c r="C3708" s="8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16">
        <f>ROUND((E3708/D3708)*(100),0)</f>
        <v>121</v>
      </c>
      <c r="P3708" s="9">
        <f>IF(L3708 = 0,0,E3708/L3708)</f>
        <v>140</v>
      </c>
      <c r="Q3708" s="1" t="str">
        <f>LEFT(N3708,SEARCH("/",N3708)-1)</f>
        <v>theater</v>
      </c>
      <c r="R3708" s="1" t="str">
        <f>RIGHT(N3708,LEN(N3708) - FIND("/",N3708))</f>
        <v>plays</v>
      </c>
      <c r="S3708" s="12">
        <f>(J3708/86400)+DATE(1970,1,1)</f>
        <v>41879.913761574076</v>
      </c>
      <c r="T3708" s="12">
        <f>(I3708/86400)+DATE(1970,1,1)</f>
        <v>41894.913761574076</v>
      </c>
    </row>
    <row r="3709" spans="1:20" ht="45" x14ac:dyDescent="0.25">
      <c r="A3709" s="1">
        <v>3707</v>
      </c>
      <c r="B3709" s="8" t="s">
        <v>3704</v>
      </c>
      <c r="C3709" s="8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16">
        <f>ROUND((E3709/D3709)*(100),0)</f>
        <v>186</v>
      </c>
      <c r="P3709" s="9">
        <f>IF(L3709 = 0,0,E3709/L3709)</f>
        <v>80.869565217391298</v>
      </c>
      <c r="Q3709" s="1" t="str">
        <f>LEFT(N3709,SEARCH("/",N3709)-1)</f>
        <v>theater</v>
      </c>
      <c r="R3709" s="1" t="str">
        <f>RIGHT(N3709,LEN(N3709) - FIND("/",N3709))</f>
        <v>plays</v>
      </c>
      <c r="S3709" s="12">
        <f>(J3709/86400)+DATE(1970,1,1)</f>
        <v>42552.048356481479</v>
      </c>
      <c r="T3709" s="12">
        <f>(I3709/86400)+DATE(1970,1,1)</f>
        <v>42573.226388888885</v>
      </c>
    </row>
    <row r="3710" spans="1:20" ht="60" x14ac:dyDescent="0.25">
      <c r="A3710" s="1">
        <v>3708</v>
      </c>
      <c r="B3710" s="8" t="s">
        <v>3705</v>
      </c>
      <c r="C3710" s="8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16">
        <f>ROUND((E3710/D3710)*(100),0)</f>
        <v>300</v>
      </c>
      <c r="P3710" s="9">
        <f>IF(L3710 = 0,0,E3710/L3710)</f>
        <v>53.846153846153847</v>
      </c>
      <c r="Q3710" s="1" t="str">
        <f>LEFT(N3710,SEARCH("/",N3710)-1)</f>
        <v>theater</v>
      </c>
      <c r="R3710" s="1" t="str">
        <f>RIGHT(N3710,LEN(N3710) - FIND("/",N3710))</f>
        <v>plays</v>
      </c>
      <c r="S3710" s="12">
        <f>(J3710/86400)+DATE(1970,1,1)</f>
        <v>41810.142199074078</v>
      </c>
      <c r="T3710" s="12">
        <f>(I3710/86400)+DATE(1970,1,1)</f>
        <v>41824.142199074078</v>
      </c>
    </row>
    <row r="3711" spans="1:20" ht="45" x14ac:dyDescent="0.25">
      <c r="A3711" s="1">
        <v>3709</v>
      </c>
      <c r="B3711" s="8" t="s">
        <v>3706</v>
      </c>
      <c r="C3711" s="8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16">
        <f>ROUND((E3711/D3711)*(100),0)</f>
        <v>108</v>
      </c>
      <c r="P3711" s="9">
        <f>IF(L3711 = 0,0,E3711/L3711)</f>
        <v>30.928571428571427</v>
      </c>
      <c r="Q3711" s="1" t="str">
        <f>LEFT(N3711,SEARCH("/",N3711)-1)</f>
        <v>theater</v>
      </c>
      <c r="R3711" s="1" t="str">
        <f>RIGHT(N3711,LEN(N3711) - FIND("/",N3711))</f>
        <v>plays</v>
      </c>
      <c r="S3711" s="12">
        <f>(J3711/86400)+DATE(1970,1,1)</f>
        <v>41785.707708333335</v>
      </c>
      <c r="T3711" s="12">
        <f>(I3711/86400)+DATE(1970,1,1)</f>
        <v>41815.707708333335</v>
      </c>
    </row>
    <row r="3712" spans="1:20" ht="30" x14ac:dyDescent="0.25">
      <c r="A3712" s="1">
        <v>3710</v>
      </c>
      <c r="B3712" s="8" t="s">
        <v>3707</v>
      </c>
      <c r="C3712" s="8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16">
        <f>ROUND((E3712/D3712)*(100),0)</f>
        <v>141</v>
      </c>
      <c r="P3712" s="9">
        <f>IF(L3712 = 0,0,E3712/L3712)</f>
        <v>67.962962962962962</v>
      </c>
      <c r="Q3712" s="1" t="str">
        <f>LEFT(N3712,SEARCH("/",N3712)-1)</f>
        <v>theater</v>
      </c>
      <c r="R3712" s="1" t="str">
        <f>RIGHT(N3712,LEN(N3712) - FIND("/",N3712))</f>
        <v>plays</v>
      </c>
      <c r="S3712" s="12">
        <f>(J3712/86400)+DATE(1970,1,1)</f>
        <v>42072.576249999998</v>
      </c>
      <c r="T3712" s="12">
        <f>(I3712/86400)+DATE(1970,1,1)</f>
        <v>42097.576249999998</v>
      </c>
    </row>
    <row r="3713" spans="1:20" ht="30" x14ac:dyDescent="0.25">
      <c r="A3713" s="1">
        <v>3711</v>
      </c>
      <c r="B3713" s="8" t="s">
        <v>3708</v>
      </c>
      <c r="C3713" s="8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16">
        <f>ROUND((E3713/D3713)*(100),0)</f>
        <v>114</v>
      </c>
      <c r="P3713" s="9">
        <f>IF(L3713 = 0,0,E3713/L3713)</f>
        <v>27.142857142857142</v>
      </c>
      <c r="Q3713" s="1" t="str">
        <f>LEFT(N3713,SEARCH("/",N3713)-1)</f>
        <v>theater</v>
      </c>
      <c r="R3713" s="1" t="str">
        <f>RIGHT(N3713,LEN(N3713) - FIND("/",N3713))</f>
        <v>plays</v>
      </c>
      <c r="S3713" s="12">
        <f>(J3713/86400)+DATE(1970,1,1)</f>
        <v>41779.724224537036</v>
      </c>
      <c r="T3713" s="12">
        <f>(I3713/86400)+DATE(1970,1,1)</f>
        <v>41805.666666666664</v>
      </c>
    </row>
    <row r="3714" spans="1:20" ht="60" x14ac:dyDescent="0.25">
      <c r="A3714" s="1">
        <v>3712</v>
      </c>
      <c r="B3714" s="8" t="s">
        <v>3709</v>
      </c>
      <c r="C3714" s="8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16">
        <f>ROUND((E3714/D3714)*(100),0)</f>
        <v>154</v>
      </c>
      <c r="P3714" s="9">
        <f>IF(L3714 = 0,0,E3714/L3714)</f>
        <v>110.86538461538461</v>
      </c>
      <c r="Q3714" s="1" t="str">
        <f>LEFT(N3714,SEARCH("/",N3714)-1)</f>
        <v>theater</v>
      </c>
      <c r="R3714" s="1" t="str">
        <f>RIGHT(N3714,LEN(N3714) - FIND("/",N3714))</f>
        <v>plays</v>
      </c>
      <c r="S3714" s="12">
        <f>(J3714/86400)+DATE(1970,1,1)</f>
        <v>42134.172071759254</v>
      </c>
      <c r="T3714" s="12">
        <f>(I3714/86400)+DATE(1970,1,1)</f>
        <v>42155.290972222225</v>
      </c>
    </row>
    <row r="3715" spans="1:20" ht="45" x14ac:dyDescent="0.25">
      <c r="A3715" s="1">
        <v>3713</v>
      </c>
      <c r="B3715" s="8" t="s">
        <v>3710</v>
      </c>
      <c r="C3715" s="8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16">
        <f>ROUND((E3715/D3715)*(100),0)</f>
        <v>102</v>
      </c>
      <c r="P3715" s="9">
        <f>IF(L3715 = 0,0,E3715/L3715)</f>
        <v>106.84210526315789</v>
      </c>
      <c r="Q3715" s="1" t="str">
        <f>LEFT(N3715,SEARCH("/",N3715)-1)</f>
        <v>theater</v>
      </c>
      <c r="R3715" s="1" t="str">
        <f>RIGHT(N3715,LEN(N3715) - FIND("/",N3715))</f>
        <v>plays</v>
      </c>
      <c r="S3715" s="12">
        <f>(J3715/86400)+DATE(1970,1,1)</f>
        <v>42505.738032407404</v>
      </c>
      <c r="T3715" s="12">
        <f>(I3715/86400)+DATE(1970,1,1)</f>
        <v>42525.738032407404</v>
      </c>
    </row>
    <row r="3716" spans="1:20" ht="60" x14ac:dyDescent="0.25">
      <c r="A3716" s="1">
        <v>3714</v>
      </c>
      <c r="B3716" s="8" t="s">
        <v>3711</v>
      </c>
      <c r="C3716" s="8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16">
        <f>ROUND((E3716/D3716)*(100),0)</f>
        <v>102</v>
      </c>
      <c r="P3716" s="9">
        <f>IF(L3716 = 0,0,E3716/L3716)</f>
        <v>105.51546391752578</v>
      </c>
      <c r="Q3716" s="1" t="str">
        <f>LEFT(N3716,SEARCH("/",N3716)-1)</f>
        <v>theater</v>
      </c>
      <c r="R3716" s="1" t="str">
        <f>RIGHT(N3716,LEN(N3716) - FIND("/",N3716))</f>
        <v>plays</v>
      </c>
      <c r="S3716" s="12">
        <f>(J3716/86400)+DATE(1970,1,1)</f>
        <v>42118.556331018517</v>
      </c>
      <c r="T3716" s="12">
        <f>(I3716/86400)+DATE(1970,1,1)</f>
        <v>42150.165972222225</v>
      </c>
    </row>
    <row r="3717" spans="1:20" ht="60" x14ac:dyDescent="0.25">
      <c r="A3717" s="1">
        <v>3715</v>
      </c>
      <c r="B3717" s="8" t="s">
        <v>3712</v>
      </c>
      <c r="C3717" s="8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16">
        <f>ROUND((E3717/D3717)*(100),0)</f>
        <v>103</v>
      </c>
      <c r="P3717" s="9">
        <f>IF(L3717 = 0,0,E3717/L3717)</f>
        <v>132.96296296296296</v>
      </c>
      <c r="Q3717" s="1" t="str">
        <f>LEFT(N3717,SEARCH("/",N3717)-1)</f>
        <v>theater</v>
      </c>
      <c r="R3717" s="1" t="str">
        <f>RIGHT(N3717,LEN(N3717) - FIND("/",N3717))</f>
        <v>plays</v>
      </c>
      <c r="S3717" s="12">
        <f>(J3717/86400)+DATE(1970,1,1)</f>
        <v>42036.995590277773</v>
      </c>
      <c r="T3717" s="12">
        <f>(I3717/86400)+DATE(1970,1,1)</f>
        <v>42094.536111111112</v>
      </c>
    </row>
    <row r="3718" spans="1:20" ht="45" x14ac:dyDescent="0.25">
      <c r="A3718" s="1">
        <v>3716</v>
      </c>
      <c r="B3718" s="8" t="s">
        <v>3713</v>
      </c>
      <c r="C3718" s="8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16">
        <f>ROUND((E3718/D3718)*(100),0)</f>
        <v>156</v>
      </c>
      <c r="P3718" s="9">
        <f>IF(L3718 = 0,0,E3718/L3718)</f>
        <v>51.916666666666664</v>
      </c>
      <c r="Q3718" s="1" t="str">
        <f>LEFT(N3718,SEARCH("/",N3718)-1)</f>
        <v>theater</v>
      </c>
      <c r="R3718" s="1" t="str">
        <f>RIGHT(N3718,LEN(N3718) - FIND("/",N3718))</f>
        <v>plays</v>
      </c>
      <c r="S3718" s="12">
        <f>(J3718/86400)+DATE(1970,1,1)</f>
        <v>42360.887835648144</v>
      </c>
      <c r="T3718" s="12">
        <f>(I3718/86400)+DATE(1970,1,1)</f>
        <v>42390.887835648144</v>
      </c>
    </row>
    <row r="3719" spans="1:20" ht="45" x14ac:dyDescent="0.25">
      <c r="A3719" s="1">
        <v>3717</v>
      </c>
      <c r="B3719" s="8" t="s">
        <v>3714</v>
      </c>
      <c r="C3719" s="8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16">
        <f>ROUND((E3719/D3719)*(100),0)</f>
        <v>101</v>
      </c>
      <c r="P3719" s="9">
        <f>IF(L3719 = 0,0,E3719/L3719)</f>
        <v>310</v>
      </c>
      <c r="Q3719" s="1" t="str">
        <f>LEFT(N3719,SEARCH("/",N3719)-1)</f>
        <v>theater</v>
      </c>
      <c r="R3719" s="1" t="str">
        <f>RIGHT(N3719,LEN(N3719) - FIND("/",N3719))</f>
        <v>plays</v>
      </c>
      <c r="S3719" s="12">
        <f>(J3719/86400)+DATE(1970,1,1)</f>
        <v>42102.866307870368</v>
      </c>
      <c r="T3719" s="12">
        <f>(I3719/86400)+DATE(1970,1,1)</f>
        <v>42133.866307870368</v>
      </c>
    </row>
    <row r="3720" spans="1:20" ht="45" x14ac:dyDescent="0.25">
      <c r="A3720" s="1">
        <v>3718</v>
      </c>
      <c r="B3720" s="8" t="s">
        <v>3715</v>
      </c>
      <c r="C3720" s="8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16">
        <f>ROUND((E3720/D3720)*(100),0)</f>
        <v>239</v>
      </c>
      <c r="P3720" s="9">
        <f>IF(L3720 = 0,0,E3720/L3720)</f>
        <v>26.021739130434781</v>
      </c>
      <c r="Q3720" s="1" t="str">
        <f>LEFT(N3720,SEARCH("/",N3720)-1)</f>
        <v>theater</v>
      </c>
      <c r="R3720" s="1" t="str">
        <f>RIGHT(N3720,LEN(N3720) - FIND("/",N3720))</f>
        <v>plays</v>
      </c>
      <c r="S3720" s="12">
        <f>(J3720/86400)+DATE(1970,1,1)</f>
        <v>42032.716145833328</v>
      </c>
      <c r="T3720" s="12">
        <f>(I3720/86400)+DATE(1970,1,1)</f>
        <v>42062.716145833328</v>
      </c>
    </row>
    <row r="3721" spans="1:20" ht="30" x14ac:dyDescent="0.25">
      <c r="A3721" s="1">
        <v>3719</v>
      </c>
      <c r="B3721" s="8" t="s">
        <v>3716</v>
      </c>
      <c r="C3721" s="8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16">
        <f>ROUND((E3721/D3721)*(100),0)</f>
        <v>210</v>
      </c>
      <c r="P3721" s="9">
        <f>IF(L3721 = 0,0,E3721/L3721)</f>
        <v>105</v>
      </c>
      <c r="Q3721" s="1" t="str">
        <f>LEFT(N3721,SEARCH("/",N3721)-1)</f>
        <v>theater</v>
      </c>
      <c r="R3721" s="1" t="str">
        <f>RIGHT(N3721,LEN(N3721) - FIND("/",N3721))</f>
        <v>plays</v>
      </c>
      <c r="S3721" s="12">
        <f>(J3721/86400)+DATE(1970,1,1)</f>
        <v>42147.729930555557</v>
      </c>
      <c r="T3721" s="12">
        <f>(I3721/86400)+DATE(1970,1,1)</f>
        <v>42177.729930555557</v>
      </c>
    </row>
    <row r="3722" spans="1:20" ht="30" x14ac:dyDescent="0.25">
      <c r="A3722" s="1">
        <v>3720</v>
      </c>
      <c r="B3722" s="8" t="s">
        <v>3717</v>
      </c>
      <c r="C3722" s="8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16">
        <f>ROUND((E3722/D3722)*(100),0)</f>
        <v>105</v>
      </c>
      <c r="P3722" s="9">
        <f>IF(L3722 = 0,0,E3722/L3722)</f>
        <v>86.224999999999994</v>
      </c>
      <c r="Q3722" s="1" t="str">
        <f>LEFT(N3722,SEARCH("/",N3722)-1)</f>
        <v>theater</v>
      </c>
      <c r="R3722" s="1" t="str">
        <f>RIGHT(N3722,LEN(N3722) - FIND("/",N3722))</f>
        <v>plays</v>
      </c>
      <c r="S3722" s="12">
        <f>(J3722/86400)+DATE(1970,1,1)</f>
        <v>42165.993125000001</v>
      </c>
      <c r="T3722" s="12">
        <f>(I3722/86400)+DATE(1970,1,1)</f>
        <v>42187.993125000001</v>
      </c>
    </row>
    <row r="3723" spans="1:20" ht="60" x14ac:dyDescent="0.25">
      <c r="A3723" s="1">
        <v>3721</v>
      </c>
      <c r="B3723" s="8" t="s">
        <v>3718</v>
      </c>
      <c r="C3723" s="8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16">
        <f>ROUND((E3723/D3723)*(100),0)</f>
        <v>101</v>
      </c>
      <c r="P3723" s="9">
        <f>IF(L3723 = 0,0,E3723/L3723)</f>
        <v>114.54545454545455</v>
      </c>
      <c r="Q3723" s="1" t="str">
        <f>LEFT(N3723,SEARCH("/",N3723)-1)</f>
        <v>theater</v>
      </c>
      <c r="R3723" s="1" t="str">
        <f>RIGHT(N3723,LEN(N3723) - FIND("/",N3723))</f>
        <v>plays</v>
      </c>
      <c r="S3723" s="12">
        <f>(J3723/86400)+DATE(1970,1,1)</f>
        <v>41927.936157407406</v>
      </c>
      <c r="T3723" s="12">
        <f>(I3723/86400)+DATE(1970,1,1)</f>
        <v>41948.977824074071</v>
      </c>
    </row>
    <row r="3724" spans="1:20" ht="60" x14ac:dyDescent="0.25">
      <c r="A3724" s="1">
        <v>3722</v>
      </c>
      <c r="B3724" s="8" t="s">
        <v>3719</v>
      </c>
      <c r="C3724" s="8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16">
        <f>ROUND((E3724/D3724)*(100),0)</f>
        <v>111</v>
      </c>
      <c r="P3724" s="9">
        <f>IF(L3724 = 0,0,E3724/L3724)</f>
        <v>47.657142857142858</v>
      </c>
      <c r="Q3724" s="1" t="str">
        <f>LEFT(N3724,SEARCH("/",N3724)-1)</f>
        <v>theater</v>
      </c>
      <c r="R3724" s="1" t="str">
        <f>RIGHT(N3724,LEN(N3724) - FIND("/",N3724))</f>
        <v>plays</v>
      </c>
      <c r="S3724" s="12">
        <f>(J3724/86400)+DATE(1970,1,1)</f>
        <v>42381.671840277777</v>
      </c>
      <c r="T3724" s="12">
        <f>(I3724/86400)+DATE(1970,1,1)</f>
        <v>42411.957638888889</v>
      </c>
    </row>
    <row r="3725" spans="1:20" ht="30" x14ac:dyDescent="0.25">
      <c r="A3725" s="1">
        <v>3723</v>
      </c>
      <c r="B3725" s="8" t="s">
        <v>3720</v>
      </c>
      <c r="C3725" s="8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16">
        <f>ROUND((E3725/D3725)*(100),0)</f>
        <v>102</v>
      </c>
      <c r="P3725" s="9">
        <f>IF(L3725 = 0,0,E3725/L3725)</f>
        <v>72.888888888888886</v>
      </c>
      <c r="Q3725" s="1" t="str">
        <f>LEFT(N3725,SEARCH("/",N3725)-1)</f>
        <v>theater</v>
      </c>
      <c r="R3725" s="1" t="str">
        <f>RIGHT(N3725,LEN(N3725) - FIND("/",N3725))</f>
        <v>plays</v>
      </c>
      <c r="S3725" s="12">
        <f>(J3725/86400)+DATE(1970,1,1)</f>
        <v>41943.753032407403</v>
      </c>
      <c r="T3725" s="12">
        <f>(I3725/86400)+DATE(1970,1,1)</f>
        <v>41973.794699074075</v>
      </c>
    </row>
    <row r="3726" spans="1:20" ht="60" x14ac:dyDescent="0.25">
      <c r="A3726" s="1">
        <v>3724</v>
      </c>
      <c r="B3726" s="8" t="s">
        <v>3721</v>
      </c>
      <c r="C3726" s="8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16">
        <f>ROUND((E3726/D3726)*(100),0)</f>
        <v>103</v>
      </c>
      <c r="P3726" s="9">
        <f>IF(L3726 = 0,0,E3726/L3726)</f>
        <v>49.545505617977533</v>
      </c>
      <c r="Q3726" s="1" t="str">
        <f>LEFT(N3726,SEARCH("/",N3726)-1)</f>
        <v>theater</v>
      </c>
      <c r="R3726" s="1" t="str">
        <f>RIGHT(N3726,LEN(N3726) - FIND("/",N3726))</f>
        <v>plays</v>
      </c>
      <c r="S3726" s="12">
        <f>(J3726/86400)+DATE(1970,1,1)</f>
        <v>42465.491435185184</v>
      </c>
      <c r="T3726" s="12">
        <f>(I3726/86400)+DATE(1970,1,1)</f>
        <v>42494.958333333328</v>
      </c>
    </row>
    <row r="3727" spans="1:20" ht="60" x14ac:dyDescent="0.25">
      <c r="A3727" s="1">
        <v>3725</v>
      </c>
      <c r="B3727" s="8" t="s">
        <v>3722</v>
      </c>
      <c r="C3727" s="8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16">
        <f>ROUND((E3727/D3727)*(100),0)</f>
        <v>127</v>
      </c>
      <c r="P3727" s="9">
        <f>IF(L3727 = 0,0,E3727/L3727)</f>
        <v>25.4</v>
      </c>
      <c r="Q3727" s="1" t="str">
        <f>LEFT(N3727,SEARCH("/",N3727)-1)</f>
        <v>theater</v>
      </c>
      <c r="R3727" s="1" t="str">
        <f>RIGHT(N3727,LEN(N3727) - FIND("/",N3727))</f>
        <v>plays</v>
      </c>
      <c r="S3727" s="12">
        <f>(J3727/86400)+DATE(1970,1,1)</f>
        <v>42401.945219907408</v>
      </c>
      <c r="T3727" s="12">
        <f>(I3727/86400)+DATE(1970,1,1)</f>
        <v>42418.895833333328</v>
      </c>
    </row>
    <row r="3728" spans="1:20" ht="45" x14ac:dyDescent="0.25">
      <c r="A3728" s="1">
        <v>3726</v>
      </c>
      <c r="B3728" s="8" t="s">
        <v>3723</v>
      </c>
      <c r="C3728" s="8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16">
        <f>ROUND((E3728/D3728)*(100),0)</f>
        <v>339</v>
      </c>
      <c r="P3728" s="9">
        <f>IF(L3728 = 0,0,E3728/L3728)</f>
        <v>62.586956521739133</v>
      </c>
      <c r="Q3728" s="1" t="str">
        <f>LEFT(N3728,SEARCH("/",N3728)-1)</f>
        <v>theater</v>
      </c>
      <c r="R3728" s="1" t="str">
        <f>RIGHT(N3728,LEN(N3728) - FIND("/",N3728))</f>
        <v>plays</v>
      </c>
      <c r="S3728" s="12">
        <f>(J3728/86400)+DATE(1970,1,1)</f>
        <v>42462.140868055554</v>
      </c>
      <c r="T3728" s="12">
        <f>(I3728/86400)+DATE(1970,1,1)</f>
        <v>42489.875</v>
      </c>
    </row>
    <row r="3729" spans="1:20" ht="45" x14ac:dyDescent="0.25">
      <c r="A3729" s="1">
        <v>3727</v>
      </c>
      <c r="B3729" s="8" t="s">
        <v>3724</v>
      </c>
      <c r="C3729" s="8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16">
        <f>ROUND((E3729/D3729)*(100),0)</f>
        <v>101</v>
      </c>
      <c r="P3729" s="9">
        <f>IF(L3729 = 0,0,E3729/L3729)</f>
        <v>61.060606060606062</v>
      </c>
      <c r="Q3729" s="1" t="str">
        <f>LEFT(N3729,SEARCH("/",N3729)-1)</f>
        <v>theater</v>
      </c>
      <c r="R3729" s="1" t="str">
        <f>RIGHT(N3729,LEN(N3729) - FIND("/",N3729))</f>
        <v>plays</v>
      </c>
      <c r="S3729" s="12">
        <f>(J3729/86400)+DATE(1970,1,1)</f>
        <v>42632.348310185189</v>
      </c>
      <c r="T3729" s="12">
        <f>(I3729/86400)+DATE(1970,1,1)</f>
        <v>42663.204861111109</v>
      </c>
    </row>
    <row r="3730" spans="1:20" ht="45" x14ac:dyDescent="0.25">
      <c r="A3730" s="1">
        <v>3728</v>
      </c>
      <c r="B3730" s="8" t="s">
        <v>3725</v>
      </c>
      <c r="C3730" s="8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6">
        <f>ROUND((E3730/D3730)*(100),0)</f>
        <v>9</v>
      </c>
      <c r="P3730" s="9">
        <f>IF(L3730 = 0,0,E3730/L3730)</f>
        <v>60.064516129032256</v>
      </c>
      <c r="Q3730" s="1" t="str">
        <f>LEFT(N3730,SEARCH("/",N3730)-1)</f>
        <v>theater</v>
      </c>
      <c r="R3730" s="1" t="str">
        <f>RIGHT(N3730,LEN(N3730) - FIND("/",N3730))</f>
        <v>plays</v>
      </c>
      <c r="S3730" s="12">
        <f>(J3730/86400)+DATE(1970,1,1)</f>
        <v>42205.171018518522</v>
      </c>
      <c r="T3730" s="12">
        <f>(I3730/86400)+DATE(1970,1,1)</f>
        <v>42235.171018518522</v>
      </c>
    </row>
    <row r="3731" spans="1:20" ht="60" x14ac:dyDescent="0.25">
      <c r="A3731" s="1">
        <v>3729</v>
      </c>
      <c r="B3731" s="8" t="s">
        <v>3726</v>
      </c>
      <c r="C3731" s="8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6">
        <f>ROUND((E3731/D3731)*(100),0)</f>
        <v>7</v>
      </c>
      <c r="P3731" s="9">
        <f>IF(L3731 = 0,0,E3731/L3731)</f>
        <v>72.400000000000006</v>
      </c>
      <c r="Q3731" s="1" t="str">
        <f>LEFT(N3731,SEARCH("/",N3731)-1)</f>
        <v>theater</v>
      </c>
      <c r="R3731" s="1" t="str">
        <f>RIGHT(N3731,LEN(N3731) - FIND("/",N3731))</f>
        <v>plays</v>
      </c>
      <c r="S3731" s="12">
        <f>(J3731/86400)+DATE(1970,1,1)</f>
        <v>42041.205000000002</v>
      </c>
      <c r="T3731" s="12">
        <f>(I3731/86400)+DATE(1970,1,1)</f>
        <v>42086.16333333333</v>
      </c>
    </row>
    <row r="3732" spans="1:20" ht="45" x14ac:dyDescent="0.25">
      <c r="A3732" s="1">
        <v>3730</v>
      </c>
      <c r="B3732" s="8" t="s">
        <v>3727</v>
      </c>
      <c r="C3732" s="8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6">
        <f>ROUND((E3732/D3732)*(100),0)</f>
        <v>10</v>
      </c>
      <c r="P3732" s="9">
        <f>IF(L3732 = 0,0,E3732/L3732)</f>
        <v>100</v>
      </c>
      <c r="Q3732" s="1" t="str">
        <f>LEFT(N3732,SEARCH("/",N3732)-1)</f>
        <v>theater</v>
      </c>
      <c r="R3732" s="1" t="str">
        <f>RIGHT(N3732,LEN(N3732) - FIND("/",N3732))</f>
        <v>plays</v>
      </c>
      <c r="S3732" s="12">
        <f>(J3732/86400)+DATE(1970,1,1)</f>
        <v>42203.677766203706</v>
      </c>
      <c r="T3732" s="12">
        <f>(I3732/86400)+DATE(1970,1,1)</f>
        <v>42233.677766203706</v>
      </c>
    </row>
    <row r="3733" spans="1:20" ht="60" x14ac:dyDescent="0.25">
      <c r="A3733" s="1">
        <v>3731</v>
      </c>
      <c r="B3733" s="8" t="s">
        <v>3728</v>
      </c>
      <c r="C3733" s="8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6">
        <f>ROUND((E3733/D3733)*(100),0)</f>
        <v>11</v>
      </c>
      <c r="P3733" s="9">
        <f>IF(L3733 = 0,0,E3733/L3733)</f>
        <v>51.666666666666664</v>
      </c>
      <c r="Q3733" s="1" t="str">
        <f>LEFT(N3733,SEARCH("/",N3733)-1)</f>
        <v>theater</v>
      </c>
      <c r="R3733" s="1" t="str">
        <f>RIGHT(N3733,LEN(N3733) - FIND("/",N3733))</f>
        <v>plays</v>
      </c>
      <c r="S3733" s="12">
        <f>(J3733/86400)+DATE(1970,1,1)</f>
        <v>41983.752847222218</v>
      </c>
      <c r="T3733" s="12">
        <f>(I3733/86400)+DATE(1970,1,1)</f>
        <v>42014.140972222223</v>
      </c>
    </row>
    <row r="3734" spans="1:20" ht="45" x14ac:dyDescent="0.25">
      <c r="A3734" s="1">
        <v>3732</v>
      </c>
      <c r="B3734" s="8" t="s">
        <v>3729</v>
      </c>
      <c r="C3734" s="8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6">
        <f>ROUND((E3734/D3734)*(100),0)</f>
        <v>15</v>
      </c>
      <c r="P3734" s="9">
        <f>IF(L3734 = 0,0,E3734/L3734)</f>
        <v>32.75</v>
      </c>
      <c r="Q3734" s="1" t="str">
        <f>LEFT(N3734,SEARCH("/",N3734)-1)</f>
        <v>theater</v>
      </c>
      <c r="R3734" s="1" t="str">
        <f>RIGHT(N3734,LEN(N3734) - FIND("/",N3734))</f>
        <v>plays</v>
      </c>
      <c r="S3734" s="12">
        <f>(J3734/86400)+DATE(1970,1,1)</f>
        <v>41968.677465277782</v>
      </c>
      <c r="T3734" s="12">
        <f>(I3734/86400)+DATE(1970,1,1)</f>
        <v>42028.5</v>
      </c>
    </row>
    <row r="3735" spans="1:20" ht="45" x14ac:dyDescent="0.25">
      <c r="A3735" s="1">
        <v>3733</v>
      </c>
      <c r="B3735" s="8" t="s">
        <v>3730</v>
      </c>
      <c r="C3735" s="8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6">
        <f>ROUND((E3735/D3735)*(100),0)</f>
        <v>0</v>
      </c>
      <c r="P3735" s="9">
        <f>IF(L3735 = 0,0,E3735/L3735)</f>
        <v>0</v>
      </c>
      <c r="Q3735" s="1" t="str">
        <f>LEFT(N3735,SEARCH("/",N3735)-1)</f>
        <v>theater</v>
      </c>
      <c r="R3735" s="1" t="str">
        <f>RIGHT(N3735,LEN(N3735) - FIND("/",N3735))</f>
        <v>plays</v>
      </c>
      <c r="S3735" s="12">
        <f>(J3735/86400)+DATE(1970,1,1)</f>
        <v>42103.024398148147</v>
      </c>
      <c r="T3735" s="12">
        <f>(I3735/86400)+DATE(1970,1,1)</f>
        <v>42112.9375</v>
      </c>
    </row>
    <row r="3736" spans="1:20" ht="60" x14ac:dyDescent="0.25">
      <c r="A3736" s="1">
        <v>3734</v>
      </c>
      <c r="B3736" s="8" t="s">
        <v>3731</v>
      </c>
      <c r="C3736" s="8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6">
        <f>ROUND((E3736/D3736)*(100),0)</f>
        <v>28</v>
      </c>
      <c r="P3736" s="9">
        <f>IF(L3736 = 0,0,E3736/L3736)</f>
        <v>61</v>
      </c>
      <c r="Q3736" s="1" t="str">
        <f>LEFT(N3736,SEARCH("/",N3736)-1)</f>
        <v>theater</v>
      </c>
      <c r="R3736" s="1" t="str">
        <f>RIGHT(N3736,LEN(N3736) - FIND("/",N3736))</f>
        <v>plays</v>
      </c>
      <c r="S3736" s="12">
        <f>(J3736/86400)+DATE(1970,1,1)</f>
        <v>42089.901574074072</v>
      </c>
      <c r="T3736" s="12">
        <f>(I3736/86400)+DATE(1970,1,1)</f>
        <v>42149.901574074072</v>
      </c>
    </row>
    <row r="3737" spans="1:20" ht="30" x14ac:dyDescent="0.25">
      <c r="A3737" s="1">
        <v>3735</v>
      </c>
      <c r="B3737" s="8" t="s">
        <v>3732</v>
      </c>
      <c r="C3737" s="8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6">
        <f>ROUND((E3737/D3737)*(100),0)</f>
        <v>13</v>
      </c>
      <c r="P3737" s="9">
        <f>IF(L3737 = 0,0,E3737/L3737)</f>
        <v>10</v>
      </c>
      <c r="Q3737" s="1" t="str">
        <f>LEFT(N3737,SEARCH("/",N3737)-1)</f>
        <v>theater</v>
      </c>
      <c r="R3737" s="1" t="str">
        <f>RIGHT(N3737,LEN(N3737) - FIND("/",N3737))</f>
        <v>plays</v>
      </c>
      <c r="S3737" s="12">
        <f>(J3737/86400)+DATE(1970,1,1)</f>
        <v>42122.693159722221</v>
      </c>
      <c r="T3737" s="12">
        <f>(I3737/86400)+DATE(1970,1,1)</f>
        <v>42152.693159722221</v>
      </c>
    </row>
    <row r="3738" spans="1:20" ht="45" x14ac:dyDescent="0.25">
      <c r="A3738" s="1">
        <v>3736</v>
      </c>
      <c r="B3738" s="8" t="s">
        <v>3733</v>
      </c>
      <c r="C3738" s="8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6">
        <f>ROUND((E3738/D3738)*(100),0)</f>
        <v>1</v>
      </c>
      <c r="P3738" s="9">
        <f>IF(L3738 = 0,0,E3738/L3738)</f>
        <v>10</v>
      </c>
      <c r="Q3738" s="1" t="str">
        <f>LEFT(N3738,SEARCH("/",N3738)-1)</f>
        <v>theater</v>
      </c>
      <c r="R3738" s="1" t="str">
        <f>RIGHT(N3738,LEN(N3738) - FIND("/",N3738))</f>
        <v>plays</v>
      </c>
      <c r="S3738" s="12">
        <f>(J3738/86400)+DATE(1970,1,1)</f>
        <v>42048.711724537032</v>
      </c>
      <c r="T3738" s="12">
        <f>(I3738/86400)+DATE(1970,1,1)</f>
        <v>42086.75</v>
      </c>
    </row>
    <row r="3739" spans="1:20" ht="45" x14ac:dyDescent="0.25">
      <c r="A3739" s="1">
        <v>3737</v>
      </c>
      <c r="B3739" s="8" t="s">
        <v>3734</v>
      </c>
      <c r="C3739" s="8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6">
        <f>ROUND((E3739/D3739)*(100),0)</f>
        <v>21</v>
      </c>
      <c r="P3739" s="9">
        <f>IF(L3739 = 0,0,E3739/L3739)</f>
        <v>37.5</v>
      </c>
      <c r="Q3739" s="1" t="str">
        <f>LEFT(N3739,SEARCH("/",N3739)-1)</f>
        <v>theater</v>
      </c>
      <c r="R3739" s="1" t="str">
        <f>RIGHT(N3739,LEN(N3739) - FIND("/",N3739))</f>
        <v>plays</v>
      </c>
      <c r="S3739" s="12">
        <f>(J3739/86400)+DATE(1970,1,1)</f>
        <v>42297.691006944442</v>
      </c>
      <c r="T3739" s="12">
        <f>(I3739/86400)+DATE(1970,1,1)</f>
        <v>42320.290972222225</v>
      </c>
    </row>
    <row r="3740" spans="1:20" ht="45" x14ac:dyDescent="0.25">
      <c r="A3740" s="1">
        <v>3738</v>
      </c>
      <c r="B3740" s="8" t="s">
        <v>3735</v>
      </c>
      <c r="C3740" s="8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6">
        <f>ROUND((E3740/D3740)*(100),0)</f>
        <v>18</v>
      </c>
      <c r="P3740" s="9">
        <f>IF(L3740 = 0,0,E3740/L3740)</f>
        <v>45</v>
      </c>
      <c r="Q3740" s="1" t="str">
        <f>LEFT(N3740,SEARCH("/",N3740)-1)</f>
        <v>theater</v>
      </c>
      <c r="R3740" s="1" t="str">
        <f>RIGHT(N3740,LEN(N3740) - FIND("/",N3740))</f>
        <v>plays</v>
      </c>
      <c r="S3740" s="12">
        <f>(J3740/86400)+DATE(1970,1,1)</f>
        <v>41813.938715277778</v>
      </c>
      <c r="T3740" s="12">
        <f>(I3740/86400)+DATE(1970,1,1)</f>
        <v>41835.916666666664</v>
      </c>
    </row>
    <row r="3741" spans="1:20" ht="60" x14ac:dyDescent="0.25">
      <c r="A3741" s="1">
        <v>3739</v>
      </c>
      <c r="B3741" s="8" t="s">
        <v>3736</v>
      </c>
      <c r="C3741" s="8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6">
        <f>ROUND((E3741/D3741)*(100),0)</f>
        <v>20</v>
      </c>
      <c r="P3741" s="9">
        <f>IF(L3741 = 0,0,E3741/L3741)</f>
        <v>100.625</v>
      </c>
      <c r="Q3741" s="1" t="str">
        <f>LEFT(N3741,SEARCH("/",N3741)-1)</f>
        <v>theater</v>
      </c>
      <c r="R3741" s="1" t="str">
        <f>RIGHT(N3741,LEN(N3741) - FIND("/",N3741))</f>
        <v>plays</v>
      </c>
      <c r="S3741" s="12">
        <f>(J3741/86400)+DATE(1970,1,1)</f>
        <v>42548.449861111112</v>
      </c>
      <c r="T3741" s="12">
        <f>(I3741/86400)+DATE(1970,1,1)</f>
        <v>42568.449861111112</v>
      </c>
    </row>
    <row r="3742" spans="1:20" ht="60" x14ac:dyDescent="0.25">
      <c r="A3742" s="1">
        <v>3740</v>
      </c>
      <c r="B3742" s="8" t="s">
        <v>3737</v>
      </c>
      <c r="C3742" s="8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6">
        <f>ROUND((E3742/D3742)*(100),0)</f>
        <v>18</v>
      </c>
      <c r="P3742" s="9">
        <f>IF(L3742 = 0,0,E3742/L3742)</f>
        <v>25.571428571428573</v>
      </c>
      <c r="Q3742" s="1" t="str">
        <f>LEFT(N3742,SEARCH("/",N3742)-1)</f>
        <v>theater</v>
      </c>
      <c r="R3742" s="1" t="str">
        <f>RIGHT(N3742,LEN(N3742) - FIND("/",N3742))</f>
        <v>plays</v>
      </c>
      <c r="S3742" s="12">
        <f>(J3742/86400)+DATE(1970,1,1)</f>
        <v>41833.089756944442</v>
      </c>
      <c r="T3742" s="12">
        <f>(I3742/86400)+DATE(1970,1,1)</f>
        <v>41863.079143518517</v>
      </c>
    </row>
    <row r="3743" spans="1:20" ht="45" x14ac:dyDescent="0.25">
      <c r="A3743" s="1">
        <v>3741</v>
      </c>
      <c r="B3743" s="8" t="s">
        <v>3738</v>
      </c>
      <c r="C3743" s="8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6">
        <f>ROUND((E3743/D3743)*(100),0)</f>
        <v>0</v>
      </c>
      <c r="P3743" s="9">
        <f>IF(L3743 = 0,0,E3743/L3743)</f>
        <v>0</v>
      </c>
      <c r="Q3743" s="1" t="str">
        <f>LEFT(N3743,SEARCH("/",N3743)-1)</f>
        <v>theater</v>
      </c>
      <c r="R3743" s="1" t="str">
        <f>RIGHT(N3743,LEN(N3743) - FIND("/",N3743))</f>
        <v>plays</v>
      </c>
      <c r="S3743" s="12">
        <f>(J3743/86400)+DATE(1970,1,1)</f>
        <v>42325.920717592591</v>
      </c>
      <c r="T3743" s="12">
        <f>(I3743/86400)+DATE(1970,1,1)</f>
        <v>42355.920717592591</v>
      </c>
    </row>
    <row r="3744" spans="1:20" ht="60" x14ac:dyDescent="0.25">
      <c r="A3744" s="1">
        <v>3742</v>
      </c>
      <c r="B3744" s="8" t="s">
        <v>3739</v>
      </c>
      <c r="C3744" s="8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6">
        <f>ROUND((E3744/D3744)*(100),0)</f>
        <v>2</v>
      </c>
      <c r="P3744" s="9">
        <f>IF(L3744 = 0,0,E3744/L3744)</f>
        <v>25</v>
      </c>
      <c r="Q3744" s="1" t="str">
        <f>LEFT(N3744,SEARCH("/",N3744)-1)</f>
        <v>theater</v>
      </c>
      <c r="R3744" s="1" t="str">
        <f>RIGHT(N3744,LEN(N3744) - FIND("/",N3744))</f>
        <v>plays</v>
      </c>
      <c r="S3744" s="12">
        <f>(J3744/86400)+DATE(1970,1,1)</f>
        <v>41858.214629629627</v>
      </c>
      <c r="T3744" s="12">
        <f>(I3744/86400)+DATE(1970,1,1)</f>
        <v>41888.214629629627</v>
      </c>
    </row>
    <row r="3745" spans="1:20" ht="45" x14ac:dyDescent="0.25">
      <c r="A3745" s="1">
        <v>3743</v>
      </c>
      <c r="B3745" s="8" t="s">
        <v>3740</v>
      </c>
      <c r="C3745" s="8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6">
        <f>ROUND((E3745/D3745)*(100),0)</f>
        <v>0</v>
      </c>
      <c r="P3745" s="9">
        <f>IF(L3745 = 0,0,E3745/L3745)</f>
        <v>0</v>
      </c>
      <c r="Q3745" s="1" t="str">
        <f>LEFT(N3745,SEARCH("/",N3745)-1)</f>
        <v>theater</v>
      </c>
      <c r="R3745" s="1" t="str">
        <f>RIGHT(N3745,LEN(N3745) - FIND("/",N3745))</f>
        <v>plays</v>
      </c>
      <c r="S3745" s="12">
        <f>(J3745/86400)+DATE(1970,1,1)</f>
        <v>41793.710231481484</v>
      </c>
      <c r="T3745" s="12">
        <f>(I3745/86400)+DATE(1970,1,1)</f>
        <v>41823.710231481484</v>
      </c>
    </row>
    <row r="3746" spans="1:20" ht="60" x14ac:dyDescent="0.25">
      <c r="A3746" s="1">
        <v>3744</v>
      </c>
      <c r="B3746" s="8" t="s">
        <v>3741</v>
      </c>
      <c r="C3746" s="8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6">
        <f>ROUND((E3746/D3746)*(100),0)</f>
        <v>0</v>
      </c>
      <c r="P3746" s="9">
        <f>IF(L3746 = 0,0,E3746/L3746)</f>
        <v>0</v>
      </c>
      <c r="Q3746" s="1" t="str">
        <f>LEFT(N3746,SEARCH("/",N3746)-1)</f>
        <v>theater</v>
      </c>
      <c r="R3746" s="1" t="str">
        <f>RIGHT(N3746,LEN(N3746) - FIND("/",N3746))</f>
        <v>plays</v>
      </c>
      <c r="S3746" s="12">
        <f>(J3746/86400)+DATE(1970,1,1)</f>
        <v>41793.814259259263</v>
      </c>
      <c r="T3746" s="12">
        <f>(I3746/86400)+DATE(1970,1,1)</f>
        <v>41825.165972222225</v>
      </c>
    </row>
    <row r="3747" spans="1:20" ht="45" x14ac:dyDescent="0.25">
      <c r="A3747" s="1">
        <v>3745</v>
      </c>
      <c r="B3747" s="8" t="s">
        <v>3742</v>
      </c>
      <c r="C3747" s="8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6">
        <f>ROUND((E3747/D3747)*(100),0)</f>
        <v>10</v>
      </c>
      <c r="P3747" s="9">
        <f>IF(L3747 = 0,0,E3747/L3747)</f>
        <v>10</v>
      </c>
      <c r="Q3747" s="1" t="str">
        <f>LEFT(N3747,SEARCH("/",N3747)-1)</f>
        <v>theater</v>
      </c>
      <c r="R3747" s="1" t="str">
        <f>RIGHT(N3747,LEN(N3747) - FIND("/",N3747))</f>
        <v>plays</v>
      </c>
      <c r="S3747" s="12">
        <f>(J3747/86400)+DATE(1970,1,1)</f>
        <v>41831.697939814811</v>
      </c>
      <c r="T3747" s="12">
        <f>(I3747/86400)+DATE(1970,1,1)</f>
        <v>41861.697939814811</v>
      </c>
    </row>
    <row r="3748" spans="1:20" ht="30" x14ac:dyDescent="0.25">
      <c r="A3748" s="1">
        <v>3746</v>
      </c>
      <c r="B3748" s="8" t="s">
        <v>3743</v>
      </c>
      <c r="C3748" s="8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6">
        <f>ROUND((E3748/D3748)*(100),0)</f>
        <v>2</v>
      </c>
      <c r="P3748" s="9">
        <f>IF(L3748 = 0,0,E3748/L3748)</f>
        <v>202</v>
      </c>
      <c r="Q3748" s="1" t="str">
        <f>LEFT(N3748,SEARCH("/",N3748)-1)</f>
        <v>theater</v>
      </c>
      <c r="R3748" s="1" t="str">
        <f>RIGHT(N3748,LEN(N3748) - FIND("/",N3748))</f>
        <v>plays</v>
      </c>
      <c r="S3748" s="12">
        <f>(J3748/86400)+DATE(1970,1,1)</f>
        <v>42621.389340277776</v>
      </c>
      <c r="T3748" s="12">
        <f>(I3748/86400)+DATE(1970,1,1)</f>
        <v>42651.389340277776</v>
      </c>
    </row>
    <row r="3749" spans="1:20" ht="30" x14ac:dyDescent="0.25">
      <c r="A3749" s="1">
        <v>3747</v>
      </c>
      <c r="B3749" s="8" t="s">
        <v>3744</v>
      </c>
      <c r="C3749" s="8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6">
        <f>ROUND((E3749/D3749)*(100),0)</f>
        <v>1</v>
      </c>
      <c r="P3749" s="9">
        <f>IF(L3749 = 0,0,E3749/L3749)</f>
        <v>25</v>
      </c>
      <c r="Q3749" s="1" t="str">
        <f>LEFT(N3749,SEARCH("/",N3749)-1)</f>
        <v>theater</v>
      </c>
      <c r="R3749" s="1" t="str">
        <f>RIGHT(N3749,LEN(N3749) - FIND("/",N3749))</f>
        <v>plays</v>
      </c>
      <c r="S3749" s="12">
        <f>(J3749/86400)+DATE(1970,1,1)</f>
        <v>42164.299722222218</v>
      </c>
      <c r="T3749" s="12">
        <f>(I3749/86400)+DATE(1970,1,1)</f>
        <v>42190.957638888889</v>
      </c>
    </row>
    <row r="3750" spans="1:20" ht="60" x14ac:dyDescent="0.25">
      <c r="A3750" s="1">
        <v>3748</v>
      </c>
      <c r="B3750" s="8" t="s">
        <v>3745</v>
      </c>
      <c r="C3750" s="8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16">
        <f>ROUND((E3750/D3750)*(100),0)</f>
        <v>104</v>
      </c>
      <c r="P3750" s="9">
        <f>IF(L3750 = 0,0,E3750/L3750)</f>
        <v>99.538461538461533</v>
      </c>
      <c r="Q3750" s="1" t="str">
        <f>LEFT(N3750,SEARCH("/",N3750)-1)</f>
        <v>theater</v>
      </c>
      <c r="R3750" s="1" t="str">
        <f>RIGHT(N3750,LEN(N3750) - FIND("/",N3750))</f>
        <v>musical</v>
      </c>
      <c r="S3750" s="12">
        <f>(J3750/86400)+DATE(1970,1,1)</f>
        <v>42395.706435185188</v>
      </c>
      <c r="T3750" s="12">
        <f>(I3750/86400)+DATE(1970,1,1)</f>
        <v>42416.249305555553</v>
      </c>
    </row>
    <row r="3751" spans="1:20" ht="45" x14ac:dyDescent="0.25">
      <c r="A3751" s="1">
        <v>3749</v>
      </c>
      <c r="B3751" s="8" t="s">
        <v>3746</v>
      </c>
      <c r="C3751" s="8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16">
        <f>ROUND((E3751/D3751)*(100),0)</f>
        <v>105</v>
      </c>
      <c r="P3751" s="9">
        <f>IF(L3751 = 0,0,E3751/L3751)</f>
        <v>75</v>
      </c>
      <c r="Q3751" s="1" t="str">
        <f>LEFT(N3751,SEARCH("/",N3751)-1)</f>
        <v>theater</v>
      </c>
      <c r="R3751" s="1" t="str">
        <f>RIGHT(N3751,LEN(N3751) - FIND("/",N3751))</f>
        <v>musical</v>
      </c>
      <c r="S3751" s="12">
        <f>(J3751/86400)+DATE(1970,1,1)</f>
        <v>42458.127175925925</v>
      </c>
      <c r="T3751" s="12">
        <f>(I3751/86400)+DATE(1970,1,1)</f>
        <v>42489.165972222225</v>
      </c>
    </row>
    <row r="3752" spans="1:20" ht="105" x14ac:dyDescent="0.25">
      <c r="A3752" s="1">
        <v>3750</v>
      </c>
      <c r="B3752" s="8" t="s">
        <v>3747</v>
      </c>
      <c r="C3752" s="8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16">
        <f>ROUND((E3752/D3752)*(100),0)</f>
        <v>100</v>
      </c>
      <c r="P3752" s="9">
        <f>IF(L3752 = 0,0,E3752/L3752)</f>
        <v>215.25</v>
      </c>
      <c r="Q3752" s="1" t="str">
        <f>LEFT(N3752,SEARCH("/",N3752)-1)</f>
        <v>theater</v>
      </c>
      <c r="R3752" s="1" t="str">
        <f>RIGHT(N3752,LEN(N3752) - FIND("/",N3752))</f>
        <v>musical</v>
      </c>
      <c r="S3752" s="12">
        <f>(J3752/86400)+DATE(1970,1,1)</f>
        <v>42016.981574074074</v>
      </c>
      <c r="T3752" s="12">
        <f>(I3752/86400)+DATE(1970,1,1)</f>
        <v>42045.332638888889</v>
      </c>
    </row>
    <row r="3753" spans="1:20" ht="45" x14ac:dyDescent="0.25">
      <c r="A3753" s="1">
        <v>3751</v>
      </c>
      <c r="B3753" s="8" t="s">
        <v>3748</v>
      </c>
      <c r="C3753" s="8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16">
        <f>ROUND((E3753/D3753)*(100),0)</f>
        <v>133</v>
      </c>
      <c r="P3753" s="9">
        <f>IF(L3753 = 0,0,E3753/L3753)</f>
        <v>120.54545454545455</v>
      </c>
      <c r="Q3753" s="1" t="str">
        <f>LEFT(N3753,SEARCH("/",N3753)-1)</f>
        <v>theater</v>
      </c>
      <c r="R3753" s="1" t="str">
        <f>RIGHT(N3753,LEN(N3753) - FIND("/",N3753))</f>
        <v>musical</v>
      </c>
      <c r="S3753" s="12">
        <f>(J3753/86400)+DATE(1970,1,1)</f>
        <v>42403.035567129627</v>
      </c>
      <c r="T3753" s="12">
        <f>(I3753/86400)+DATE(1970,1,1)</f>
        <v>42462.993900462963</v>
      </c>
    </row>
    <row r="3754" spans="1:20" ht="60" x14ac:dyDescent="0.25">
      <c r="A3754" s="1">
        <v>3752</v>
      </c>
      <c r="B3754" s="8" t="s">
        <v>3749</v>
      </c>
      <c r="C3754" s="8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16">
        <f>ROUND((E3754/D3754)*(100),0)</f>
        <v>113</v>
      </c>
      <c r="P3754" s="9">
        <f>IF(L3754 = 0,0,E3754/L3754)</f>
        <v>37.666666666666664</v>
      </c>
      <c r="Q3754" s="1" t="str">
        <f>LEFT(N3754,SEARCH("/",N3754)-1)</f>
        <v>theater</v>
      </c>
      <c r="R3754" s="1" t="str">
        <f>RIGHT(N3754,LEN(N3754) - FIND("/",N3754))</f>
        <v>musical</v>
      </c>
      <c r="S3754" s="12">
        <f>(J3754/86400)+DATE(1970,1,1)</f>
        <v>42619.802488425921</v>
      </c>
      <c r="T3754" s="12">
        <f>(I3754/86400)+DATE(1970,1,1)</f>
        <v>42659.875</v>
      </c>
    </row>
    <row r="3755" spans="1:20" ht="60" x14ac:dyDescent="0.25">
      <c r="A3755" s="1">
        <v>3753</v>
      </c>
      <c r="B3755" s="8" t="s">
        <v>3750</v>
      </c>
      <c r="C3755" s="8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16">
        <f>ROUND((E3755/D3755)*(100),0)</f>
        <v>103</v>
      </c>
      <c r="P3755" s="9">
        <f>IF(L3755 = 0,0,E3755/L3755)</f>
        <v>172.23333333333332</v>
      </c>
      <c r="Q3755" s="1" t="str">
        <f>LEFT(N3755,SEARCH("/",N3755)-1)</f>
        <v>theater</v>
      </c>
      <c r="R3755" s="1" t="str">
        <f>RIGHT(N3755,LEN(N3755) - FIND("/",N3755))</f>
        <v>musical</v>
      </c>
      <c r="S3755" s="12">
        <f>(J3755/86400)+DATE(1970,1,1)</f>
        <v>42128.824074074073</v>
      </c>
      <c r="T3755" s="12">
        <f>(I3755/86400)+DATE(1970,1,1)</f>
        <v>42158</v>
      </c>
    </row>
    <row r="3756" spans="1:20" ht="45" x14ac:dyDescent="0.25">
      <c r="A3756" s="1">
        <v>3754</v>
      </c>
      <c r="B3756" s="8" t="s">
        <v>3751</v>
      </c>
      <c r="C3756" s="8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16">
        <f>ROUND((E3756/D3756)*(100),0)</f>
        <v>120</v>
      </c>
      <c r="P3756" s="9">
        <f>IF(L3756 = 0,0,E3756/L3756)</f>
        <v>111.11111111111111</v>
      </c>
      <c r="Q3756" s="1" t="str">
        <f>LEFT(N3756,SEARCH("/",N3756)-1)</f>
        <v>theater</v>
      </c>
      <c r="R3756" s="1" t="str">
        <f>RIGHT(N3756,LEN(N3756) - FIND("/",N3756))</f>
        <v>musical</v>
      </c>
      <c r="S3756" s="12">
        <f>(J3756/86400)+DATE(1970,1,1)</f>
        <v>41808.881215277775</v>
      </c>
      <c r="T3756" s="12">
        <f>(I3756/86400)+DATE(1970,1,1)</f>
        <v>41846.207638888889</v>
      </c>
    </row>
    <row r="3757" spans="1:20" ht="60" x14ac:dyDescent="0.25">
      <c r="A3757" s="1">
        <v>3755</v>
      </c>
      <c r="B3757" s="8" t="s">
        <v>3752</v>
      </c>
      <c r="C3757" s="8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16">
        <f>ROUND((E3757/D3757)*(100),0)</f>
        <v>130</v>
      </c>
      <c r="P3757" s="9">
        <f>IF(L3757 = 0,0,E3757/L3757)</f>
        <v>25.464285714285715</v>
      </c>
      <c r="Q3757" s="1" t="str">
        <f>LEFT(N3757,SEARCH("/",N3757)-1)</f>
        <v>theater</v>
      </c>
      <c r="R3757" s="1" t="str">
        <f>RIGHT(N3757,LEN(N3757) - FIND("/",N3757))</f>
        <v>musical</v>
      </c>
      <c r="S3757" s="12">
        <f>(J3757/86400)+DATE(1970,1,1)</f>
        <v>42445.866979166662</v>
      </c>
      <c r="T3757" s="12">
        <f>(I3757/86400)+DATE(1970,1,1)</f>
        <v>42475.866979166662</v>
      </c>
    </row>
    <row r="3758" spans="1:20" ht="60" x14ac:dyDescent="0.25">
      <c r="A3758" s="1">
        <v>3756</v>
      </c>
      <c r="B3758" s="8" t="s">
        <v>3753</v>
      </c>
      <c r="C3758" s="8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16">
        <f>ROUND((E3758/D3758)*(100),0)</f>
        <v>101</v>
      </c>
      <c r="P3758" s="9">
        <f>IF(L3758 = 0,0,E3758/L3758)</f>
        <v>267.64705882352939</v>
      </c>
      <c r="Q3758" s="1" t="str">
        <f>LEFT(N3758,SEARCH("/",N3758)-1)</f>
        <v>theater</v>
      </c>
      <c r="R3758" s="1" t="str">
        <f>RIGHT(N3758,LEN(N3758) - FIND("/",N3758))</f>
        <v>musical</v>
      </c>
      <c r="S3758" s="12">
        <f>(J3758/86400)+DATE(1970,1,1)</f>
        <v>41771.814791666664</v>
      </c>
      <c r="T3758" s="12">
        <f>(I3758/86400)+DATE(1970,1,1)</f>
        <v>41801.814791666664</v>
      </c>
    </row>
    <row r="3759" spans="1:20" ht="45" x14ac:dyDescent="0.25">
      <c r="A3759" s="1">
        <v>3757</v>
      </c>
      <c r="B3759" s="8" t="s">
        <v>3754</v>
      </c>
      <c r="C3759" s="8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16">
        <f>ROUND((E3759/D3759)*(100),0)</f>
        <v>109</v>
      </c>
      <c r="P3759" s="9">
        <f>IF(L3759 = 0,0,E3759/L3759)</f>
        <v>75.959999999999994</v>
      </c>
      <c r="Q3759" s="1" t="str">
        <f>LEFT(N3759,SEARCH("/",N3759)-1)</f>
        <v>theater</v>
      </c>
      <c r="R3759" s="1" t="str">
        <f>RIGHT(N3759,LEN(N3759) - FIND("/",N3759))</f>
        <v>musical</v>
      </c>
      <c r="S3759" s="12">
        <f>(J3759/86400)+DATE(1970,1,1)</f>
        <v>41954.850868055553</v>
      </c>
      <c r="T3759" s="12">
        <f>(I3759/86400)+DATE(1970,1,1)</f>
        <v>41974.850868055553</v>
      </c>
    </row>
    <row r="3760" spans="1:20" ht="30" x14ac:dyDescent="0.25">
      <c r="A3760" s="1">
        <v>3758</v>
      </c>
      <c r="B3760" s="8" t="s">
        <v>3755</v>
      </c>
      <c r="C3760" s="8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16">
        <f>ROUND((E3760/D3760)*(100),0)</f>
        <v>102</v>
      </c>
      <c r="P3760" s="9">
        <f>IF(L3760 = 0,0,E3760/L3760)</f>
        <v>59.03846153846154</v>
      </c>
      <c r="Q3760" s="1" t="str">
        <f>LEFT(N3760,SEARCH("/",N3760)-1)</f>
        <v>theater</v>
      </c>
      <c r="R3760" s="1" t="str">
        <f>RIGHT(N3760,LEN(N3760) - FIND("/",N3760))</f>
        <v>musical</v>
      </c>
      <c r="S3760" s="12">
        <f>(J3760/86400)+DATE(1970,1,1)</f>
        <v>41747.471504629633</v>
      </c>
      <c r="T3760" s="12">
        <f>(I3760/86400)+DATE(1970,1,1)</f>
        <v>41778.208333333336</v>
      </c>
    </row>
    <row r="3761" spans="1:20" ht="30" x14ac:dyDescent="0.25">
      <c r="A3761" s="1">
        <v>3759</v>
      </c>
      <c r="B3761" s="8" t="s">
        <v>3756</v>
      </c>
      <c r="C3761" s="8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16">
        <f>ROUND((E3761/D3761)*(100),0)</f>
        <v>110</v>
      </c>
      <c r="P3761" s="9">
        <f>IF(L3761 = 0,0,E3761/L3761)</f>
        <v>50.111022727272733</v>
      </c>
      <c r="Q3761" s="1" t="str">
        <f>LEFT(N3761,SEARCH("/",N3761)-1)</f>
        <v>theater</v>
      </c>
      <c r="R3761" s="1" t="str">
        <f>RIGHT(N3761,LEN(N3761) - FIND("/",N3761))</f>
        <v>musical</v>
      </c>
      <c r="S3761" s="12">
        <f>(J3761/86400)+DATE(1970,1,1)</f>
        <v>42182.108252314814</v>
      </c>
      <c r="T3761" s="12">
        <f>(I3761/86400)+DATE(1970,1,1)</f>
        <v>42242.108252314814</v>
      </c>
    </row>
    <row r="3762" spans="1:20" ht="60" x14ac:dyDescent="0.25">
      <c r="A3762" s="1">
        <v>3760</v>
      </c>
      <c r="B3762" s="8" t="s">
        <v>3757</v>
      </c>
      <c r="C3762" s="8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16">
        <f>ROUND((E3762/D3762)*(100),0)</f>
        <v>101</v>
      </c>
      <c r="P3762" s="9">
        <f>IF(L3762 = 0,0,E3762/L3762)</f>
        <v>55.502967032967035</v>
      </c>
      <c r="Q3762" s="1" t="str">
        <f>LEFT(N3762,SEARCH("/",N3762)-1)</f>
        <v>theater</v>
      </c>
      <c r="R3762" s="1" t="str">
        <f>RIGHT(N3762,LEN(N3762) - FIND("/",N3762))</f>
        <v>musical</v>
      </c>
      <c r="S3762" s="12">
        <f>(J3762/86400)+DATE(1970,1,1)</f>
        <v>41739.525300925925</v>
      </c>
      <c r="T3762" s="12">
        <f>(I3762/86400)+DATE(1970,1,1)</f>
        <v>41764.525300925925</v>
      </c>
    </row>
    <row r="3763" spans="1:20" ht="60" x14ac:dyDescent="0.25">
      <c r="A3763" s="1">
        <v>3761</v>
      </c>
      <c r="B3763" s="8" t="s">
        <v>3758</v>
      </c>
      <c r="C3763" s="8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16">
        <f>ROUND((E3763/D3763)*(100),0)</f>
        <v>100</v>
      </c>
      <c r="P3763" s="9">
        <f>IF(L3763 = 0,0,E3763/L3763)</f>
        <v>166.66666666666666</v>
      </c>
      <c r="Q3763" s="1" t="str">
        <f>LEFT(N3763,SEARCH("/",N3763)-1)</f>
        <v>theater</v>
      </c>
      <c r="R3763" s="1" t="str">
        <f>RIGHT(N3763,LEN(N3763) - FIND("/",N3763))</f>
        <v>musical</v>
      </c>
      <c r="S3763" s="12">
        <f>(J3763/86400)+DATE(1970,1,1)</f>
        <v>42173.466863425929</v>
      </c>
      <c r="T3763" s="12">
        <f>(I3763/86400)+DATE(1970,1,1)</f>
        <v>42226.958333333328</v>
      </c>
    </row>
    <row r="3764" spans="1:20" ht="45" x14ac:dyDescent="0.25">
      <c r="A3764" s="1">
        <v>3762</v>
      </c>
      <c r="B3764" s="8" t="s">
        <v>3759</v>
      </c>
      <c r="C3764" s="8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16">
        <f>ROUND((E3764/D3764)*(100),0)</f>
        <v>106</v>
      </c>
      <c r="P3764" s="9">
        <f>IF(L3764 = 0,0,E3764/L3764)</f>
        <v>47.428571428571431</v>
      </c>
      <c r="Q3764" s="1" t="str">
        <f>LEFT(N3764,SEARCH("/",N3764)-1)</f>
        <v>theater</v>
      </c>
      <c r="R3764" s="1" t="str">
        <f>RIGHT(N3764,LEN(N3764) - FIND("/",N3764))</f>
        <v>musical</v>
      </c>
      <c r="S3764" s="12">
        <f>(J3764/86400)+DATE(1970,1,1)</f>
        <v>42193.813530092593</v>
      </c>
      <c r="T3764" s="12">
        <f>(I3764/86400)+DATE(1970,1,1)</f>
        <v>42218.813530092593</v>
      </c>
    </row>
    <row r="3765" spans="1:20" ht="30" x14ac:dyDescent="0.25">
      <c r="A3765" s="1">
        <v>3763</v>
      </c>
      <c r="B3765" s="8" t="s">
        <v>3760</v>
      </c>
      <c r="C3765" s="8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16">
        <f>ROUND((E3765/D3765)*(100),0)</f>
        <v>100</v>
      </c>
      <c r="P3765" s="9">
        <f>IF(L3765 = 0,0,E3765/L3765)</f>
        <v>64.935064935064929</v>
      </c>
      <c r="Q3765" s="1" t="str">
        <f>LEFT(N3765,SEARCH("/",N3765)-1)</f>
        <v>theater</v>
      </c>
      <c r="R3765" s="1" t="str">
        <f>RIGHT(N3765,LEN(N3765) - FIND("/",N3765))</f>
        <v>musical</v>
      </c>
      <c r="S3765" s="12">
        <f>(J3765/86400)+DATE(1970,1,1)</f>
        <v>42065.750300925924</v>
      </c>
      <c r="T3765" s="12">
        <f>(I3765/86400)+DATE(1970,1,1)</f>
        <v>42095.708634259259</v>
      </c>
    </row>
    <row r="3766" spans="1:20" ht="45" x14ac:dyDescent="0.25">
      <c r="A3766" s="1">
        <v>3764</v>
      </c>
      <c r="B3766" s="8" t="s">
        <v>3761</v>
      </c>
      <c r="C3766" s="8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16">
        <f>ROUND((E3766/D3766)*(100),0)</f>
        <v>100</v>
      </c>
      <c r="P3766" s="9">
        <f>IF(L3766 = 0,0,E3766/L3766)</f>
        <v>55.555555555555557</v>
      </c>
      <c r="Q3766" s="1" t="str">
        <f>LEFT(N3766,SEARCH("/",N3766)-1)</f>
        <v>theater</v>
      </c>
      <c r="R3766" s="1" t="str">
        <f>RIGHT(N3766,LEN(N3766) - FIND("/",N3766))</f>
        <v>musical</v>
      </c>
      <c r="S3766" s="12">
        <f>(J3766/86400)+DATE(1970,1,1)</f>
        <v>42499.842962962968</v>
      </c>
      <c r="T3766" s="12">
        <f>(I3766/86400)+DATE(1970,1,1)</f>
        <v>42519.025000000001</v>
      </c>
    </row>
    <row r="3767" spans="1:20" ht="60" x14ac:dyDescent="0.25">
      <c r="A3767" s="1">
        <v>3765</v>
      </c>
      <c r="B3767" s="8" t="s">
        <v>3762</v>
      </c>
      <c r="C3767" s="8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16">
        <f>ROUND((E3767/D3767)*(100),0)</f>
        <v>113</v>
      </c>
      <c r="P3767" s="9">
        <f>IF(L3767 = 0,0,E3767/L3767)</f>
        <v>74.224299065420567</v>
      </c>
      <c r="Q3767" s="1" t="str">
        <f>LEFT(N3767,SEARCH("/",N3767)-1)</f>
        <v>theater</v>
      </c>
      <c r="R3767" s="1" t="str">
        <f>RIGHT(N3767,LEN(N3767) - FIND("/",N3767))</f>
        <v>musical</v>
      </c>
      <c r="S3767" s="12">
        <f>(J3767/86400)+DATE(1970,1,1)</f>
        <v>41820.776412037041</v>
      </c>
      <c r="T3767" s="12">
        <f>(I3767/86400)+DATE(1970,1,1)</f>
        <v>41850.776412037041</v>
      </c>
    </row>
    <row r="3768" spans="1:20" ht="45" x14ac:dyDescent="0.25">
      <c r="A3768" s="1">
        <v>3766</v>
      </c>
      <c r="B3768" s="8" t="s">
        <v>3763</v>
      </c>
      <c r="C3768" s="8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16">
        <f>ROUND((E3768/D3768)*(100),0)</f>
        <v>103</v>
      </c>
      <c r="P3768" s="9">
        <f>IF(L3768 = 0,0,E3768/L3768)</f>
        <v>106.9271875</v>
      </c>
      <c r="Q3768" s="1" t="str">
        <f>LEFT(N3768,SEARCH("/",N3768)-1)</f>
        <v>theater</v>
      </c>
      <c r="R3768" s="1" t="str">
        <f>RIGHT(N3768,LEN(N3768) - FIND("/",N3768))</f>
        <v>musical</v>
      </c>
      <c r="S3768" s="12">
        <f>(J3768/86400)+DATE(1970,1,1)</f>
        <v>41788.167187500003</v>
      </c>
      <c r="T3768" s="12">
        <f>(I3768/86400)+DATE(1970,1,1)</f>
        <v>41823.167187500003</v>
      </c>
    </row>
    <row r="3769" spans="1:20" ht="60" x14ac:dyDescent="0.25">
      <c r="A3769" s="1">
        <v>3767</v>
      </c>
      <c r="B3769" s="8" t="s">
        <v>3764</v>
      </c>
      <c r="C3769" s="8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16">
        <f>ROUND((E3769/D3769)*(100),0)</f>
        <v>117</v>
      </c>
      <c r="P3769" s="9">
        <f>IF(L3769 = 0,0,E3769/L3769)</f>
        <v>41.696428571428569</v>
      </c>
      <c r="Q3769" s="1" t="str">
        <f>LEFT(N3769,SEARCH("/",N3769)-1)</f>
        <v>theater</v>
      </c>
      <c r="R3769" s="1" t="str">
        <f>RIGHT(N3769,LEN(N3769) - FIND("/",N3769))</f>
        <v>musical</v>
      </c>
      <c r="S3769" s="12">
        <f>(J3769/86400)+DATE(1970,1,1)</f>
        <v>42050.019641203704</v>
      </c>
      <c r="T3769" s="12">
        <f>(I3769/86400)+DATE(1970,1,1)</f>
        <v>42064.207638888889</v>
      </c>
    </row>
    <row r="3770" spans="1:20" ht="60" x14ac:dyDescent="0.25">
      <c r="A3770" s="1">
        <v>3768</v>
      </c>
      <c r="B3770" s="8" t="s">
        <v>3765</v>
      </c>
      <c r="C3770" s="8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16">
        <f>ROUND((E3770/D3770)*(100),0)</f>
        <v>108</v>
      </c>
      <c r="P3770" s="9">
        <f>IF(L3770 = 0,0,E3770/L3770)</f>
        <v>74.243275862068955</v>
      </c>
      <c r="Q3770" s="1" t="str">
        <f>LEFT(N3770,SEARCH("/",N3770)-1)</f>
        <v>theater</v>
      </c>
      <c r="R3770" s="1" t="str">
        <f>RIGHT(N3770,LEN(N3770) - FIND("/",N3770))</f>
        <v>musical</v>
      </c>
      <c r="S3770" s="12">
        <f>(J3770/86400)+DATE(1970,1,1)</f>
        <v>41772.727893518517</v>
      </c>
      <c r="T3770" s="12">
        <f>(I3770/86400)+DATE(1970,1,1)</f>
        <v>41802.727893518517</v>
      </c>
    </row>
    <row r="3771" spans="1:20" ht="45" x14ac:dyDescent="0.25">
      <c r="A3771" s="1">
        <v>3769</v>
      </c>
      <c r="B3771" s="8" t="s">
        <v>3766</v>
      </c>
      <c r="C3771" s="8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16">
        <f>ROUND((E3771/D3771)*(100),0)</f>
        <v>100</v>
      </c>
      <c r="P3771" s="9">
        <f>IF(L3771 = 0,0,E3771/L3771)</f>
        <v>73.333333333333329</v>
      </c>
      <c r="Q3771" s="1" t="str">
        <f>LEFT(N3771,SEARCH("/",N3771)-1)</f>
        <v>theater</v>
      </c>
      <c r="R3771" s="1" t="str">
        <f>RIGHT(N3771,LEN(N3771) - FIND("/",N3771))</f>
        <v>musical</v>
      </c>
      <c r="S3771" s="12">
        <f>(J3771/86400)+DATE(1970,1,1)</f>
        <v>42445.598136574074</v>
      </c>
      <c r="T3771" s="12">
        <f>(I3771/86400)+DATE(1970,1,1)</f>
        <v>42475.598136574074</v>
      </c>
    </row>
    <row r="3772" spans="1:20" ht="60" x14ac:dyDescent="0.25">
      <c r="A3772" s="1">
        <v>3770</v>
      </c>
      <c r="B3772" s="8" t="s">
        <v>3767</v>
      </c>
      <c r="C3772" s="8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16">
        <f>ROUND((E3772/D3772)*(100),0)</f>
        <v>100</v>
      </c>
      <c r="P3772" s="9">
        <f>IF(L3772 = 0,0,E3772/L3772)</f>
        <v>100</v>
      </c>
      <c r="Q3772" s="1" t="str">
        <f>LEFT(N3772,SEARCH("/",N3772)-1)</f>
        <v>theater</v>
      </c>
      <c r="R3772" s="1" t="str">
        <f>RIGHT(N3772,LEN(N3772) - FIND("/",N3772))</f>
        <v>musical</v>
      </c>
      <c r="S3772" s="12">
        <f>(J3772/86400)+DATE(1970,1,1)</f>
        <v>42138.930671296301</v>
      </c>
      <c r="T3772" s="12">
        <f>(I3772/86400)+DATE(1970,1,1)</f>
        <v>42168.930671296301</v>
      </c>
    </row>
    <row r="3773" spans="1:20" ht="30" x14ac:dyDescent="0.25">
      <c r="A3773" s="1">
        <v>3771</v>
      </c>
      <c r="B3773" s="8" t="s">
        <v>3768</v>
      </c>
      <c r="C3773" s="8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16">
        <f>ROUND((E3773/D3773)*(100),0)</f>
        <v>146</v>
      </c>
      <c r="P3773" s="9">
        <f>IF(L3773 = 0,0,E3773/L3773)</f>
        <v>38.421052631578945</v>
      </c>
      <c r="Q3773" s="1" t="str">
        <f>LEFT(N3773,SEARCH("/",N3773)-1)</f>
        <v>theater</v>
      </c>
      <c r="R3773" s="1" t="str">
        <f>RIGHT(N3773,LEN(N3773) - FIND("/",N3773))</f>
        <v>musical</v>
      </c>
      <c r="S3773" s="12">
        <f>(J3773/86400)+DATE(1970,1,1)</f>
        <v>42493.857083333336</v>
      </c>
      <c r="T3773" s="12">
        <f>(I3773/86400)+DATE(1970,1,1)</f>
        <v>42508</v>
      </c>
    </row>
    <row r="3774" spans="1:20" ht="45" x14ac:dyDescent="0.25">
      <c r="A3774" s="1">
        <v>3772</v>
      </c>
      <c r="B3774" s="8" t="s">
        <v>3769</v>
      </c>
      <c r="C3774" s="8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16">
        <f>ROUND((E3774/D3774)*(100),0)</f>
        <v>110</v>
      </c>
      <c r="P3774" s="9">
        <f>IF(L3774 = 0,0,E3774/L3774)</f>
        <v>166.96969696969697</v>
      </c>
      <c r="Q3774" s="1" t="str">
        <f>LEFT(N3774,SEARCH("/",N3774)-1)</f>
        <v>theater</v>
      </c>
      <c r="R3774" s="1" t="str">
        <f>RIGHT(N3774,LEN(N3774) - FIND("/",N3774))</f>
        <v>musical</v>
      </c>
      <c r="S3774" s="12">
        <f>(J3774/86400)+DATE(1970,1,1)</f>
        <v>42682.616967592592</v>
      </c>
      <c r="T3774" s="12">
        <f>(I3774/86400)+DATE(1970,1,1)</f>
        <v>42703.25</v>
      </c>
    </row>
    <row r="3775" spans="1:20" ht="30" x14ac:dyDescent="0.25">
      <c r="A3775" s="1">
        <v>3773</v>
      </c>
      <c r="B3775" s="8" t="s">
        <v>3770</v>
      </c>
      <c r="C3775" s="8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16">
        <f>ROUND((E3775/D3775)*(100),0)</f>
        <v>108</v>
      </c>
      <c r="P3775" s="9">
        <f>IF(L3775 = 0,0,E3775/L3775)</f>
        <v>94.912280701754383</v>
      </c>
      <c r="Q3775" s="1" t="str">
        <f>LEFT(N3775,SEARCH("/",N3775)-1)</f>
        <v>theater</v>
      </c>
      <c r="R3775" s="1" t="str">
        <f>RIGHT(N3775,LEN(N3775) - FIND("/",N3775))</f>
        <v>musical</v>
      </c>
      <c r="S3775" s="12">
        <f>(J3775/86400)+DATE(1970,1,1)</f>
        <v>42656.005173611113</v>
      </c>
      <c r="T3775" s="12">
        <f>(I3775/86400)+DATE(1970,1,1)</f>
        <v>42689.088888888888</v>
      </c>
    </row>
    <row r="3776" spans="1:20" ht="60" x14ac:dyDescent="0.25">
      <c r="A3776" s="1">
        <v>3774</v>
      </c>
      <c r="B3776" s="8" t="s">
        <v>3771</v>
      </c>
      <c r="C3776" s="8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16">
        <f>ROUND((E3776/D3776)*(100),0)</f>
        <v>100</v>
      </c>
      <c r="P3776" s="9">
        <f>IF(L3776 = 0,0,E3776/L3776)</f>
        <v>100</v>
      </c>
      <c r="Q3776" s="1" t="str">
        <f>LEFT(N3776,SEARCH("/",N3776)-1)</f>
        <v>theater</v>
      </c>
      <c r="R3776" s="1" t="str">
        <f>RIGHT(N3776,LEN(N3776) - FIND("/",N3776))</f>
        <v>musical</v>
      </c>
      <c r="S3776" s="12">
        <f>(J3776/86400)+DATE(1970,1,1)</f>
        <v>42087.792303240742</v>
      </c>
      <c r="T3776" s="12">
        <f>(I3776/86400)+DATE(1970,1,1)</f>
        <v>42103.792303240742</v>
      </c>
    </row>
    <row r="3777" spans="1:20" ht="45" x14ac:dyDescent="0.25">
      <c r="A3777" s="1">
        <v>3775</v>
      </c>
      <c r="B3777" s="8" t="s">
        <v>3772</v>
      </c>
      <c r="C3777" s="8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16">
        <f>ROUND((E3777/D3777)*(100),0)</f>
        <v>100</v>
      </c>
      <c r="P3777" s="9">
        <f>IF(L3777 = 0,0,E3777/L3777)</f>
        <v>143.21428571428572</v>
      </c>
      <c r="Q3777" s="1" t="str">
        <f>LEFT(N3777,SEARCH("/",N3777)-1)</f>
        <v>theater</v>
      </c>
      <c r="R3777" s="1" t="str">
        <f>RIGHT(N3777,LEN(N3777) - FIND("/",N3777))</f>
        <v>musical</v>
      </c>
      <c r="S3777" s="12">
        <f>(J3777/86400)+DATE(1970,1,1)</f>
        <v>42075.942627314813</v>
      </c>
      <c r="T3777" s="12">
        <f>(I3777/86400)+DATE(1970,1,1)</f>
        <v>42103.166666666672</v>
      </c>
    </row>
    <row r="3778" spans="1:20" ht="60" x14ac:dyDescent="0.25">
      <c r="A3778" s="1">
        <v>3776</v>
      </c>
      <c r="B3778" s="8" t="s">
        <v>3773</v>
      </c>
      <c r="C3778" s="8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16">
        <f>ROUND((E3778/D3778)*(100),0)</f>
        <v>107</v>
      </c>
      <c r="P3778" s="9">
        <f>IF(L3778 = 0,0,E3778/L3778)</f>
        <v>90.819148936170208</v>
      </c>
      <c r="Q3778" s="1" t="str">
        <f>LEFT(N3778,SEARCH("/",N3778)-1)</f>
        <v>theater</v>
      </c>
      <c r="R3778" s="1" t="str">
        <f>RIGHT(N3778,LEN(N3778) - FIND("/",N3778))</f>
        <v>musical</v>
      </c>
      <c r="S3778" s="12">
        <f>(J3778/86400)+DATE(1970,1,1)</f>
        <v>41814.367800925924</v>
      </c>
      <c r="T3778" s="12">
        <f>(I3778/86400)+DATE(1970,1,1)</f>
        <v>41852.041666666664</v>
      </c>
    </row>
    <row r="3779" spans="1:20" ht="45" x14ac:dyDescent="0.25">
      <c r="A3779" s="1">
        <v>3777</v>
      </c>
      <c r="B3779" s="8" t="s">
        <v>3774</v>
      </c>
      <c r="C3779" s="8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16">
        <f>ROUND((E3779/D3779)*(100),0)</f>
        <v>143</v>
      </c>
      <c r="P3779" s="9">
        <f>IF(L3779 = 0,0,E3779/L3779)</f>
        <v>48.542372881355931</v>
      </c>
      <c r="Q3779" s="1" t="str">
        <f>LEFT(N3779,SEARCH("/",N3779)-1)</f>
        <v>theater</v>
      </c>
      <c r="R3779" s="1" t="str">
        <f>RIGHT(N3779,LEN(N3779) - FIND("/",N3779))</f>
        <v>musical</v>
      </c>
      <c r="S3779" s="12">
        <f>(J3779/86400)+DATE(1970,1,1)</f>
        <v>41887.111354166671</v>
      </c>
      <c r="T3779" s="12">
        <f>(I3779/86400)+DATE(1970,1,1)</f>
        <v>41909.166666666664</v>
      </c>
    </row>
    <row r="3780" spans="1:20" ht="30" x14ac:dyDescent="0.25">
      <c r="A3780" s="1">
        <v>3778</v>
      </c>
      <c r="B3780" s="8" t="s">
        <v>3775</v>
      </c>
      <c r="C3780" s="8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16">
        <f>ROUND((E3780/D3780)*(100),0)</f>
        <v>105</v>
      </c>
      <c r="P3780" s="9">
        <f>IF(L3780 = 0,0,E3780/L3780)</f>
        <v>70.027777777777771</v>
      </c>
      <c r="Q3780" s="1" t="str">
        <f>LEFT(N3780,SEARCH("/",N3780)-1)</f>
        <v>theater</v>
      </c>
      <c r="R3780" s="1" t="str">
        <f>RIGHT(N3780,LEN(N3780) - FIND("/",N3780))</f>
        <v>musical</v>
      </c>
      <c r="S3780" s="12">
        <f>(J3780/86400)+DATE(1970,1,1)</f>
        <v>41989.819212962961</v>
      </c>
      <c r="T3780" s="12">
        <f>(I3780/86400)+DATE(1970,1,1)</f>
        <v>42049.819212962961</v>
      </c>
    </row>
    <row r="3781" spans="1:20" ht="30" x14ac:dyDescent="0.25">
      <c r="A3781" s="1">
        <v>3779</v>
      </c>
      <c r="B3781" s="8" t="s">
        <v>3776</v>
      </c>
      <c r="C3781" s="8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16">
        <f>ROUND((E3781/D3781)*(100),0)</f>
        <v>104</v>
      </c>
      <c r="P3781" s="9">
        <f>IF(L3781 = 0,0,E3781/L3781)</f>
        <v>135.62608695652173</v>
      </c>
      <c r="Q3781" s="1" t="str">
        <f>LEFT(N3781,SEARCH("/",N3781)-1)</f>
        <v>theater</v>
      </c>
      <c r="R3781" s="1" t="str">
        <f>RIGHT(N3781,LEN(N3781) - FIND("/",N3781))</f>
        <v>musical</v>
      </c>
      <c r="S3781" s="12">
        <f>(J3781/86400)+DATE(1970,1,1)</f>
        <v>42425.735416666663</v>
      </c>
      <c r="T3781" s="12">
        <f>(I3781/86400)+DATE(1970,1,1)</f>
        <v>42455.693749999999</v>
      </c>
    </row>
    <row r="3782" spans="1:20" ht="45" x14ac:dyDescent="0.25">
      <c r="A3782" s="1">
        <v>3780</v>
      </c>
      <c r="B3782" s="8" t="s">
        <v>3777</v>
      </c>
      <c r="C3782" s="8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16">
        <f>ROUND((E3782/D3782)*(100),0)</f>
        <v>120</v>
      </c>
      <c r="P3782" s="9">
        <f>IF(L3782 = 0,0,E3782/L3782)</f>
        <v>100</v>
      </c>
      <c r="Q3782" s="1" t="str">
        <f>LEFT(N3782,SEARCH("/",N3782)-1)</f>
        <v>theater</v>
      </c>
      <c r="R3782" s="1" t="str">
        <f>RIGHT(N3782,LEN(N3782) - FIND("/",N3782))</f>
        <v>musical</v>
      </c>
      <c r="S3782" s="12">
        <f>(J3782/86400)+DATE(1970,1,1)</f>
        <v>42166.219733796301</v>
      </c>
      <c r="T3782" s="12">
        <f>(I3782/86400)+DATE(1970,1,1)</f>
        <v>42198.837500000001</v>
      </c>
    </row>
    <row r="3783" spans="1:20" ht="60" x14ac:dyDescent="0.25">
      <c r="A3783" s="1">
        <v>3781</v>
      </c>
      <c r="B3783" s="8" t="s">
        <v>3778</v>
      </c>
      <c r="C3783" s="8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16">
        <f>ROUND((E3783/D3783)*(100),0)</f>
        <v>110</v>
      </c>
      <c r="P3783" s="9">
        <f>IF(L3783 = 0,0,E3783/L3783)</f>
        <v>94.90384615384616</v>
      </c>
      <c r="Q3783" s="1" t="str">
        <f>LEFT(N3783,SEARCH("/",N3783)-1)</f>
        <v>theater</v>
      </c>
      <c r="R3783" s="1" t="str">
        <f>RIGHT(N3783,LEN(N3783) - FIND("/",N3783))</f>
        <v>musical</v>
      </c>
      <c r="S3783" s="12">
        <f>(J3783/86400)+DATE(1970,1,1)</f>
        <v>41865.882928240739</v>
      </c>
      <c r="T3783" s="12">
        <f>(I3783/86400)+DATE(1970,1,1)</f>
        <v>41890.882928240739</v>
      </c>
    </row>
    <row r="3784" spans="1:20" ht="60" x14ac:dyDescent="0.25">
      <c r="A3784" s="1">
        <v>3782</v>
      </c>
      <c r="B3784" s="8" t="s">
        <v>3779</v>
      </c>
      <c r="C3784" s="8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16">
        <f>ROUND((E3784/D3784)*(100),0)</f>
        <v>102</v>
      </c>
      <c r="P3784" s="9">
        <f>IF(L3784 = 0,0,E3784/L3784)</f>
        <v>75.370370370370367</v>
      </c>
      <c r="Q3784" s="1" t="str">
        <f>LEFT(N3784,SEARCH("/",N3784)-1)</f>
        <v>theater</v>
      </c>
      <c r="R3784" s="1" t="str">
        <f>RIGHT(N3784,LEN(N3784) - FIND("/",N3784))</f>
        <v>musical</v>
      </c>
      <c r="S3784" s="12">
        <f>(J3784/86400)+DATE(1970,1,1)</f>
        <v>42546.862233796295</v>
      </c>
      <c r="T3784" s="12">
        <f>(I3784/86400)+DATE(1970,1,1)</f>
        <v>42575.958333333328</v>
      </c>
    </row>
    <row r="3785" spans="1:20" ht="45" x14ac:dyDescent="0.25">
      <c r="A3785" s="1">
        <v>3783</v>
      </c>
      <c r="B3785" s="8" t="s">
        <v>3780</v>
      </c>
      <c r="C3785" s="8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16">
        <f>ROUND((E3785/D3785)*(100),0)</f>
        <v>129</v>
      </c>
      <c r="P3785" s="9">
        <f>IF(L3785 = 0,0,E3785/L3785)</f>
        <v>64.458333333333329</v>
      </c>
      <c r="Q3785" s="1" t="str">
        <f>LEFT(N3785,SEARCH("/",N3785)-1)</f>
        <v>theater</v>
      </c>
      <c r="R3785" s="1" t="str">
        <f>RIGHT(N3785,LEN(N3785) - FIND("/",N3785))</f>
        <v>musical</v>
      </c>
      <c r="S3785" s="12">
        <f>(J3785/86400)+DATE(1970,1,1)</f>
        <v>42420.140277777777</v>
      </c>
      <c r="T3785" s="12">
        <f>(I3785/86400)+DATE(1970,1,1)</f>
        <v>42444.666666666672</v>
      </c>
    </row>
    <row r="3786" spans="1:20" ht="60" x14ac:dyDescent="0.25">
      <c r="A3786" s="1">
        <v>3784</v>
      </c>
      <c r="B3786" s="8" t="s">
        <v>3781</v>
      </c>
      <c r="C3786" s="8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16">
        <f>ROUND((E3786/D3786)*(100),0)</f>
        <v>115</v>
      </c>
      <c r="P3786" s="9">
        <f>IF(L3786 = 0,0,E3786/L3786)</f>
        <v>115</v>
      </c>
      <c r="Q3786" s="1" t="str">
        <f>LEFT(N3786,SEARCH("/",N3786)-1)</f>
        <v>theater</v>
      </c>
      <c r="R3786" s="1" t="str">
        <f>RIGHT(N3786,LEN(N3786) - FIND("/",N3786))</f>
        <v>musical</v>
      </c>
      <c r="S3786" s="12">
        <f>(J3786/86400)+DATE(1970,1,1)</f>
        <v>42531.980694444443</v>
      </c>
      <c r="T3786" s="12">
        <f>(I3786/86400)+DATE(1970,1,1)</f>
        <v>42561.980694444443</v>
      </c>
    </row>
    <row r="3787" spans="1:20" ht="60" x14ac:dyDescent="0.25">
      <c r="A3787" s="1">
        <v>3785</v>
      </c>
      <c r="B3787" s="8" t="s">
        <v>3782</v>
      </c>
      <c r="C3787" s="8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16">
        <f>ROUND((E3787/D3787)*(100),0)</f>
        <v>151</v>
      </c>
      <c r="P3787" s="9">
        <f>IF(L3787 = 0,0,E3787/L3787)</f>
        <v>100.5</v>
      </c>
      <c r="Q3787" s="1" t="str">
        <f>LEFT(N3787,SEARCH("/",N3787)-1)</f>
        <v>theater</v>
      </c>
      <c r="R3787" s="1" t="str">
        <f>RIGHT(N3787,LEN(N3787) - FIND("/",N3787))</f>
        <v>musical</v>
      </c>
      <c r="S3787" s="12">
        <f>(J3787/86400)+DATE(1970,1,1)</f>
        <v>42548.63853009259</v>
      </c>
      <c r="T3787" s="12">
        <f>(I3787/86400)+DATE(1970,1,1)</f>
        <v>42584.418749999997</v>
      </c>
    </row>
    <row r="3788" spans="1:20" ht="45" x14ac:dyDescent="0.25">
      <c r="A3788" s="1">
        <v>3786</v>
      </c>
      <c r="B3788" s="8" t="s">
        <v>3783</v>
      </c>
      <c r="C3788" s="8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16">
        <f>ROUND((E3788/D3788)*(100),0)</f>
        <v>111</v>
      </c>
      <c r="P3788" s="9">
        <f>IF(L3788 = 0,0,E3788/L3788)</f>
        <v>93.774647887323937</v>
      </c>
      <c r="Q3788" s="1" t="str">
        <f>LEFT(N3788,SEARCH("/",N3788)-1)</f>
        <v>theater</v>
      </c>
      <c r="R3788" s="1" t="str">
        <f>RIGHT(N3788,LEN(N3788) - FIND("/",N3788))</f>
        <v>musical</v>
      </c>
      <c r="S3788" s="12">
        <f>(J3788/86400)+DATE(1970,1,1)</f>
        <v>42487.037905092591</v>
      </c>
      <c r="T3788" s="12">
        <f>(I3788/86400)+DATE(1970,1,1)</f>
        <v>42517.037905092591</v>
      </c>
    </row>
    <row r="3789" spans="1:20" ht="45" x14ac:dyDescent="0.25">
      <c r="A3789" s="1">
        <v>3787</v>
      </c>
      <c r="B3789" s="8" t="s">
        <v>3784</v>
      </c>
      <c r="C3789" s="8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16">
        <f>ROUND((E3789/D3789)*(100),0)</f>
        <v>100</v>
      </c>
      <c r="P3789" s="9">
        <f>IF(L3789 = 0,0,E3789/L3789)</f>
        <v>35.1</v>
      </c>
      <c r="Q3789" s="1" t="str">
        <f>LEFT(N3789,SEARCH("/",N3789)-1)</f>
        <v>theater</v>
      </c>
      <c r="R3789" s="1" t="str">
        <f>RIGHT(N3789,LEN(N3789) - FIND("/",N3789))</f>
        <v>musical</v>
      </c>
      <c r="S3789" s="12">
        <f>(J3789/86400)+DATE(1970,1,1)</f>
        <v>42167.534791666665</v>
      </c>
      <c r="T3789" s="12">
        <f>(I3789/86400)+DATE(1970,1,1)</f>
        <v>42196.165972222225</v>
      </c>
    </row>
    <row r="3790" spans="1:20" ht="75" x14ac:dyDescent="0.25">
      <c r="A3790" s="1">
        <v>3788</v>
      </c>
      <c r="B3790" s="8" t="s">
        <v>3785</v>
      </c>
      <c r="C3790" s="8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6">
        <f>ROUND((E3790/D3790)*(100),0)</f>
        <v>1</v>
      </c>
      <c r="P3790" s="9">
        <f>IF(L3790 = 0,0,E3790/L3790)</f>
        <v>500</v>
      </c>
      <c r="Q3790" s="1" t="str">
        <f>LEFT(N3790,SEARCH("/",N3790)-1)</f>
        <v>theater</v>
      </c>
      <c r="R3790" s="1" t="str">
        <f>RIGHT(N3790,LEN(N3790) - FIND("/",N3790))</f>
        <v>musical</v>
      </c>
      <c r="S3790" s="12">
        <f>(J3790/86400)+DATE(1970,1,1)</f>
        <v>42333.695821759262</v>
      </c>
      <c r="T3790" s="12">
        <f>(I3790/86400)+DATE(1970,1,1)</f>
        <v>42361.679166666669</v>
      </c>
    </row>
    <row r="3791" spans="1:20" ht="45" x14ac:dyDescent="0.25">
      <c r="A3791" s="1">
        <v>3789</v>
      </c>
      <c r="B3791" s="8" t="s">
        <v>3786</v>
      </c>
      <c r="C3791" s="8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6">
        <f>ROUND((E3791/D3791)*(100),0)</f>
        <v>3</v>
      </c>
      <c r="P3791" s="9">
        <f>IF(L3791 = 0,0,E3791/L3791)</f>
        <v>29</v>
      </c>
      <c r="Q3791" s="1" t="str">
        <f>LEFT(N3791,SEARCH("/",N3791)-1)</f>
        <v>theater</v>
      </c>
      <c r="R3791" s="1" t="str">
        <f>RIGHT(N3791,LEN(N3791) - FIND("/",N3791))</f>
        <v>musical</v>
      </c>
      <c r="S3791" s="12">
        <f>(J3791/86400)+DATE(1970,1,1)</f>
        <v>42138.798819444448</v>
      </c>
      <c r="T3791" s="12">
        <f>(I3791/86400)+DATE(1970,1,1)</f>
        <v>42170.798819444448</v>
      </c>
    </row>
    <row r="3792" spans="1:20" ht="60" x14ac:dyDescent="0.25">
      <c r="A3792" s="1">
        <v>3790</v>
      </c>
      <c r="B3792" s="8" t="s">
        <v>3787</v>
      </c>
      <c r="C3792" s="8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6">
        <f>ROUND((E3792/D3792)*(100),0)</f>
        <v>0</v>
      </c>
      <c r="P3792" s="9">
        <f>IF(L3792 = 0,0,E3792/L3792)</f>
        <v>0</v>
      </c>
      <c r="Q3792" s="1" t="str">
        <f>LEFT(N3792,SEARCH("/",N3792)-1)</f>
        <v>theater</v>
      </c>
      <c r="R3792" s="1" t="str">
        <f>RIGHT(N3792,LEN(N3792) - FIND("/",N3792))</f>
        <v>musical</v>
      </c>
      <c r="S3792" s="12">
        <f>(J3792/86400)+DATE(1970,1,1)</f>
        <v>42666.666932870372</v>
      </c>
      <c r="T3792" s="12">
        <f>(I3792/86400)+DATE(1970,1,1)</f>
        <v>42696.708599537036</v>
      </c>
    </row>
    <row r="3793" spans="1:20" ht="30" x14ac:dyDescent="0.25">
      <c r="A3793" s="1">
        <v>3791</v>
      </c>
      <c r="B3793" s="8" t="s">
        <v>3788</v>
      </c>
      <c r="C3793" s="8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6">
        <f>ROUND((E3793/D3793)*(100),0)</f>
        <v>0</v>
      </c>
      <c r="P3793" s="9">
        <f>IF(L3793 = 0,0,E3793/L3793)</f>
        <v>0</v>
      </c>
      <c r="Q3793" s="1" t="str">
        <f>LEFT(N3793,SEARCH("/",N3793)-1)</f>
        <v>theater</v>
      </c>
      <c r="R3793" s="1" t="str">
        <f>RIGHT(N3793,LEN(N3793) - FIND("/",N3793))</f>
        <v>musical</v>
      </c>
      <c r="S3793" s="12">
        <f>(J3793/86400)+DATE(1970,1,1)</f>
        <v>41766.692037037035</v>
      </c>
      <c r="T3793" s="12">
        <f>(I3793/86400)+DATE(1970,1,1)</f>
        <v>41826.692037037035</v>
      </c>
    </row>
    <row r="3794" spans="1:20" ht="30" x14ac:dyDescent="0.25">
      <c r="A3794" s="1">
        <v>3792</v>
      </c>
      <c r="B3794" s="8" t="s">
        <v>3789</v>
      </c>
      <c r="C3794" s="8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6">
        <f>ROUND((E3794/D3794)*(100),0)</f>
        <v>0</v>
      </c>
      <c r="P3794" s="9">
        <f>IF(L3794 = 0,0,E3794/L3794)</f>
        <v>17.5</v>
      </c>
      <c r="Q3794" s="1" t="str">
        <f>LEFT(N3794,SEARCH("/",N3794)-1)</f>
        <v>theater</v>
      </c>
      <c r="R3794" s="1" t="str">
        <f>RIGHT(N3794,LEN(N3794) - FIND("/",N3794))</f>
        <v>musical</v>
      </c>
      <c r="S3794" s="12">
        <f>(J3794/86400)+DATE(1970,1,1)</f>
        <v>42170.447013888886</v>
      </c>
      <c r="T3794" s="12">
        <f>(I3794/86400)+DATE(1970,1,1)</f>
        <v>42200.447013888886</v>
      </c>
    </row>
    <row r="3795" spans="1:20" ht="60" x14ac:dyDescent="0.25">
      <c r="A3795" s="1">
        <v>3793</v>
      </c>
      <c r="B3795" s="8" t="s">
        <v>3790</v>
      </c>
      <c r="C3795" s="8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6">
        <f>ROUND((E3795/D3795)*(100),0)</f>
        <v>60</v>
      </c>
      <c r="P3795" s="9">
        <f>IF(L3795 = 0,0,E3795/L3795)</f>
        <v>174</v>
      </c>
      <c r="Q3795" s="1" t="str">
        <f>LEFT(N3795,SEARCH("/",N3795)-1)</f>
        <v>theater</v>
      </c>
      <c r="R3795" s="1" t="str">
        <f>RIGHT(N3795,LEN(N3795) - FIND("/",N3795))</f>
        <v>musical</v>
      </c>
      <c r="S3795" s="12">
        <f>(J3795/86400)+DATE(1970,1,1)</f>
        <v>41968.938993055555</v>
      </c>
      <c r="T3795" s="12">
        <f>(I3795/86400)+DATE(1970,1,1)</f>
        <v>41989.938993055555</v>
      </c>
    </row>
    <row r="3796" spans="1:20" ht="60" x14ac:dyDescent="0.25">
      <c r="A3796" s="1">
        <v>3794</v>
      </c>
      <c r="B3796" s="8" t="s">
        <v>3791</v>
      </c>
      <c r="C3796" s="8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6">
        <f>ROUND((E3796/D3796)*(100),0)</f>
        <v>1</v>
      </c>
      <c r="P3796" s="9">
        <f>IF(L3796 = 0,0,E3796/L3796)</f>
        <v>50</v>
      </c>
      <c r="Q3796" s="1" t="str">
        <f>LEFT(N3796,SEARCH("/",N3796)-1)</f>
        <v>theater</v>
      </c>
      <c r="R3796" s="1" t="str">
        <f>RIGHT(N3796,LEN(N3796) - FIND("/",N3796))</f>
        <v>musical</v>
      </c>
      <c r="S3796" s="12">
        <f>(J3796/86400)+DATE(1970,1,1)</f>
        <v>42132.58048611111</v>
      </c>
      <c r="T3796" s="12">
        <f>(I3796/86400)+DATE(1970,1,1)</f>
        <v>42162.58048611111</v>
      </c>
    </row>
    <row r="3797" spans="1:20" ht="45" x14ac:dyDescent="0.25">
      <c r="A3797" s="1">
        <v>3795</v>
      </c>
      <c r="B3797" s="8" t="s">
        <v>3792</v>
      </c>
      <c r="C3797" s="8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6">
        <f>ROUND((E3797/D3797)*(100),0)</f>
        <v>2</v>
      </c>
      <c r="P3797" s="9">
        <f>IF(L3797 = 0,0,E3797/L3797)</f>
        <v>5</v>
      </c>
      <c r="Q3797" s="1" t="str">
        <f>LEFT(N3797,SEARCH("/",N3797)-1)</f>
        <v>theater</v>
      </c>
      <c r="R3797" s="1" t="str">
        <f>RIGHT(N3797,LEN(N3797) - FIND("/",N3797))</f>
        <v>musical</v>
      </c>
      <c r="S3797" s="12">
        <f>(J3797/86400)+DATE(1970,1,1)</f>
        <v>42201.436226851853</v>
      </c>
      <c r="T3797" s="12">
        <f>(I3797/86400)+DATE(1970,1,1)</f>
        <v>42244.9375</v>
      </c>
    </row>
    <row r="3798" spans="1:20" ht="60" x14ac:dyDescent="0.25">
      <c r="A3798" s="1">
        <v>3796</v>
      </c>
      <c r="B3798" s="8" t="s">
        <v>3793</v>
      </c>
      <c r="C3798" s="8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6">
        <f>ROUND((E3798/D3798)*(100),0)</f>
        <v>0</v>
      </c>
      <c r="P3798" s="9">
        <f>IF(L3798 = 0,0,E3798/L3798)</f>
        <v>1</v>
      </c>
      <c r="Q3798" s="1" t="str">
        <f>LEFT(N3798,SEARCH("/",N3798)-1)</f>
        <v>theater</v>
      </c>
      <c r="R3798" s="1" t="str">
        <f>RIGHT(N3798,LEN(N3798) - FIND("/",N3798))</f>
        <v>musical</v>
      </c>
      <c r="S3798" s="12">
        <f>(J3798/86400)+DATE(1970,1,1)</f>
        <v>42689.029583333337</v>
      </c>
      <c r="T3798" s="12">
        <f>(I3798/86400)+DATE(1970,1,1)</f>
        <v>42749.029583333337</v>
      </c>
    </row>
    <row r="3799" spans="1:20" ht="60" x14ac:dyDescent="0.25">
      <c r="A3799" s="1">
        <v>3797</v>
      </c>
      <c r="B3799" s="8" t="s">
        <v>3794</v>
      </c>
      <c r="C3799" s="8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6">
        <f>ROUND((E3799/D3799)*(100),0)</f>
        <v>90</v>
      </c>
      <c r="P3799" s="9">
        <f>IF(L3799 = 0,0,E3799/L3799)</f>
        <v>145.40540540540542</v>
      </c>
      <c r="Q3799" s="1" t="str">
        <f>LEFT(N3799,SEARCH("/",N3799)-1)</f>
        <v>theater</v>
      </c>
      <c r="R3799" s="1" t="str">
        <f>RIGHT(N3799,LEN(N3799) - FIND("/",N3799))</f>
        <v>musical</v>
      </c>
      <c r="S3799" s="12">
        <f>(J3799/86400)+DATE(1970,1,1)</f>
        <v>42084.881539351853</v>
      </c>
      <c r="T3799" s="12">
        <f>(I3799/86400)+DATE(1970,1,1)</f>
        <v>42114.881539351853</v>
      </c>
    </row>
    <row r="3800" spans="1:20" ht="60" x14ac:dyDescent="0.25">
      <c r="A3800" s="1">
        <v>3798</v>
      </c>
      <c r="B3800" s="8" t="s">
        <v>3795</v>
      </c>
      <c r="C3800" s="8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6">
        <f>ROUND((E3800/D3800)*(100),0)</f>
        <v>1</v>
      </c>
      <c r="P3800" s="9">
        <f>IF(L3800 = 0,0,E3800/L3800)</f>
        <v>205</v>
      </c>
      <c r="Q3800" s="1" t="str">
        <f>LEFT(N3800,SEARCH("/",N3800)-1)</f>
        <v>theater</v>
      </c>
      <c r="R3800" s="1" t="str">
        <f>RIGHT(N3800,LEN(N3800) - FIND("/",N3800))</f>
        <v>musical</v>
      </c>
      <c r="S3800" s="12">
        <f>(J3800/86400)+DATE(1970,1,1)</f>
        <v>41831.722777777773</v>
      </c>
      <c r="T3800" s="12">
        <f>(I3800/86400)+DATE(1970,1,1)</f>
        <v>41861.722777777773</v>
      </c>
    </row>
    <row r="3801" spans="1:20" ht="45" x14ac:dyDescent="0.25">
      <c r="A3801" s="1">
        <v>3799</v>
      </c>
      <c r="B3801" s="8" t="s">
        <v>3796</v>
      </c>
      <c r="C3801" s="8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6">
        <f>ROUND((E3801/D3801)*(100),0)</f>
        <v>4</v>
      </c>
      <c r="P3801" s="9">
        <f>IF(L3801 = 0,0,E3801/L3801)</f>
        <v>100.5</v>
      </c>
      <c r="Q3801" s="1" t="str">
        <f>LEFT(N3801,SEARCH("/",N3801)-1)</f>
        <v>theater</v>
      </c>
      <c r="R3801" s="1" t="str">
        <f>RIGHT(N3801,LEN(N3801) - FIND("/",N3801))</f>
        <v>musical</v>
      </c>
      <c r="S3801" s="12">
        <f>(J3801/86400)+DATE(1970,1,1)</f>
        <v>42410.93105324074</v>
      </c>
      <c r="T3801" s="12">
        <f>(I3801/86400)+DATE(1970,1,1)</f>
        <v>42440.93105324074</v>
      </c>
    </row>
    <row r="3802" spans="1:20" ht="60" x14ac:dyDescent="0.25">
      <c r="A3802" s="1">
        <v>3800</v>
      </c>
      <c r="B3802" s="8" t="s">
        <v>3797</v>
      </c>
      <c r="C3802" s="8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6">
        <f>ROUND((E3802/D3802)*(100),0)</f>
        <v>4</v>
      </c>
      <c r="P3802" s="9">
        <f>IF(L3802 = 0,0,E3802/L3802)</f>
        <v>55.0625</v>
      </c>
      <c r="Q3802" s="1" t="str">
        <f>LEFT(N3802,SEARCH("/",N3802)-1)</f>
        <v>theater</v>
      </c>
      <c r="R3802" s="1" t="str">
        <f>RIGHT(N3802,LEN(N3802) - FIND("/",N3802))</f>
        <v>musical</v>
      </c>
      <c r="S3802" s="12">
        <f>(J3802/86400)+DATE(1970,1,1)</f>
        <v>41982.737071759257</v>
      </c>
      <c r="T3802" s="12">
        <f>(I3802/86400)+DATE(1970,1,1)</f>
        <v>42015.207638888889</v>
      </c>
    </row>
    <row r="3803" spans="1:20" ht="45" x14ac:dyDescent="0.25">
      <c r="A3803" s="1">
        <v>3801</v>
      </c>
      <c r="B3803" s="8" t="s">
        <v>3798</v>
      </c>
      <c r="C3803" s="8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6">
        <f>ROUND((E3803/D3803)*(100),0)</f>
        <v>9</v>
      </c>
      <c r="P3803" s="9">
        <f>IF(L3803 = 0,0,E3803/L3803)</f>
        <v>47.333333333333336</v>
      </c>
      <c r="Q3803" s="1" t="str">
        <f>LEFT(N3803,SEARCH("/",N3803)-1)</f>
        <v>theater</v>
      </c>
      <c r="R3803" s="1" t="str">
        <f>RIGHT(N3803,LEN(N3803) - FIND("/",N3803))</f>
        <v>musical</v>
      </c>
      <c r="S3803" s="12">
        <f>(J3803/86400)+DATE(1970,1,1)</f>
        <v>41975.676111111112</v>
      </c>
      <c r="T3803" s="12">
        <f>(I3803/86400)+DATE(1970,1,1)</f>
        <v>42006.676111111112</v>
      </c>
    </row>
    <row r="3804" spans="1:20" ht="45" x14ac:dyDescent="0.25">
      <c r="A3804" s="1">
        <v>3802</v>
      </c>
      <c r="B3804" s="8" t="s">
        <v>3799</v>
      </c>
      <c r="C3804" s="8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6">
        <f>ROUND((E3804/D3804)*(100),0)</f>
        <v>0</v>
      </c>
      <c r="P3804" s="9">
        <f>IF(L3804 = 0,0,E3804/L3804)</f>
        <v>0</v>
      </c>
      <c r="Q3804" s="1" t="str">
        <f>LEFT(N3804,SEARCH("/",N3804)-1)</f>
        <v>theater</v>
      </c>
      <c r="R3804" s="1" t="str">
        <f>RIGHT(N3804,LEN(N3804) - FIND("/",N3804))</f>
        <v>musical</v>
      </c>
      <c r="S3804" s="12">
        <f>(J3804/86400)+DATE(1970,1,1)</f>
        <v>42269.126226851848</v>
      </c>
      <c r="T3804" s="12">
        <f>(I3804/86400)+DATE(1970,1,1)</f>
        <v>42299.126226851848</v>
      </c>
    </row>
    <row r="3805" spans="1:20" ht="30" x14ac:dyDescent="0.25">
      <c r="A3805" s="1">
        <v>3803</v>
      </c>
      <c r="B3805" s="8" t="s">
        <v>3800</v>
      </c>
      <c r="C3805" s="8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6">
        <f>ROUND((E3805/D3805)*(100),0)</f>
        <v>20</v>
      </c>
      <c r="P3805" s="9">
        <f>IF(L3805 = 0,0,E3805/L3805)</f>
        <v>58.95</v>
      </c>
      <c r="Q3805" s="1" t="str">
        <f>LEFT(N3805,SEARCH("/",N3805)-1)</f>
        <v>theater</v>
      </c>
      <c r="R3805" s="1" t="str">
        <f>RIGHT(N3805,LEN(N3805) - FIND("/",N3805))</f>
        <v>musical</v>
      </c>
      <c r="S3805" s="12">
        <f>(J3805/86400)+DATE(1970,1,1)</f>
        <v>42403.971851851849</v>
      </c>
      <c r="T3805" s="12">
        <f>(I3805/86400)+DATE(1970,1,1)</f>
        <v>42433.971851851849</v>
      </c>
    </row>
    <row r="3806" spans="1:20" ht="60" x14ac:dyDescent="0.25">
      <c r="A3806" s="1">
        <v>3804</v>
      </c>
      <c r="B3806" s="8" t="s">
        <v>3801</v>
      </c>
      <c r="C3806" s="8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6">
        <f>ROUND((E3806/D3806)*(100),0)</f>
        <v>0</v>
      </c>
      <c r="P3806" s="9">
        <f>IF(L3806 = 0,0,E3806/L3806)</f>
        <v>0</v>
      </c>
      <c r="Q3806" s="1" t="str">
        <f>LEFT(N3806,SEARCH("/",N3806)-1)</f>
        <v>theater</v>
      </c>
      <c r="R3806" s="1" t="str">
        <f>RIGHT(N3806,LEN(N3806) - FIND("/",N3806))</f>
        <v>musical</v>
      </c>
      <c r="S3806" s="12">
        <f>(J3806/86400)+DATE(1970,1,1)</f>
        <v>42527.00953703704</v>
      </c>
      <c r="T3806" s="12">
        <f>(I3806/86400)+DATE(1970,1,1)</f>
        <v>42582.291666666672</v>
      </c>
    </row>
    <row r="3807" spans="1:20" ht="45" x14ac:dyDescent="0.25">
      <c r="A3807" s="1">
        <v>3805</v>
      </c>
      <c r="B3807" s="8" t="s">
        <v>3802</v>
      </c>
      <c r="C3807" s="8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6">
        <f>ROUND((E3807/D3807)*(100),0)</f>
        <v>0</v>
      </c>
      <c r="P3807" s="9">
        <f>IF(L3807 = 0,0,E3807/L3807)</f>
        <v>1.5</v>
      </c>
      <c r="Q3807" s="1" t="str">
        <f>LEFT(N3807,SEARCH("/",N3807)-1)</f>
        <v>theater</v>
      </c>
      <c r="R3807" s="1" t="str">
        <f>RIGHT(N3807,LEN(N3807) - FIND("/",N3807))</f>
        <v>musical</v>
      </c>
      <c r="S3807" s="12">
        <f>(J3807/86400)+DATE(1970,1,1)</f>
        <v>41849.887037037035</v>
      </c>
      <c r="T3807" s="12">
        <f>(I3807/86400)+DATE(1970,1,1)</f>
        <v>41909.887037037035</v>
      </c>
    </row>
    <row r="3808" spans="1:20" ht="60" x14ac:dyDescent="0.25">
      <c r="A3808" s="1">
        <v>3806</v>
      </c>
      <c r="B3808" s="8" t="s">
        <v>3803</v>
      </c>
      <c r="C3808" s="8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6">
        <f>ROUND((E3808/D3808)*(100),0)</f>
        <v>0</v>
      </c>
      <c r="P3808" s="9">
        <f>IF(L3808 = 0,0,E3808/L3808)</f>
        <v>5</v>
      </c>
      <c r="Q3808" s="1" t="str">
        <f>LEFT(N3808,SEARCH("/",N3808)-1)</f>
        <v>theater</v>
      </c>
      <c r="R3808" s="1" t="str">
        <f>RIGHT(N3808,LEN(N3808) - FIND("/",N3808))</f>
        <v>musical</v>
      </c>
      <c r="S3808" s="12">
        <f>(J3808/86400)+DATE(1970,1,1)</f>
        <v>41799.259039351848</v>
      </c>
      <c r="T3808" s="12">
        <f>(I3808/86400)+DATE(1970,1,1)</f>
        <v>41819.259039351848</v>
      </c>
    </row>
    <row r="3809" spans="1:20" ht="60" x14ac:dyDescent="0.25">
      <c r="A3809" s="1">
        <v>3807</v>
      </c>
      <c r="B3809" s="8" t="s">
        <v>3804</v>
      </c>
      <c r="C3809" s="8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6">
        <f>ROUND((E3809/D3809)*(100),0)</f>
        <v>30</v>
      </c>
      <c r="P3809" s="9">
        <f>IF(L3809 = 0,0,E3809/L3809)</f>
        <v>50.555555555555557</v>
      </c>
      <c r="Q3809" s="1" t="str">
        <f>LEFT(N3809,SEARCH("/",N3809)-1)</f>
        <v>theater</v>
      </c>
      <c r="R3809" s="1" t="str">
        <f>RIGHT(N3809,LEN(N3809) - FIND("/",N3809))</f>
        <v>musical</v>
      </c>
      <c r="S3809" s="12">
        <f>(J3809/86400)+DATE(1970,1,1)</f>
        <v>42090.909016203703</v>
      </c>
      <c r="T3809" s="12">
        <f>(I3809/86400)+DATE(1970,1,1)</f>
        <v>42097.909016203703</v>
      </c>
    </row>
    <row r="3810" spans="1:20" ht="45" x14ac:dyDescent="0.25">
      <c r="A3810" s="1">
        <v>3808</v>
      </c>
      <c r="B3810" s="8" t="s">
        <v>3805</v>
      </c>
      <c r="C3810" s="8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16">
        <f>ROUND((E3810/D3810)*(100),0)</f>
        <v>100</v>
      </c>
      <c r="P3810" s="9">
        <f>IF(L3810 = 0,0,E3810/L3810)</f>
        <v>41.666666666666664</v>
      </c>
      <c r="Q3810" s="1" t="str">
        <f>LEFT(N3810,SEARCH("/",N3810)-1)</f>
        <v>theater</v>
      </c>
      <c r="R3810" s="1" t="str">
        <f>RIGHT(N3810,LEN(N3810) - FIND("/",N3810))</f>
        <v>plays</v>
      </c>
      <c r="S3810" s="12">
        <f>(J3810/86400)+DATE(1970,1,1)</f>
        <v>42059.453923611116</v>
      </c>
      <c r="T3810" s="12">
        <f>(I3810/86400)+DATE(1970,1,1)</f>
        <v>42119.412256944444</v>
      </c>
    </row>
    <row r="3811" spans="1:20" ht="60" x14ac:dyDescent="0.25">
      <c r="A3811" s="1">
        <v>3809</v>
      </c>
      <c r="B3811" s="8" t="s">
        <v>3806</v>
      </c>
      <c r="C3811" s="8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16">
        <f>ROUND((E3811/D3811)*(100),0)</f>
        <v>101</v>
      </c>
      <c r="P3811" s="9">
        <f>IF(L3811 = 0,0,E3811/L3811)</f>
        <v>53.289473684210527</v>
      </c>
      <c r="Q3811" s="1" t="str">
        <f>LEFT(N3811,SEARCH("/",N3811)-1)</f>
        <v>theater</v>
      </c>
      <c r="R3811" s="1" t="str">
        <f>RIGHT(N3811,LEN(N3811) - FIND("/",N3811))</f>
        <v>plays</v>
      </c>
      <c r="S3811" s="12">
        <f>(J3811/86400)+DATE(1970,1,1)</f>
        <v>41800.526701388888</v>
      </c>
      <c r="T3811" s="12">
        <f>(I3811/86400)+DATE(1970,1,1)</f>
        <v>41850.958333333336</v>
      </c>
    </row>
    <row r="3812" spans="1:20" ht="60" x14ac:dyDescent="0.25">
      <c r="A3812" s="1">
        <v>3810</v>
      </c>
      <c r="B3812" s="8" t="s">
        <v>3807</v>
      </c>
      <c r="C3812" s="8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16">
        <f>ROUND((E3812/D3812)*(100),0)</f>
        <v>122</v>
      </c>
      <c r="P3812" s="9">
        <f>IF(L3812 = 0,0,E3812/L3812)</f>
        <v>70.230769230769226</v>
      </c>
      <c r="Q3812" s="1" t="str">
        <f>LEFT(N3812,SEARCH("/",N3812)-1)</f>
        <v>theater</v>
      </c>
      <c r="R3812" s="1" t="str">
        <f>RIGHT(N3812,LEN(N3812) - FIND("/",N3812))</f>
        <v>plays</v>
      </c>
      <c r="S3812" s="12">
        <f>(J3812/86400)+DATE(1970,1,1)</f>
        <v>42054.849050925928</v>
      </c>
      <c r="T3812" s="12">
        <f>(I3812/86400)+DATE(1970,1,1)</f>
        <v>42084.807384259257</v>
      </c>
    </row>
    <row r="3813" spans="1:20" ht="60" x14ac:dyDescent="0.25">
      <c r="A3813" s="1">
        <v>3811</v>
      </c>
      <c r="B3813" s="8" t="s">
        <v>3808</v>
      </c>
      <c r="C3813" s="8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16">
        <f>ROUND((E3813/D3813)*(100),0)</f>
        <v>330</v>
      </c>
      <c r="P3813" s="9">
        <f>IF(L3813 = 0,0,E3813/L3813)</f>
        <v>43.421052631578945</v>
      </c>
      <c r="Q3813" s="1" t="str">
        <f>LEFT(N3813,SEARCH("/",N3813)-1)</f>
        <v>theater</v>
      </c>
      <c r="R3813" s="1" t="str">
        <f>RIGHT(N3813,LEN(N3813) - FIND("/",N3813))</f>
        <v>plays</v>
      </c>
      <c r="S3813" s="12">
        <f>(J3813/86400)+DATE(1970,1,1)</f>
        <v>42487.62700231481</v>
      </c>
      <c r="T3813" s="12">
        <f>(I3813/86400)+DATE(1970,1,1)</f>
        <v>42521.458333333328</v>
      </c>
    </row>
    <row r="3814" spans="1:20" ht="60" x14ac:dyDescent="0.25">
      <c r="A3814" s="1">
        <v>3812</v>
      </c>
      <c r="B3814" s="8" t="s">
        <v>3809</v>
      </c>
      <c r="C3814" s="8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16">
        <f>ROUND((E3814/D3814)*(100),0)</f>
        <v>110</v>
      </c>
      <c r="P3814" s="9">
        <f>IF(L3814 = 0,0,E3814/L3814)</f>
        <v>199.18181818181819</v>
      </c>
      <c r="Q3814" s="1" t="str">
        <f>LEFT(N3814,SEARCH("/",N3814)-1)</f>
        <v>theater</v>
      </c>
      <c r="R3814" s="1" t="str">
        <f>RIGHT(N3814,LEN(N3814) - FIND("/",N3814))</f>
        <v>plays</v>
      </c>
      <c r="S3814" s="12">
        <f>(J3814/86400)+DATE(1970,1,1)</f>
        <v>42109.751250000001</v>
      </c>
      <c r="T3814" s="12">
        <f>(I3814/86400)+DATE(1970,1,1)</f>
        <v>42156.165972222225</v>
      </c>
    </row>
    <row r="3815" spans="1:20" ht="60" x14ac:dyDescent="0.25">
      <c r="A3815" s="1">
        <v>3813</v>
      </c>
      <c r="B3815" s="8" t="s">
        <v>3810</v>
      </c>
      <c r="C3815" s="8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16">
        <f>ROUND((E3815/D3815)*(100),0)</f>
        <v>101</v>
      </c>
      <c r="P3815" s="9">
        <f>IF(L3815 = 0,0,E3815/L3815)</f>
        <v>78.518148148148143</v>
      </c>
      <c r="Q3815" s="1" t="str">
        <f>LEFT(N3815,SEARCH("/",N3815)-1)</f>
        <v>theater</v>
      </c>
      <c r="R3815" s="1" t="str">
        <f>RIGHT(N3815,LEN(N3815) - FIND("/",N3815))</f>
        <v>plays</v>
      </c>
      <c r="S3815" s="12">
        <f>(J3815/86400)+DATE(1970,1,1)</f>
        <v>42497.275706018518</v>
      </c>
      <c r="T3815" s="12">
        <f>(I3815/86400)+DATE(1970,1,1)</f>
        <v>42535.904861111107</v>
      </c>
    </row>
    <row r="3816" spans="1:20" ht="60" x14ac:dyDescent="0.25">
      <c r="A3816" s="1">
        <v>3814</v>
      </c>
      <c r="B3816" s="8" t="s">
        <v>3811</v>
      </c>
      <c r="C3816" s="8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16">
        <f>ROUND((E3816/D3816)*(100),0)</f>
        <v>140</v>
      </c>
      <c r="P3816" s="9">
        <f>IF(L3816 = 0,0,E3816/L3816)</f>
        <v>61.823529411764703</v>
      </c>
      <c r="Q3816" s="1" t="str">
        <f>LEFT(N3816,SEARCH("/",N3816)-1)</f>
        <v>theater</v>
      </c>
      <c r="R3816" s="1" t="str">
        <f>RIGHT(N3816,LEN(N3816) - FIND("/",N3816))</f>
        <v>plays</v>
      </c>
      <c r="S3816" s="12">
        <f>(J3816/86400)+DATE(1970,1,1)</f>
        <v>42058.904074074075</v>
      </c>
      <c r="T3816" s="12">
        <f>(I3816/86400)+DATE(1970,1,1)</f>
        <v>42095.165972222225</v>
      </c>
    </row>
    <row r="3817" spans="1:20" ht="30" x14ac:dyDescent="0.25">
      <c r="A3817" s="1">
        <v>3815</v>
      </c>
      <c r="B3817" s="8" t="s">
        <v>3812</v>
      </c>
      <c r="C3817" s="8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16">
        <f>ROUND((E3817/D3817)*(100),0)</f>
        <v>100</v>
      </c>
      <c r="P3817" s="9">
        <f>IF(L3817 = 0,0,E3817/L3817)</f>
        <v>50.000500000000002</v>
      </c>
      <c r="Q3817" s="1" t="str">
        <f>LEFT(N3817,SEARCH("/",N3817)-1)</f>
        <v>theater</v>
      </c>
      <c r="R3817" s="1" t="str">
        <f>RIGHT(N3817,LEN(N3817) - FIND("/",N3817))</f>
        <v>plays</v>
      </c>
      <c r="S3817" s="12">
        <f>(J3817/86400)+DATE(1970,1,1)</f>
        <v>42207.259918981479</v>
      </c>
      <c r="T3817" s="12">
        <f>(I3817/86400)+DATE(1970,1,1)</f>
        <v>42236.958333333328</v>
      </c>
    </row>
    <row r="3818" spans="1:20" ht="60" x14ac:dyDescent="0.25">
      <c r="A3818" s="1">
        <v>3816</v>
      </c>
      <c r="B3818" s="8" t="s">
        <v>3813</v>
      </c>
      <c r="C3818" s="8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16">
        <f>ROUND((E3818/D3818)*(100),0)</f>
        <v>119</v>
      </c>
      <c r="P3818" s="9">
        <f>IF(L3818 = 0,0,E3818/L3818)</f>
        <v>48.339729729729726</v>
      </c>
      <c r="Q3818" s="1" t="str">
        <f>LEFT(N3818,SEARCH("/",N3818)-1)</f>
        <v>theater</v>
      </c>
      <c r="R3818" s="1" t="str">
        <f>RIGHT(N3818,LEN(N3818) - FIND("/",N3818))</f>
        <v>plays</v>
      </c>
      <c r="S3818" s="12">
        <f>(J3818/86400)+DATE(1970,1,1)</f>
        <v>41807.690081018518</v>
      </c>
      <c r="T3818" s="12">
        <f>(I3818/86400)+DATE(1970,1,1)</f>
        <v>41837.690081018518</v>
      </c>
    </row>
    <row r="3819" spans="1:20" ht="60" x14ac:dyDescent="0.25">
      <c r="A3819" s="1">
        <v>3817</v>
      </c>
      <c r="B3819" s="8" t="s">
        <v>3814</v>
      </c>
      <c r="C3819" s="8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16">
        <f>ROUND((E3819/D3819)*(100),0)</f>
        <v>107</v>
      </c>
      <c r="P3819" s="9">
        <f>IF(L3819 = 0,0,E3819/L3819)</f>
        <v>107.25</v>
      </c>
      <c r="Q3819" s="1" t="str">
        <f>LEFT(N3819,SEARCH("/",N3819)-1)</f>
        <v>theater</v>
      </c>
      <c r="R3819" s="1" t="str">
        <f>RIGHT(N3819,LEN(N3819) - FIND("/",N3819))</f>
        <v>plays</v>
      </c>
      <c r="S3819" s="12">
        <f>(J3819/86400)+DATE(1970,1,1)</f>
        <v>42284.69694444444</v>
      </c>
      <c r="T3819" s="12">
        <f>(I3819/86400)+DATE(1970,1,1)</f>
        <v>42301.165972222225</v>
      </c>
    </row>
    <row r="3820" spans="1:20" ht="45" x14ac:dyDescent="0.25">
      <c r="A3820" s="1">
        <v>3818</v>
      </c>
      <c r="B3820" s="8" t="s">
        <v>3815</v>
      </c>
      <c r="C3820" s="8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16">
        <f>ROUND((E3820/D3820)*(100),0)</f>
        <v>228</v>
      </c>
      <c r="P3820" s="9">
        <f>IF(L3820 = 0,0,E3820/L3820)</f>
        <v>57</v>
      </c>
      <c r="Q3820" s="1" t="str">
        <f>LEFT(N3820,SEARCH("/",N3820)-1)</f>
        <v>theater</v>
      </c>
      <c r="R3820" s="1" t="str">
        <f>RIGHT(N3820,LEN(N3820) - FIND("/",N3820))</f>
        <v>plays</v>
      </c>
      <c r="S3820" s="12">
        <f>(J3820/86400)+DATE(1970,1,1)</f>
        <v>42045.84238425926</v>
      </c>
      <c r="T3820" s="12">
        <f>(I3820/86400)+DATE(1970,1,1)</f>
        <v>42075.800717592589</v>
      </c>
    </row>
    <row r="3821" spans="1:20" ht="45" x14ac:dyDescent="0.25">
      <c r="A3821" s="1">
        <v>3819</v>
      </c>
      <c r="B3821" s="8" t="s">
        <v>3816</v>
      </c>
      <c r="C3821" s="8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16">
        <f>ROUND((E3821/D3821)*(100),0)</f>
        <v>106</v>
      </c>
      <c r="P3821" s="9">
        <f>IF(L3821 = 0,0,E3821/L3821)</f>
        <v>40.92307692307692</v>
      </c>
      <c r="Q3821" s="1" t="str">
        <f>LEFT(N3821,SEARCH("/",N3821)-1)</f>
        <v>theater</v>
      </c>
      <c r="R3821" s="1" t="str">
        <f>RIGHT(N3821,LEN(N3821) - FIND("/",N3821))</f>
        <v>plays</v>
      </c>
      <c r="S3821" s="12">
        <f>(J3821/86400)+DATE(1970,1,1)</f>
        <v>42184.209537037037</v>
      </c>
      <c r="T3821" s="12">
        <f>(I3821/86400)+DATE(1970,1,1)</f>
        <v>42202.876388888893</v>
      </c>
    </row>
    <row r="3822" spans="1:20" ht="45" x14ac:dyDescent="0.25">
      <c r="A3822" s="1">
        <v>3820</v>
      </c>
      <c r="B3822" s="8" t="s">
        <v>3817</v>
      </c>
      <c r="C3822" s="8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16">
        <f>ROUND((E3822/D3822)*(100),0)</f>
        <v>143</v>
      </c>
      <c r="P3822" s="9">
        <f>IF(L3822 = 0,0,E3822/L3822)</f>
        <v>21.5</v>
      </c>
      <c r="Q3822" s="1" t="str">
        <f>LEFT(N3822,SEARCH("/",N3822)-1)</f>
        <v>theater</v>
      </c>
      <c r="R3822" s="1" t="str">
        <f>RIGHT(N3822,LEN(N3822) - FIND("/",N3822))</f>
        <v>plays</v>
      </c>
      <c r="S3822" s="12">
        <f>(J3822/86400)+DATE(1970,1,1)</f>
        <v>42160.651817129634</v>
      </c>
      <c r="T3822" s="12">
        <f>(I3822/86400)+DATE(1970,1,1)</f>
        <v>42190.651817129634</v>
      </c>
    </row>
    <row r="3823" spans="1:20" ht="60" x14ac:dyDescent="0.25">
      <c r="A3823" s="1">
        <v>3821</v>
      </c>
      <c r="B3823" s="8" t="s">
        <v>3818</v>
      </c>
      <c r="C3823" s="8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16">
        <f>ROUND((E3823/D3823)*(100),0)</f>
        <v>105</v>
      </c>
      <c r="P3823" s="9">
        <f>IF(L3823 = 0,0,E3823/L3823)</f>
        <v>79.543478260869563</v>
      </c>
      <c r="Q3823" s="1" t="str">
        <f>LEFT(N3823,SEARCH("/",N3823)-1)</f>
        <v>theater</v>
      </c>
      <c r="R3823" s="1" t="str">
        <f>RIGHT(N3823,LEN(N3823) - FIND("/",N3823))</f>
        <v>plays</v>
      </c>
      <c r="S3823" s="12">
        <f>(J3823/86400)+DATE(1970,1,1)</f>
        <v>42341.180636574078</v>
      </c>
      <c r="T3823" s="12">
        <f>(I3823/86400)+DATE(1970,1,1)</f>
        <v>42373.180636574078</v>
      </c>
    </row>
    <row r="3824" spans="1:20" ht="60" x14ac:dyDescent="0.25">
      <c r="A3824" s="1">
        <v>3822</v>
      </c>
      <c r="B3824" s="8" t="s">
        <v>3819</v>
      </c>
      <c r="C3824" s="8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16">
        <f>ROUND((E3824/D3824)*(100),0)</f>
        <v>110</v>
      </c>
      <c r="P3824" s="9">
        <f>IF(L3824 = 0,0,E3824/L3824)</f>
        <v>72.381578947368425</v>
      </c>
      <c r="Q3824" s="1" t="str">
        <f>LEFT(N3824,SEARCH("/",N3824)-1)</f>
        <v>theater</v>
      </c>
      <c r="R3824" s="1" t="str">
        <f>RIGHT(N3824,LEN(N3824) - FIND("/",N3824))</f>
        <v>plays</v>
      </c>
      <c r="S3824" s="12">
        <f>(J3824/86400)+DATE(1970,1,1)</f>
        <v>42329.838159722218</v>
      </c>
      <c r="T3824" s="12">
        <f>(I3824/86400)+DATE(1970,1,1)</f>
        <v>42388.957638888889</v>
      </c>
    </row>
    <row r="3825" spans="1:20" ht="60" x14ac:dyDescent="0.25">
      <c r="A3825" s="1">
        <v>3823</v>
      </c>
      <c r="B3825" s="8" t="s">
        <v>3820</v>
      </c>
      <c r="C3825" s="8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16">
        <f>ROUND((E3825/D3825)*(100),0)</f>
        <v>106</v>
      </c>
      <c r="P3825" s="9">
        <f>IF(L3825 = 0,0,E3825/L3825)</f>
        <v>64.634146341463421</v>
      </c>
      <c r="Q3825" s="1" t="str">
        <f>LEFT(N3825,SEARCH("/",N3825)-1)</f>
        <v>theater</v>
      </c>
      <c r="R3825" s="1" t="str">
        <f>RIGHT(N3825,LEN(N3825) - FIND("/",N3825))</f>
        <v>plays</v>
      </c>
      <c r="S3825" s="12">
        <f>(J3825/86400)+DATE(1970,1,1)</f>
        <v>42170.910231481481</v>
      </c>
      <c r="T3825" s="12">
        <f>(I3825/86400)+DATE(1970,1,1)</f>
        <v>42205.165972222225</v>
      </c>
    </row>
    <row r="3826" spans="1:20" ht="60" x14ac:dyDescent="0.25">
      <c r="A3826" s="1">
        <v>3824</v>
      </c>
      <c r="B3826" s="8" t="s">
        <v>3821</v>
      </c>
      <c r="C3826" s="8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16">
        <f>ROUND((E3826/D3826)*(100),0)</f>
        <v>108</v>
      </c>
      <c r="P3826" s="9">
        <f>IF(L3826 = 0,0,E3826/L3826)</f>
        <v>38.571428571428569</v>
      </c>
      <c r="Q3826" s="1" t="str">
        <f>LEFT(N3826,SEARCH("/",N3826)-1)</f>
        <v>theater</v>
      </c>
      <c r="R3826" s="1" t="str">
        <f>RIGHT(N3826,LEN(N3826) - FIND("/",N3826))</f>
        <v>plays</v>
      </c>
      <c r="S3826" s="12">
        <f>(J3826/86400)+DATE(1970,1,1)</f>
        <v>42571.626192129625</v>
      </c>
      <c r="T3826" s="12">
        <f>(I3826/86400)+DATE(1970,1,1)</f>
        <v>42583.570138888885</v>
      </c>
    </row>
    <row r="3827" spans="1:20" ht="60" x14ac:dyDescent="0.25">
      <c r="A3827" s="1">
        <v>3825</v>
      </c>
      <c r="B3827" s="8" t="s">
        <v>3822</v>
      </c>
      <c r="C3827" s="8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16">
        <f>ROUND((E3827/D3827)*(100),0)</f>
        <v>105</v>
      </c>
      <c r="P3827" s="9">
        <f>IF(L3827 = 0,0,E3827/L3827)</f>
        <v>107.57142857142857</v>
      </c>
      <c r="Q3827" s="1" t="str">
        <f>LEFT(N3827,SEARCH("/",N3827)-1)</f>
        <v>theater</v>
      </c>
      <c r="R3827" s="1" t="str">
        <f>RIGHT(N3827,LEN(N3827) - FIND("/",N3827))</f>
        <v>plays</v>
      </c>
      <c r="S3827" s="12">
        <f>(J3827/86400)+DATE(1970,1,1)</f>
        <v>42151.069606481484</v>
      </c>
      <c r="T3827" s="12">
        <f>(I3827/86400)+DATE(1970,1,1)</f>
        <v>42172.069606481484</v>
      </c>
    </row>
    <row r="3828" spans="1:20" ht="45" x14ac:dyDescent="0.25">
      <c r="A3828" s="1">
        <v>3826</v>
      </c>
      <c r="B3828" s="8" t="s">
        <v>3823</v>
      </c>
      <c r="C3828" s="8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16">
        <f>ROUND((E3828/D3828)*(100),0)</f>
        <v>119</v>
      </c>
      <c r="P3828" s="9">
        <f>IF(L3828 = 0,0,E3828/L3828)</f>
        <v>27.5</v>
      </c>
      <c r="Q3828" s="1" t="str">
        <f>LEFT(N3828,SEARCH("/",N3828)-1)</f>
        <v>theater</v>
      </c>
      <c r="R3828" s="1" t="str">
        <f>RIGHT(N3828,LEN(N3828) - FIND("/",N3828))</f>
        <v>plays</v>
      </c>
      <c r="S3828" s="12">
        <f>(J3828/86400)+DATE(1970,1,1)</f>
        <v>42101.423541666663</v>
      </c>
      <c r="T3828" s="12">
        <f>(I3828/86400)+DATE(1970,1,1)</f>
        <v>42131.423541666663</v>
      </c>
    </row>
    <row r="3829" spans="1:20" ht="60" x14ac:dyDescent="0.25">
      <c r="A3829" s="1">
        <v>3827</v>
      </c>
      <c r="B3829" s="8" t="s">
        <v>3824</v>
      </c>
      <c r="C3829" s="8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16">
        <f>ROUND((E3829/D3829)*(100),0)</f>
        <v>153</v>
      </c>
      <c r="P3829" s="9">
        <f>IF(L3829 = 0,0,E3829/L3829)</f>
        <v>70.461538461538467</v>
      </c>
      <c r="Q3829" s="1" t="str">
        <f>LEFT(N3829,SEARCH("/",N3829)-1)</f>
        <v>theater</v>
      </c>
      <c r="R3829" s="1" t="str">
        <f>RIGHT(N3829,LEN(N3829) - FIND("/",N3829))</f>
        <v>plays</v>
      </c>
      <c r="S3829" s="12">
        <f>(J3829/86400)+DATE(1970,1,1)</f>
        <v>42034.928252314814</v>
      </c>
      <c r="T3829" s="12">
        <f>(I3829/86400)+DATE(1970,1,1)</f>
        <v>42090</v>
      </c>
    </row>
    <row r="3830" spans="1:20" ht="60" x14ac:dyDescent="0.25">
      <c r="A3830" s="1">
        <v>3828</v>
      </c>
      <c r="B3830" s="8" t="s">
        <v>3825</v>
      </c>
      <c r="C3830" s="8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16">
        <f>ROUND((E3830/D3830)*(100),0)</f>
        <v>100</v>
      </c>
      <c r="P3830" s="9">
        <f>IF(L3830 = 0,0,E3830/L3830)</f>
        <v>178.57142857142858</v>
      </c>
      <c r="Q3830" s="1" t="str">
        <f>LEFT(N3830,SEARCH("/",N3830)-1)</f>
        <v>theater</v>
      </c>
      <c r="R3830" s="1" t="str">
        <f>RIGHT(N3830,LEN(N3830) - FIND("/",N3830))</f>
        <v>plays</v>
      </c>
      <c r="S3830" s="12">
        <f>(J3830/86400)+DATE(1970,1,1)</f>
        <v>41944.527627314819</v>
      </c>
      <c r="T3830" s="12">
        <f>(I3830/86400)+DATE(1970,1,1)</f>
        <v>42004.569293981476</v>
      </c>
    </row>
    <row r="3831" spans="1:20" ht="60" x14ac:dyDescent="0.25">
      <c r="A3831" s="1">
        <v>3829</v>
      </c>
      <c r="B3831" s="8" t="s">
        <v>3826</v>
      </c>
      <c r="C3831" s="8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16">
        <f>ROUND((E3831/D3831)*(100),0)</f>
        <v>100</v>
      </c>
      <c r="P3831" s="9">
        <f>IF(L3831 = 0,0,E3831/L3831)</f>
        <v>62.625</v>
      </c>
      <c r="Q3831" s="1" t="str">
        <f>LEFT(N3831,SEARCH("/",N3831)-1)</f>
        <v>theater</v>
      </c>
      <c r="R3831" s="1" t="str">
        <f>RIGHT(N3831,LEN(N3831) - FIND("/",N3831))</f>
        <v>plays</v>
      </c>
      <c r="S3831" s="12">
        <f>(J3831/86400)+DATE(1970,1,1)</f>
        <v>42593.865405092598</v>
      </c>
      <c r="T3831" s="12">
        <f>(I3831/86400)+DATE(1970,1,1)</f>
        <v>42613.865405092598</v>
      </c>
    </row>
    <row r="3832" spans="1:20" ht="45" x14ac:dyDescent="0.25">
      <c r="A3832" s="1">
        <v>3830</v>
      </c>
      <c r="B3832" s="8" t="s">
        <v>3827</v>
      </c>
      <c r="C3832" s="8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16">
        <f>ROUND((E3832/D3832)*(100),0)</f>
        <v>225</v>
      </c>
      <c r="P3832" s="9">
        <f>IF(L3832 = 0,0,E3832/L3832)</f>
        <v>75</v>
      </c>
      <c r="Q3832" s="1" t="str">
        <f>LEFT(N3832,SEARCH("/",N3832)-1)</f>
        <v>theater</v>
      </c>
      <c r="R3832" s="1" t="str">
        <f>RIGHT(N3832,LEN(N3832) - FIND("/",N3832))</f>
        <v>plays</v>
      </c>
      <c r="S3832" s="12">
        <f>(J3832/86400)+DATE(1970,1,1)</f>
        <v>42503.740868055553</v>
      </c>
      <c r="T3832" s="12">
        <f>(I3832/86400)+DATE(1970,1,1)</f>
        <v>42517.740868055553</v>
      </c>
    </row>
    <row r="3833" spans="1:20" ht="60" x14ac:dyDescent="0.25">
      <c r="A3833" s="1">
        <v>3831</v>
      </c>
      <c r="B3833" s="8" t="s">
        <v>3828</v>
      </c>
      <c r="C3833" s="8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16">
        <f>ROUND((E3833/D3833)*(100),0)</f>
        <v>106</v>
      </c>
      <c r="P3833" s="9">
        <f>IF(L3833 = 0,0,E3833/L3833)</f>
        <v>58.901111111111113</v>
      </c>
      <c r="Q3833" s="1" t="str">
        <f>LEFT(N3833,SEARCH("/",N3833)-1)</f>
        <v>theater</v>
      </c>
      <c r="R3833" s="1" t="str">
        <f>RIGHT(N3833,LEN(N3833) - FIND("/",N3833))</f>
        <v>plays</v>
      </c>
      <c r="S3833" s="12">
        <f>(J3833/86400)+DATE(1970,1,1)</f>
        <v>41927.848900462966</v>
      </c>
      <c r="T3833" s="12">
        <f>(I3833/86400)+DATE(1970,1,1)</f>
        <v>41948.890567129631</v>
      </c>
    </row>
    <row r="3834" spans="1:20" ht="60" x14ac:dyDescent="0.25">
      <c r="A3834" s="1">
        <v>3832</v>
      </c>
      <c r="B3834" s="8" t="s">
        <v>3829</v>
      </c>
      <c r="C3834" s="8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16">
        <f>ROUND((E3834/D3834)*(100),0)</f>
        <v>105</v>
      </c>
      <c r="P3834" s="9">
        <f>IF(L3834 = 0,0,E3834/L3834)</f>
        <v>139.55555555555554</v>
      </c>
      <c r="Q3834" s="1" t="str">
        <f>LEFT(N3834,SEARCH("/",N3834)-1)</f>
        <v>theater</v>
      </c>
      <c r="R3834" s="1" t="str">
        <f>RIGHT(N3834,LEN(N3834) - FIND("/",N3834))</f>
        <v>plays</v>
      </c>
      <c r="S3834" s="12">
        <f>(J3834/86400)+DATE(1970,1,1)</f>
        <v>42375.114988425921</v>
      </c>
      <c r="T3834" s="12">
        <f>(I3834/86400)+DATE(1970,1,1)</f>
        <v>42420.114988425921</v>
      </c>
    </row>
    <row r="3835" spans="1:20" ht="60" x14ac:dyDescent="0.25">
      <c r="A3835" s="1">
        <v>3833</v>
      </c>
      <c r="B3835" s="8" t="s">
        <v>3830</v>
      </c>
      <c r="C3835" s="8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16">
        <f>ROUND((E3835/D3835)*(100),0)</f>
        <v>117</v>
      </c>
      <c r="P3835" s="9">
        <f>IF(L3835 = 0,0,E3835/L3835)</f>
        <v>70</v>
      </c>
      <c r="Q3835" s="1" t="str">
        <f>LEFT(N3835,SEARCH("/",N3835)-1)</f>
        <v>theater</v>
      </c>
      <c r="R3835" s="1" t="str">
        <f>RIGHT(N3835,LEN(N3835) - FIND("/",N3835))</f>
        <v>plays</v>
      </c>
      <c r="S3835" s="12">
        <f>(J3835/86400)+DATE(1970,1,1)</f>
        <v>41963.872361111113</v>
      </c>
      <c r="T3835" s="12">
        <f>(I3835/86400)+DATE(1970,1,1)</f>
        <v>41974.797916666663</v>
      </c>
    </row>
    <row r="3836" spans="1:20" ht="60" x14ac:dyDescent="0.25">
      <c r="A3836" s="1">
        <v>3834</v>
      </c>
      <c r="B3836" s="8" t="s">
        <v>3831</v>
      </c>
      <c r="C3836" s="8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16">
        <f>ROUND((E3836/D3836)*(100),0)</f>
        <v>109</v>
      </c>
      <c r="P3836" s="9">
        <f>IF(L3836 = 0,0,E3836/L3836)</f>
        <v>57.385964912280699</v>
      </c>
      <c r="Q3836" s="1" t="str">
        <f>LEFT(N3836,SEARCH("/",N3836)-1)</f>
        <v>theater</v>
      </c>
      <c r="R3836" s="1" t="str">
        <f>RIGHT(N3836,LEN(N3836) - FIND("/",N3836))</f>
        <v>plays</v>
      </c>
      <c r="S3836" s="12">
        <f>(J3836/86400)+DATE(1970,1,1)</f>
        <v>42143.445219907408</v>
      </c>
      <c r="T3836" s="12">
        <f>(I3836/86400)+DATE(1970,1,1)</f>
        <v>42173.445219907408</v>
      </c>
    </row>
    <row r="3837" spans="1:20" ht="60" x14ac:dyDescent="0.25">
      <c r="A3837" s="1">
        <v>3835</v>
      </c>
      <c r="B3837" s="8" t="s">
        <v>3832</v>
      </c>
      <c r="C3837" s="8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16">
        <f>ROUND((E3837/D3837)*(100),0)</f>
        <v>160</v>
      </c>
      <c r="P3837" s="9">
        <f>IF(L3837 = 0,0,E3837/L3837)</f>
        <v>40</v>
      </c>
      <c r="Q3837" s="1" t="str">
        <f>LEFT(N3837,SEARCH("/",N3837)-1)</f>
        <v>theater</v>
      </c>
      <c r="R3837" s="1" t="str">
        <f>RIGHT(N3837,LEN(N3837) - FIND("/",N3837))</f>
        <v>plays</v>
      </c>
      <c r="S3837" s="12">
        <f>(J3837/86400)+DATE(1970,1,1)</f>
        <v>42460.94222222222</v>
      </c>
      <c r="T3837" s="12">
        <f>(I3837/86400)+DATE(1970,1,1)</f>
        <v>42481.94222222222</v>
      </c>
    </row>
    <row r="3838" spans="1:20" ht="45" x14ac:dyDescent="0.25">
      <c r="A3838" s="1">
        <v>3836</v>
      </c>
      <c r="B3838" s="8" t="s">
        <v>3833</v>
      </c>
      <c r="C3838" s="8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16">
        <f>ROUND((E3838/D3838)*(100),0)</f>
        <v>113</v>
      </c>
      <c r="P3838" s="9">
        <f>IF(L3838 = 0,0,E3838/L3838)</f>
        <v>64.285714285714292</v>
      </c>
      <c r="Q3838" s="1" t="str">
        <f>LEFT(N3838,SEARCH("/",N3838)-1)</f>
        <v>theater</v>
      </c>
      <c r="R3838" s="1" t="str">
        <f>RIGHT(N3838,LEN(N3838) - FIND("/",N3838))</f>
        <v>plays</v>
      </c>
      <c r="S3838" s="12">
        <f>(J3838/86400)+DATE(1970,1,1)</f>
        <v>42553.926527777774</v>
      </c>
      <c r="T3838" s="12">
        <f>(I3838/86400)+DATE(1970,1,1)</f>
        <v>42585.172916666663</v>
      </c>
    </row>
    <row r="3839" spans="1:20" ht="30" x14ac:dyDescent="0.25">
      <c r="A3839" s="1">
        <v>3837</v>
      </c>
      <c r="B3839" s="8" t="s">
        <v>3834</v>
      </c>
      <c r="C3839" s="8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16">
        <f>ROUND((E3839/D3839)*(100),0)</f>
        <v>102</v>
      </c>
      <c r="P3839" s="9">
        <f>IF(L3839 = 0,0,E3839/L3839)</f>
        <v>120.11764705882354</v>
      </c>
      <c r="Q3839" s="1" t="str">
        <f>LEFT(N3839,SEARCH("/",N3839)-1)</f>
        <v>theater</v>
      </c>
      <c r="R3839" s="1" t="str">
        <f>RIGHT(N3839,LEN(N3839) - FIND("/",N3839))</f>
        <v>plays</v>
      </c>
      <c r="S3839" s="12">
        <f>(J3839/86400)+DATE(1970,1,1)</f>
        <v>42152.765717592592</v>
      </c>
      <c r="T3839" s="12">
        <f>(I3839/86400)+DATE(1970,1,1)</f>
        <v>42188.765717592592</v>
      </c>
    </row>
    <row r="3840" spans="1:20" ht="60" x14ac:dyDescent="0.25">
      <c r="A3840" s="1">
        <v>3838</v>
      </c>
      <c r="B3840" s="8" t="s">
        <v>3835</v>
      </c>
      <c r="C3840" s="8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16">
        <f>ROUND((E3840/D3840)*(100),0)</f>
        <v>101</v>
      </c>
      <c r="P3840" s="9">
        <f>IF(L3840 = 0,0,E3840/L3840)</f>
        <v>1008.24</v>
      </c>
      <c r="Q3840" s="1" t="str">
        <f>LEFT(N3840,SEARCH("/",N3840)-1)</f>
        <v>theater</v>
      </c>
      <c r="R3840" s="1" t="str">
        <f>RIGHT(N3840,LEN(N3840) - FIND("/",N3840))</f>
        <v>plays</v>
      </c>
      <c r="S3840" s="12">
        <f>(J3840/86400)+DATE(1970,1,1)</f>
        <v>42116.710752314815</v>
      </c>
      <c r="T3840" s="12">
        <f>(I3840/86400)+DATE(1970,1,1)</f>
        <v>42146.710752314815</v>
      </c>
    </row>
    <row r="3841" spans="1:20" ht="60" x14ac:dyDescent="0.25">
      <c r="A3841" s="1">
        <v>3839</v>
      </c>
      <c r="B3841" s="8" t="s">
        <v>3836</v>
      </c>
      <c r="C3841" s="8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16">
        <f>ROUND((E3841/D3841)*(100),0)</f>
        <v>101</v>
      </c>
      <c r="P3841" s="9">
        <f>IF(L3841 = 0,0,E3841/L3841)</f>
        <v>63.28125</v>
      </c>
      <c r="Q3841" s="1" t="str">
        <f>LEFT(N3841,SEARCH("/",N3841)-1)</f>
        <v>theater</v>
      </c>
      <c r="R3841" s="1" t="str">
        <f>RIGHT(N3841,LEN(N3841) - FIND("/",N3841))</f>
        <v>plays</v>
      </c>
      <c r="S3841" s="12">
        <f>(J3841/86400)+DATE(1970,1,1)</f>
        <v>42155.142638888894</v>
      </c>
      <c r="T3841" s="12">
        <f>(I3841/86400)+DATE(1970,1,1)</f>
        <v>42215.142638888894</v>
      </c>
    </row>
    <row r="3842" spans="1:20" ht="45" x14ac:dyDescent="0.25">
      <c r="A3842" s="1">
        <v>3840</v>
      </c>
      <c r="B3842" s="8" t="s">
        <v>3837</v>
      </c>
      <c r="C3842" s="8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16">
        <f>ROUND((E3842/D3842)*(100),0)</f>
        <v>6500</v>
      </c>
      <c r="P3842" s="9">
        <f>IF(L3842 = 0,0,E3842/L3842)</f>
        <v>21.666666666666668</v>
      </c>
      <c r="Q3842" s="1" t="str">
        <f>LEFT(N3842,SEARCH("/",N3842)-1)</f>
        <v>theater</v>
      </c>
      <c r="R3842" s="1" t="str">
        <f>RIGHT(N3842,LEN(N3842) - FIND("/",N3842))</f>
        <v>plays</v>
      </c>
      <c r="S3842" s="12">
        <f>(J3842/86400)+DATE(1970,1,1)</f>
        <v>42432.701724537037</v>
      </c>
      <c r="T3842" s="12">
        <f>(I3842/86400)+DATE(1970,1,1)</f>
        <v>42457.660057870366</v>
      </c>
    </row>
    <row r="3843" spans="1:20" ht="60" x14ac:dyDescent="0.25">
      <c r="A3843" s="1">
        <v>3841</v>
      </c>
      <c r="B3843" s="8" t="s">
        <v>3838</v>
      </c>
      <c r="C3843" s="8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6">
        <f>ROUND((E3843/D3843)*(100),0)</f>
        <v>9</v>
      </c>
      <c r="P3843" s="9">
        <f>IF(L3843 = 0,0,E3843/L3843)</f>
        <v>25.647058823529413</v>
      </c>
      <c r="Q3843" s="1" t="str">
        <f>LEFT(N3843,SEARCH("/",N3843)-1)</f>
        <v>theater</v>
      </c>
      <c r="R3843" s="1" t="str">
        <f>RIGHT(N3843,LEN(N3843) - FIND("/",N3843))</f>
        <v>plays</v>
      </c>
      <c r="S3843" s="12">
        <f>(J3843/86400)+DATE(1970,1,1)</f>
        <v>41780.785729166666</v>
      </c>
      <c r="T3843" s="12">
        <f>(I3843/86400)+DATE(1970,1,1)</f>
        <v>41840.785729166666</v>
      </c>
    </row>
    <row r="3844" spans="1:20" ht="60" x14ac:dyDescent="0.25">
      <c r="A3844" s="1">
        <v>3842</v>
      </c>
      <c r="B3844" s="8" t="s">
        <v>3839</v>
      </c>
      <c r="C3844" s="8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6">
        <f>ROUND((E3844/D3844)*(100),0)</f>
        <v>22</v>
      </c>
      <c r="P3844" s="9">
        <f>IF(L3844 = 0,0,E3844/L3844)</f>
        <v>47.695652173913047</v>
      </c>
      <c r="Q3844" s="1" t="str">
        <f>LEFT(N3844,SEARCH("/",N3844)-1)</f>
        <v>theater</v>
      </c>
      <c r="R3844" s="1" t="str">
        <f>RIGHT(N3844,LEN(N3844) - FIND("/",N3844))</f>
        <v>plays</v>
      </c>
      <c r="S3844" s="12">
        <f>(J3844/86400)+DATE(1970,1,1)</f>
        <v>41740.493657407409</v>
      </c>
      <c r="T3844" s="12">
        <f>(I3844/86400)+DATE(1970,1,1)</f>
        <v>41770.493657407409</v>
      </c>
    </row>
    <row r="3845" spans="1:20" ht="60" x14ac:dyDescent="0.25">
      <c r="A3845" s="1">
        <v>3843</v>
      </c>
      <c r="B3845" s="8" t="s">
        <v>3840</v>
      </c>
      <c r="C3845" s="8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6">
        <f>ROUND((E3845/D3845)*(100),0)</f>
        <v>21</v>
      </c>
      <c r="P3845" s="9">
        <f>IF(L3845 = 0,0,E3845/L3845)</f>
        <v>56.05263157894737</v>
      </c>
      <c r="Q3845" s="1" t="str">
        <f>LEFT(N3845,SEARCH("/",N3845)-1)</f>
        <v>theater</v>
      </c>
      <c r="R3845" s="1" t="str">
        <f>RIGHT(N3845,LEN(N3845) - FIND("/",N3845))</f>
        <v>plays</v>
      </c>
      <c r="S3845" s="12">
        <f>(J3845/86400)+DATE(1970,1,1)</f>
        <v>41766.072500000002</v>
      </c>
      <c r="T3845" s="12">
        <f>(I3845/86400)+DATE(1970,1,1)</f>
        <v>41791.072500000002</v>
      </c>
    </row>
    <row r="3846" spans="1:20" ht="60" x14ac:dyDescent="0.25">
      <c r="A3846" s="1">
        <v>3844</v>
      </c>
      <c r="B3846" s="8" t="s">
        <v>3841</v>
      </c>
      <c r="C3846" s="8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6">
        <f>ROUND((E3846/D3846)*(100),0)</f>
        <v>41</v>
      </c>
      <c r="P3846" s="9">
        <f>IF(L3846 = 0,0,E3846/L3846)</f>
        <v>81.319999999999993</v>
      </c>
      <c r="Q3846" s="1" t="str">
        <f>LEFT(N3846,SEARCH("/",N3846)-1)</f>
        <v>theater</v>
      </c>
      <c r="R3846" s="1" t="str">
        <f>RIGHT(N3846,LEN(N3846) - FIND("/",N3846))</f>
        <v>plays</v>
      </c>
      <c r="S3846" s="12">
        <f>(J3846/86400)+DATE(1970,1,1)</f>
        <v>41766.617291666669</v>
      </c>
      <c r="T3846" s="12">
        <f>(I3846/86400)+DATE(1970,1,1)</f>
        <v>41793.290972222225</v>
      </c>
    </row>
    <row r="3847" spans="1:20" ht="60" x14ac:dyDescent="0.25">
      <c r="A3847" s="1">
        <v>3845</v>
      </c>
      <c r="B3847" s="8" t="s">
        <v>3842</v>
      </c>
      <c r="C3847" s="8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6">
        <f>ROUND((E3847/D3847)*(100),0)</f>
        <v>2</v>
      </c>
      <c r="P3847" s="9">
        <f>IF(L3847 = 0,0,E3847/L3847)</f>
        <v>70.166666666666671</v>
      </c>
      <c r="Q3847" s="1" t="str">
        <f>LEFT(N3847,SEARCH("/",N3847)-1)</f>
        <v>theater</v>
      </c>
      <c r="R3847" s="1" t="str">
        <f>RIGHT(N3847,LEN(N3847) - FIND("/",N3847))</f>
        <v>plays</v>
      </c>
      <c r="S3847" s="12">
        <f>(J3847/86400)+DATE(1970,1,1)</f>
        <v>42248.627013888894</v>
      </c>
      <c r="T3847" s="12">
        <f>(I3847/86400)+DATE(1970,1,1)</f>
        <v>42278.627013888894</v>
      </c>
    </row>
    <row r="3848" spans="1:20" ht="45" x14ac:dyDescent="0.25">
      <c r="A3848" s="1">
        <v>3846</v>
      </c>
      <c r="B3848" s="8" t="s">
        <v>3843</v>
      </c>
      <c r="C3848" s="8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6">
        <f>ROUND((E3848/D3848)*(100),0)</f>
        <v>3</v>
      </c>
      <c r="P3848" s="9">
        <f>IF(L3848 = 0,0,E3848/L3848)</f>
        <v>23.625</v>
      </c>
      <c r="Q3848" s="1" t="str">
        <f>LEFT(N3848,SEARCH("/",N3848)-1)</f>
        <v>theater</v>
      </c>
      <c r="R3848" s="1" t="str">
        <f>RIGHT(N3848,LEN(N3848) - FIND("/",N3848))</f>
        <v>plays</v>
      </c>
      <c r="S3848" s="12">
        <f>(J3848/86400)+DATE(1970,1,1)</f>
        <v>41885.221550925926</v>
      </c>
      <c r="T3848" s="12">
        <f>(I3848/86400)+DATE(1970,1,1)</f>
        <v>41916.290972222225</v>
      </c>
    </row>
    <row r="3849" spans="1:20" ht="45" x14ac:dyDescent="0.25">
      <c r="A3849" s="1">
        <v>3847</v>
      </c>
      <c r="B3849" s="8" t="s">
        <v>3844</v>
      </c>
      <c r="C3849" s="8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6">
        <f>ROUND((E3849/D3849)*(100),0)</f>
        <v>16</v>
      </c>
      <c r="P3849" s="9">
        <f>IF(L3849 = 0,0,E3849/L3849)</f>
        <v>188.55555555555554</v>
      </c>
      <c r="Q3849" s="1" t="str">
        <f>LEFT(N3849,SEARCH("/",N3849)-1)</f>
        <v>theater</v>
      </c>
      <c r="R3849" s="1" t="str">
        <f>RIGHT(N3849,LEN(N3849) - FIND("/",N3849))</f>
        <v>plays</v>
      </c>
      <c r="S3849" s="12">
        <f>(J3849/86400)+DATE(1970,1,1)</f>
        <v>42159.224432870367</v>
      </c>
      <c r="T3849" s="12">
        <f>(I3849/86400)+DATE(1970,1,1)</f>
        <v>42204.224432870367</v>
      </c>
    </row>
    <row r="3850" spans="1:20" ht="60" x14ac:dyDescent="0.25">
      <c r="A3850" s="1">
        <v>3848</v>
      </c>
      <c r="B3850" s="8" t="s">
        <v>3845</v>
      </c>
      <c r="C3850" s="8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6">
        <f>ROUND((E3850/D3850)*(100),0)</f>
        <v>16</v>
      </c>
      <c r="P3850" s="9">
        <f>IF(L3850 = 0,0,E3850/L3850)</f>
        <v>49.511627906976742</v>
      </c>
      <c r="Q3850" s="1" t="str">
        <f>LEFT(N3850,SEARCH("/",N3850)-1)</f>
        <v>theater</v>
      </c>
      <c r="R3850" s="1" t="str">
        <f>RIGHT(N3850,LEN(N3850) - FIND("/",N3850))</f>
        <v>plays</v>
      </c>
      <c r="S3850" s="12">
        <f>(J3850/86400)+DATE(1970,1,1)</f>
        <v>42265.817002314812</v>
      </c>
      <c r="T3850" s="12">
        <f>(I3850/86400)+DATE(1970,1,1)</f>
        <v>42295.817002314812</v>
      </c>
    </row>
    <row r="3851" spans="1:20" ht="75" x14ac:dyDescent="0.25">
      <c r="A3851" s="1">
        <v>3849</v>
      </c>
      <c r="B3851" s="8" t="s">
        <v>3846</v>
      </c>
      <c r="C3851" s="8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6">
        <f>ROUND((E3851/D3851)*(100),0)</f>
        <v>7</v>
      </c>
      <c r="P3851" s="9">
        <f>IF(L3851 = 0,0,E3851/L3851)</f>
        <v>75.464285714285708</v>
      </c>
      <c r="Q3851" s="1" t="str">
        <f>LEFT(N3851,SEARCH("/",N3851)-1)</f>
        <v>theater</v>
      </c>
      <c r="R3851" s="1" t="str">
        <f>RIGHT(N3851,LEN(N3851) - FIND("/",N3851))</f>
        <v>plays</v>
      </c>
      <c r="S3851" s="12">
        <f>(J3851/86400)+DATE(1970,1,1)</f>
        <v>42136.767175925925</v>
      </c>
      <c r="T3851" s="12">
        <f>(I3851/86400)+DATE(1970,1,1)</f>
        <v>42166.767175925925</v>
      </c>
    </row>
    <row r="3852" spans="1:20" ht="30" x14ac:dyDescent="0.25">
      <c r="A3852" s="1">
        <v>3850</v>
      </c>
      <c r="B3852" s="8" t="s">
        <v>3847</v>
      </c>
      <c r="C3852" s="8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6">
        <f>ROUND((E3852/D3852)*(100),0)</f>
        <v>4</v>
      </c>
      <c r="P3852" s="9">
        <f>IF(L3852 = 0,0,E3852/L3852)</f>
        <v>9.5</v>
      </c>
      <c r="Q3852" s="1" t="str">
        <f>LEFT(N3852,SEARCH("/",N3852)-1)</f>
        <v>theater</v>
      </c>
      <c r="R3852" s="1" t="str">
        <f>RIGHT(N3852,LEN(N3852) - FIND("/",N3852))</f>
        <v>plays</v>
      </c>
      <c r="S3852" s="12">
        <f>(J3852/86400)+DATE(1970,1,1)</f>
        <v>41975.124340277776</v>
      </c>
      <c r="T3852" s="12">
        <f>(I3852/86400)+DATE(1970,1,1)</f>
        <v>42005.124340277776</v>
      </c>
    </row>
    <row r="3853" spans="1:20" ht="45" x14ac:dyDescent="0.25">
      <c r="A3853" s="1">
        <v>3851</v>
      </c>
      <c r="B3853" s="8" t="s">
        <v>3848</v>
      </c>
      <c r="C3853" s="8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6">
        <f>ROUND((E3853/D3853)*(100),0)</f>
        <v>34</v>
      </c>
      <c r="P3853" s="9">
        <f>IF(L3853 = 0,0,E3853/L3853)</f>
        <v>35.5</v>
      </c>
      <c r="Q3853" s="1" t="str">
        <f>LEFT(N3853,SEARCH("/",N3853)-1)</f>
        <v>theater</v>
      </c>
      <c r="R3853" s="1" t="str">
        <f>RIGHT(N3853,LEN(N3853) - FIND("/",N3853))</f>
        <v>plays</v>
      </c>
      <c r="S3853" s="12">
        <f>(J3853/86400)+DATE(1970,1,1)</f>
        <v>42172.439571759256</v>
      </c>
      <c r="T3853" s="12">
        <f>(I3853/86400)+DATE(1970,1,1)</f>
        <v>42202.439571759256</v>
      </c>
    </row>
    <row r="3854" spans="1:20" ht="45" x14ac:dyDescent="0.25">
      <c r="A3854" s="1">
        <v>3852</v>
      </c>
      <c r="B3854" s="8" t="s">
        <v>3849</v>
      </c>
      <c r="C3854" s="8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6">
        <f>ROUND((E3854/D3854)*(100),0)</f>
        <v>0</v>
      </c>
      <c r="P3854" s="9">
        <f>IF(L3854 = 0,0,E3854/L3854)</f>
        <v>10</v>
      </c>
      <c r="Q3854" s="1" t="str">
        <f>LEFT(N3854,SEARCH("/",N3854)-1)</f>
        <v>theater</v>
      </c>
      <c r="R3854" s="1" t="str">
        <f>RIGHT(N3854,LEN(N3854) - FIND("/",N3854))</f>
        <v>plays</v>
      </c>
      <c r="S3854" s="12">
        <f>(J3854/86400)+DATE(1970,1,1)</f>
        <v>42065.190694444449</v>
      </c>
      <c r="T3854" s="12">
        <f>(I3854/86400)+DATE(1970,1,1)</f>
        <v>42090.149027777778</v>
      </c>
    </row>
    <row r="3855" spans="1:20" ht="45" x14ac:dyDescent="0.25">
      <c r="A3855" s="1">
        <v>3853</v>
      </c>
      <c r="B3855" s="8" t="s">
        <v>3850</v>
      </c>
      <c r="C3855" s="8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6">
        <f>ROUND((E3855/D3855)*(100),0)</f>
        <v>0</v>
      </c>
      <c r="P3855" s="9">
        <f>IF(L3855 = 0,0,E3855/L3855)</f>
        <v>13</v>
      </c>
      <c r="Q3855" s="1" t="str">
        <f>LEFT(N3855,SEARCH("/",N3855)-1)</f>
        <v>theater</v>
      </c>
      <c r="R3855" s="1" t="str">
        <f>RIGHT(N3855,LEN(N3855) - FIND("/",N3855))</f>
        <v>plays</v>
      </c>
      <c r="S3855" s="12">
        <f>(J3855/86400)+DATE(1970,1,1)</f>
        <v>41848.84002314815</v>
      </c>
      <c r="T3855" s="12">
        <f>(I3855/86400)+DATE(1970,1,1)</f>
        <v>41883.84002314815</v>
      </c>
    </row>
    <row r="3856" spans="1:20" ht="30" x14ac:dyDescent="0.25">
      <c r="A3856" s="1">
        <v>3854</v>
      </c>
      <c r="B3856" s="8" t="s">
        <v>3851</v>
      </c>
      <c r="C3856" s="8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6">
        <f>ROUND((E3856/D3856)*(100),0)</f>
        <v>16</v>
      </c>
      <c r="P3856" s="9">
        <f>IF(L3856 = 0,0,E3856/L3856)</f>
        <v>89.4</v>
      </c>
      <c r="Q3856" s="1" t="str">
        <f>LEFT(N3856,SEARCH("/",N3856)-1)</f>
        <v>theater</v>
      </c>
      <c r="R3856" s="1" t="str">
        <f>RIGHT(N3856,LEN(N3856) - FIND("/",N3856))</f>
        <v>plays</v>
      </c>
      <c r="S3856" s="12">
        <f>(J3856/86400)+DATE(1970,1,1)</f>
        <v>42103.884930555556</v>
      </c>
      <c r="T3856" s="12">
        <f>(I3856/86400)+DATE(1970,1,1)</f>
        <v>42133.884930555556</v>
      </c>
    </row>
    <row r="3857" spans="1:20" ht="75" x14ac:dyDescent="0.25">
      <c r="A3857" s="1">
        <v>3855</v>
      </c>
      <c r="B3857" s="8" t="s">
        <v>3852</v>
      </c>
      <c r="C3857" s="8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6">
        <f>ROUND((E3857/D3857)*(100),0)</f>
        <v>3</v>
      </c>
      <c r="P3857" s="9">
        <f>IF(L3857 = 0,0,E3857/L3857)</f>
        <v>25</v>
      </c>
      <c r="Q3857" s="1" t="str">
        <f>LEFT(N3857,SEARCH("/",N3857)-1)</f>
        <v>theater</v>
      </c>
      <c r="R3857" s="1" t="str">
        <f>RIGHT(N3857,LEN(N3857) - FIND("/",N3857))</f>
        <v>plays</v>
      </c>
      <c r="S3857" s="12">
        <f>(J3857/86400)+DATE(1970,1,1)</f>
        <v>42059.970729166671</v>
      </c>
      <c r="T3857" s="12">
        <f>(I3857/86400)+DATE(1970,1,1)</f>
        <v>42089.929062499999</v>
      </c>
    </row>
    <row r="3858" spans="1:20" ht="60" x14ac:dyDescent="0.25">
      <c r="A3858" s="1">
        <v>3856</v>
      </c>
      <c r="B3858" s="8" t="s">
        <v>3853</v>
      </c>
      <c r="C3858" s="8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6">
        <f>ROUND((E3858/D3858)*(100),0)</f>
        <v>0</v>
      </c>
      <c r="P3858" s="9">
        <f>IF(L3858 = 0,0,E3858/L3858)</f>
        <v>1</v>
      </c>
      <c r="Q3858" s="1" t="str">
        <f>LEFT(N3858,SEARCH("/",N3858)-1)</f>
        <v>theater</v>
      </c>
      <c r="R3858" s="1" t="str">
        <f>RIGHT(N3858,LEN(N3858) - FIND("/",N3858))</f>
        <v>plays</v>
      </c>
      <c r="S3858" s="12">
        <f>(J3858/86400)+DATE(1970,1,1)</f>
        <v>42041.743090277778</v>
      </c>
      <c r="T3858" s="12">
        <f>(I3858/86400)+DATE(1970,1,1)</f>
        <v>42071.701423611114</v>
      </c>
    </row>
    <row r="3859" spans="1:20" ht="60" x14ac:dyDescent="0.25">
      <c r="A3859" s="1">
        <v>3857</v>
      </c>
      <c r="B3859" s="8" t="s">
        <v>3854</v>
      </c>
      <c r="C3859" s="8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6">
        <f>ROUND((E3859/D3859)*(100),0)</f>
        <v>5</v>
      </c>
      <c r="P3859" s="9">
        <f>IF(L3859 = 0,0,E3859/L3859)</f>
        <v>65</v>
      </c>
      <c r="Q3859" s="1" t="str">
        <f>LEFT(N3859,SEARCH("/",N3859)-1)</f>
        <v>theater</v>
      </c>
      <c r="R3859" s="1" t="str">
        <f>RIGHT(N3859,LEN(N3859) - FIND("/",N3859))</f>
        <v>plays</v>
      </c>
      <c r="S3859" s="12">
        <f>(J3859/86400)+DATE(1970,1,1)</f>
        <v>41829.73715277778</v>
      </c>
      <c r="T3859" s="12">
        <f>(I3859/86400)+DATE(1970,1,1)</f>
        <v>41852.716666666667</v>
      </c>
    </row>
    <row r="3860" spans="1:20" ht="60" x14ac:dyDescent="0.25">
      <c r="A3860" s="1">
        <v>3858</v>
      </c>
      <c r="B3860" s="8" t="s">
        <v>3855</v>
      </c>
      <c r="C3860" s="8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6">
        <f>ROUND((E3860/D3860)*(100),0)</f>
        <v>2</v>
      </c>
      <c r="P3860" s="9">
        <f>IF(L3860 = 0,0,E3860/L3860)</f>
        <v>10</v>
      </c>
      <c r="Q3860" s="1" t="str">
        <f>LEFT(N3860,SEARCH("/",N3860)-1)</f>
        <v>theater</v>
      </c>
      <c r="R3860" s="1" t="str">
        <f>RIGHT(N3860,LEN(N3860) - FIND("/",N3860))</f>
        <v>plays</v>
      </c>
      <c r="S3860" s="12">
        <f>(J3860/86400)+DATE(1970,1,1)</f>
        <v>42128.431064814809</v>
      </c>
      <c r="T3860" s="12">
        <f>(I3860/86400)+DATE(1970,1,1)</f>
        <v>42146.875</v>
      </c>
    </row>
    <row r="3861" spans="1:20" ht="45" x14ac:dyDescent="0.25">
      <c r="A3861" s="1">
        <v>3859</v>
      </c>
      <c r="B3861" s="8" t="s">
        <v>3856</v>
      </c>
      <c r="C3861" s="8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6">
        <f>ROUND((E3861/D3861)*(100),0)</f>
        <v>0</v>
      </c>
      <c r="P3861" s="9">
        <f>IF(L3861 = 0,0,E3861/L3861)</f>
        <v>1</v>
      </c>
      <c r="Q3861" s="1" t="str">
        <f>LEFT(N3861,SEARCH("/",N3861)-1)</f>
        <v>theater</v>
      </c>
      <c r="R3861" s="1" t="str">
        <f>RIGHT(N3861,LEN(N3861) - FIND("/",N3861))</f>
        <v>plays</v>
      </c>
      <c r="S3861" s="12">
        <f>(J3861/86400)+DATE(1970,1,1)</f>
        <v>41789.893599537041</v>
      </c>
      <c r="T3861" s="12">
        <f>(I3861/86400)+DATE(1970,1,1)</f>
        <v>41815.875</v>
      </c>
    </row>
    <row r="3862" spans="1:20" ht="60" x14ac:dyDescent="0.25">
      <c r="A3862" s="1">
        <v>3860</v>
      </c>
      <c r="B3862" s="8" t="s">
        <v>3857</v>
      </c>
      <c r="C3862" s="8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6">
        <f>ROUND((E3862/D3862)*(100),0)</f>
        <v>18</v>
      </c>
      <c r="P3862" s="9">
        <f>IF(L3862 = 0,0,E3862/L3862)</f>
        <v>81.538461538461533</v>
      </c>
      <c r="Q3862" s="1" t="str">
        <f>LEFT(N3862,SEARCH("/",N3862)-1)</f>
        <v>theater</v>
      </c>
      <c r="R3862" s="1" t="str">
        <f>RIGHT(N3862,LEN(N3862) - FIND("/",N3862))</f>
        <v>plays</v>
      </c>
      <c r="S3862" s="12">
        <f>(J3862/86400)+DATE(1970,1,1)</f>
        <v>41833.660995370374</v>
      </c>
      <c r="T3862" s="12">
        <f>(I3862/86400)+DATE(1970,1,1)</f>
        <v>41863.660995370374</v>
      </c>
    </row>
    <row r="3863" spans="1:20" x14ac:dyDescent="0.25">
      <c r="A3863" s="1">
        <v>3861</v>
      </c>
      <c r="B3863" s="8" t="s">
        <v>3858</v>
      </c>
      <c r="C3863" s="8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6">
        <f>ROUND((E3863/D3863)*(100),0)</f>
        <v>5</v>
      </c>
      <c r="P3863" s="9">
        <f>IF(L3863 = 0,0,E3863/L3863)</f>
        <v>100</v>
      </c>
      <c r="Q3863" s="1" t="str">
        <f>LEFT(N3863,SEARCH("/",N3863)-1)</f>
        <v>theater</v>
      </c>
      <c r="R3863" s="1" t="str">
        <f>RIGHT(N3863,LEN(N3863) - FIND("/",N3863))</f>
        <v>plays</v>
      </c>
      <c r="S3863" s="12">
        <f>(J3863/86400)+DATE(1970,1,1)</f>
        <v>41914.590011574073</v>
      </c>
      <c r="T3863" s="12">
        <f>(I3863/86400)+DATE(1970,1,1)</f>
        <v>41955.907638888893</v>
      </c>
    </row>
    <row r="3864" spans="1:20" ht="30" x14ac:dyDescent="0.25">
      <c r="A3864" s="1">
        <v>3862</v>
      </c>
      <c r="B3864" s="8" t="s">
        <v>3859</v>
      </c>
      <c r="C3864" s="8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6">
        <f>ROUND((E3864/D3864)*(100),0)</f>
        <v>0</v>
      </c>
      <c r="P3864" s="9">
        <f>IF(L3864 = 0,0,E3864/L3864)</f>
        <v>1</v>
      </c>
      <c r="Q3864" s="1" t="str">
        <f>LEFT(N3864,SEARCH("/",N3864)-1)</f>
        <v>theater</v>
      </c>
      <c r="R3864" s="1" t="str">
        <f>RIGHT(N3864,LEN(N3864) - FIND("/",N3864))</f>
        <v>plays</v>
      </c>
      <c r="S3864" s="12">
        <f>(J3864/86400)+DATE(1970,1,1)</f>
        <v>42611.261064814811</v>
      </c>
      <c r="T3864" s="12">
        <f>(I3864/86400)+DATE(1970,1,1)</f>
        <v>42625.707638888889</v>
      </c>
    </row>
    <row r="3865" spans="1:20" ht="60" x14ac:dyDescent="0.25">
      <c r="A3865" s="1">
        <v>3863</v>
      </c>
      <c r="B3865" s="8" t="s">
        <v>3860</v>
      </c>
      <c r="C3865" s="8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6">
        <f>ROUND((E3865/D3865)*(100),0)</f>
        <v>0</v>
      </c>
      <c r="P3865" s="9">
        <f>IF(L3865 = 0,0,E3865/L3865)</f>
        <v>0</v>
      </c>
      <c r="Q3865" s="1" t="str">
        <f>LEFT(N3865,SEARCH("/",N3865)-1)</f>
        <v>theater</v>
      </c>
      <c r="R3865" s="1" t="str">
        <f>RIGHT(N3865,LEN(N3865) - FIND("/",N3865))</f>
        <v>plays</v>
      </c>
      <c r="S3865" s="12">
        <f>(J3865/86400)+DATE(1970,1,1)</f>
        <v>42253.633159722223</v>
      </c>
      <c r="T3865" s="12">
        <f>(I3865/86400)+DATE(1970,1,1)</f>
        <v>42313.674826388888</v>
      </c>
    </row>
    <row r="3866" spans="1:20" ht="60" x14ac:dyDescent="0.25">
      <c r="A3866" s="1">
        <v>3864</v>
      </c>
      <c r="B3866" s="8" t="s">
        <v>3861</v>
      </c>
      <c r="C3866" s="8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6">
        <f>ROUND((E3866/D3866)*(100),0)</f>
        <v>1</v>
      </c>
      <c r="P3866" s="9">
        <f>IF(L3866 = 0,0,E3866/L3866)</f>
        <v>20</v>
      </c>
      <c r="Q3866" s="1" t="str">
        <f>LEFT(N3866,SEARCH("/",N3866)-1)</f>
        <v>theater</v>
      </c>
      <c r="R3866" s="1" t="str">
        <f>RIGHT(N3866,LEN(N3866) - FIND("/",N3866))</f>
        <v>plays</v>
      </c>
      <c r="S3866" s="12">
        <f>(J3866/86400)+DATE(1970,1,1)</f>
        <v>42295.891828703709</v>
      </c>
      <c r="T3866" s="12">
        <f>(I3866/86400)+DATE(1970,1,1)</f>
        <v>42325.933495370366</v>
      </c>
    </row>
    <row r="3867" spans="1:20" ht="45" x14ac:dyDescent="0.25">
      <c r="A3867" s="1">
        <v>3865</v>
      </c>
      <c r="B3867" s="8" t="s">
        <v>3862</v>
      </c>
      <c r="C3867" s="8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6">
        <f>ROUND((E3867/D3867)*(100),0)</f>
        <v>27</v>
      </c>
      <c r="P3867" s="9">
        <f>IF(L3867 = 0,0,E3867/L3867)</f>
        <v>46.428571428571431</v>
      </c>
      <c r="Q3867" s="1" t="str">
        <f>LEFT(N3867,SEARCH("/",N3867)-1)</f>
        <v>theater</v>
      </c>
      <c r="R3867" s="1" t="str">
        <f>RIGHT(N3867,LEN(N3867) - FIND("/",N3867))</f>
        <v>plays</v>
      </c>
      <c r="S3867" s="12">
        <f>(J3867/86400)+DATE(1970,1,1)</f>
        <v>41841.651597222226</v>
      </c>
      <c r="T3867" s="12">
        <f>(I3867/86400)+DATE(1970,1,1)</f>
        <v>41881.229166666664</v>
      </c>
    </row>
    <row r="3868" spans="1:20" ht="30" x14ac:dyDescent="0.25">
      <c r="A3868" s="1">
        <v>3866</v>
      </c>
      <c r="B3868" s="8" t="s">
        <v>3863</v>
      </c>
      <c r="C3868" s="8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6">
        <f>ROUND((E3868/D3868)*(100),0)</f>
        <v>1</v>
      </c>
      <c r="P3868" s="9">
        <f>IF(L3868 = 0,0,E3868/L3868)</f>
        <v>5.5</v>
      </c>
      <c r="Q3868" s="1" t="str">
        <f>LEFT(N3868,SEARCH("/",N3868)-1)</f>
        <v>theater</v>
      </c>
      <c r="R3868" s="1" t="str">
        <f>RIGHT(N3868,LEN(N3868) - FIND("/",N3868))</f>
        <v>plays</v>
      </c>
      <c r="S3868" s="12">
        <f>(J3868/86400)+DATE(1970,1,1)</f>
        <v>42402.947002314817</v>
      </c>
      <c r="T3868" s="12">
        <f>(I3868/86400)+DATE(1970,1,1)</f>
        <v>42452.145138888889</v>
      </c>
    </row>
    <row r="3869" spans="1:20" ht="45" x14ac:dyDescent="0.25">
      <c r="A3869" s="1">
        <v>3867</v>
      </c>
      <c r="B3869" s="8" t="s">
        <v>3864</v>
      </c>
      <c r="C3869" s="8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6">
        <f>ROUND((E3869/D3869)*(100),0)</f>
        <v>13</v>
      </c>
      <c r="P3869" s="9">
        <f>IF(L3869 = 0,0,E3869/L3869)</f>
        <v>50.2</v>
      </c>
      <c r="Q3869" s="1" t="str">
        <f>LEFT(N3869,SEARCH("/",N3869)-1)</f>
        <v>theater</v>
      </c>
      <c r="R3869" s="1" t="str">
        <f>RIGHT(N3869,LEN(N3869) - FIND("/",N3869))</f>
        <v>plays</v>
      </c>
      <c r="S3869" s="12">
        <f>(J3869/86400)+DATE(1970,1,1)</f>
        <v>42509.814108796301</v>
      </c>
      <c r="T3869" s="12">
        <f>(I3869/86400)+DATE(1970,1,1)</f>
        <v>42539.814108796301</v>
      </c>
    </row>
    <row r="3870" spans="1:20" ht="30" x14ac:dyDescent="0.25">
      <c r="A3870" s="1">
        <v>3868</v>
      </c>
      <c r="B3870" s="8" t="s">
        <v>3865</v>
      </c>
      <c r="C3870" s="8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6">
        <f>ROUND((E3870/D3870)*(100),0)</f>
        <v>0</v>
      </c>
      <c r="P3870" s="9">
        <f>IF(L3870 = 0,0,E3870/L3870)</f>
        <v>10</v>
      </c>
      <c r="Q3870" s="1" t="str">
        <f>LEFT(N3870,SEARCH("/",N3870)-1)</f>
        <v>theater</v>
      </c>
      <c r="R3870" s="1" t="str">
        <f>RIGHT(N3870,LEN(N3870) - FIND("/",N3870))</f>
        <v>musical</v>
      </c>
      <c r="S3870" s="12">
        <f>(J3870/86400)+DATE(1970,1,1)</f>
        <v>41865.659780092596</v>
      </c>
      <c r="T3870" s="12">
        <f>(I3870/86400)+DATE(1970,1,1)</f>
        <v>41890.659780092596</v>
      </c>
    </row>
    <row r="3871" spans="1:20" ht="30" x14ac:dyDescent="0.25">
      <c r="A3871" s="1">
        <v>3869</v>
      </c>
      <c r="B3871" s="8" t="s">
        <v>3866</v>
      </c>
      <c r="C3871" s="8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6">
        <f>ROUND((E3871/D3871)*(100),0)</f>
        <v>3</v>
      </c>
      <c r="P3871" s="9">
        <f>IF(L3871 = 0,0,E3871/L3871)</f>
        <v>30.133333333333333</v>
      </c>
      <c r="Q3871" s="1" t="str">
        <f>LEFT(N3871,SEARCH("/",N3871)-1)</f>
        <v>theater</v>
      </c>
      <c r="R3871" s="1" t="str">
        <f>RIGHT(N3871,LEN(N3871) - FIND("/",N3871))</f>
        <v>musical</v>
      </c>
      <c r="S3871" s="12">
        <f>(J3871/86400)+DATE(1970,1,1)</f>
        <v>42047.724444444444</v>
      </c>
      <c r="T3871" s="12">
        <f>(I3871/86400)+DATE(1970,1,1)</f>
        <v>42077.132638888885</v>
      </c>
    </row>
    <row r="3872" spans="1:20" ht="60" x14ac:dyDescent="0.25">
      <c r="A3872" s="1">
        <v>3870</v>
      </c>
      <c r="B3872" s="8" t="s">
        <v>3867</v>
      </c>
      <c r="C3872" s="8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6">
        <f>ROUND((E3872/D3872)*(100),0)</f>
        <v>15</v>
      </c>
      <c r="P3872" s="9">
        <f>IF(L3872 = 0,0,E3872/L3872)</f>
        <v>150</v>
      </c>
      <c r="Q3872" s="1" t="str">
        <f>LEFT(N3872,SEARCH("/",N3872)-1)</f>
        <v>theater</v>
      </c>
      <c r="R3872" s="1" t="str">
        <f>RIGHT(N3872,LEN(N3872) - FIND("/",N3872))</f>
        <v>musical</v>
      </c>
      <c r="S3872" s="12">
        <f>(J3872/86400)+DATE(1970,1,1)</f>
        <v>41793.172199074077</v>
      </c>
      <c r="T3872" s="12">
        <f>(I3872/86400)+DATE(1970,1,1)</f>
        <v>41823.172199074077</v>
      </c>
    </row>
    <row r="3873" spans="1:20" ht="45" x14ac:dyDescent="0.25">
      <c r="A3873" s="1">
        <v>3871</v>
      </c>
      <c r="B3873" s="8" t="s">
        <v>3868</v>
      </c>
      <c r="C3873" s="8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6">
        <f>ROUND((E3873/D3873)*(100),0)</f>
        <v>3</v>
      </c>
      <c r="P3873" s="9">
        <f>IF(L3873 = 0,0,E3873/L3873)</f>
        <v>13.333333333333334</v>
      </c>
      <c r="Q3873" s="1" t="str">
        <f>LEFT(N3873,SEARCH("/",N3873)-1)</f>
        <v>theater</v>
      </c>
      <c r="R3873" s="1" t="str">
        <f>RIGHT(N3873,LEN(N3873) - FIND("/",N3873))</f>
        <v>musical</v>
      </c>
      <c r="S3873" s="12">
        <f>(J3873/86400)+DATE(1970,1,1)</f>
        <v>42763.780671296292</v>
      </c>
      <c r="T3873" s="12">
        <f>(I3873/86400)+DATE(1970,1,1)</f>
        <v>42823.739004629635</v>
      </c>
    </row>
    <row r="3874" spans="1:20" ht="60" x14ac:dyDescent="0.25">
      <c r="A3874" s="1">
        <v>3872</v>
      </c>
      <c r="B3874" s="8" t="s">
        <v>3869</v>
      </c>
      <c r="C3874" s="8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6">
        <f>ROUND((E3874/D3874)*(100),0)</f>
        <v>0</v>
      </c>
      <c r="P3874" s="9">
        <f>IF(L3874 = 0,0,E3874/L3874)</f>
        <v>0</v>
      </c>
      <c r="Q3874" s="1" t="str">
        <f>LEFT(N3874,SEARCH("/",N3874)-1)</f>
        <v>theater</v>
      </c>
      <c r="R3874" s="1" t="str">
        <f>RIGHT(N3874,LEN(N3874) - FIND("/",N3874))</f>
        <v>musical</v>
      </c>
      <c r="S3874" s="12">
        <f>(J3874/86400)+DATE(1970,1,1)</f>
        <v>42180.145787037036</v>
      </c>
      <c r="T3874" s="12">
        <f>(I3874/86400)+DATE(1970,1,1)</f>
        <v>42230.145787037036</v>
      </c>
    </row>
    <row r="3875" spans="1:20" ht="60" x14ac:dyDescent="0.25">
      <c r="A3875" s="1">
        <v>3873</v>
      </c>
      <c r="B3875" s="8" t="s">
        <v>3870</v>
      </c>
      <c r="C3875" s="8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6">
        <f>ROUND((E3875/D3875)*(100),0)</f>
        <v>0</v>
      </c>
      <c r="P3875" s="9">
        <f>IF(L3875 = 0,0,E3875/L3875)</f>
        <v>0</v>
      </c>
      <c r="Q3875" s="1" t="str">
        <f>LEFT(N3875,SEARCH("/",N3875)-1)</f>
        <v>theater</v>
      </c>
      <c r="R3875" s="1" t="str">
        <f>RIGHT(N3875,LEN(N3875) - FIND("/",N3875))</f>
        <v>musical</v>
      </c>
      <c r="S3875" s="12">
        <f>(J3875/86400)+DATE(1970,1,1)</f>
        <v>42255.696006944447</v>
      </c>
      <c r="T3875" s="12">
        <f>(I3875/86400)+DATE(1970,1,1)</f>
        <v>42285.696006944447</v>
      </c>
    </row>
    <row r="3876" spans="1:20" ht="60" x14ac:dyDescent="0.25">
      <c r="A3876" s="1">
        <v>3874</v>
      </c>
      <c r="B3876" s="8" t="s">
        <v>3871</v>
      </c>
      <c r="C3876" s="8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6">
        <f>ROUND((E3876/D3876)*(100),0)</f>
        <v>0</v>
      </c>
      <c r="P3876" s="9">
        <f>IF(L3876 = 0,0,E3876/L3876)</f>
        <v>0</v>
      </c>
      <c r="Q3876" s="1" t="str">
        <f>LEFT(N3876,SEARCH("/",N3876)-1)</f>
        <v>theater</v>
      </c>
      <c r="R3876" s="1" t="str">
        <f>RIGHT(N3876,LEN(N3876) - FIND("/",N3876))</f>
        <v>musical</v>
      </c>
      <c r="S3876" s="12">
        <f>(J3876/86400)+DATE(1970,1,1)</f>
        <v>42007.016458333332</v>
      </c>
      <c r="T3876" s="12">
        <f>(I3876/86400)+DATE(1970,1,1)</f>
        <v>42028.041666666672</v>
      </c>
    </row>
    <row r="3877" spans="1:20" ht="45" x14ac:dyDescent="0.25">
      <c r="A3877" s="1">
        <v>3875</v>
      </c>
      <c r="B3877" s="8" t="s">
        <v>3872</v>
      </c>
      <c r="C3877" s="8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6">
        <f>ROUND((E3877/D3877)*(100),0)</f>
        <v>0</v>
      </c>
      <c r="P3877" s="9">
        <f>IF(L3877 = 0,0,E3877/L3877)</f>
        <v>0</v>
      </c>
      <c r="Q3877" s="1" t="str">
        <f>LEFT(N3877,SEARCH("/",N3877)-1)</f>
        <v>theater</v>
      </c>
      <c r="R3877" s="1" t="str">
        <f>RIGHT(N3877,LEN(N3877) - FIND("/",N3877))</f>
        <v>musical</v>
      </c>
      <c r="S3877" s="12">
        <f>(J3877/86400)+DATE(1970,1,1)</f>
        <v>42615.346817129626</v>
      </c>
      <c r="T3877" s="12">
        <f>(I3877/86400)+DATE(1970,1,1)</f>
        <v>42616.416666666672</v>
      </c>
    </row>
    <row r="3878" spans="1:20" ht="60" x14ac:dyDescent="0.25">
      <c r="A3878" s="1">
        <v>3876</v>
      </c>
      <c r="B3878" s="8" t="s">
        <v>3873</v>
      </c>
      <c r="C3878" s="8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6">
        <f>ROUND((E3878/D3878)*(100),0)</f>
        <v>53</v>
      </c>
      <c r="P3878" s="9">
        <f>IF(L3878 = 0,0,E3878/L3878)</f>
        <v>44.760869565217391</v>
      </c>
      <c r="Q3878" s="1" t="str">
        <f>LEFT(N3878,SEARCH("/",N3878)-1)</f>
        <v>theater</v>
      </c>
      <c r="R3878" s="1" t="str">
        <f>RIGHT(N3878,LEN(N3878) - FIND("/",N3878))</f>
        <v>musical</v>
      </c>
      <c r="S3878" s="12">
        <f>(J3878/86400)+DATE(1970,1,1)</f>
        <v>42372.624166666668</v>
      </c>
      <c r="T3878" s="12">
        <f>(I3878/86400)+DATE(1970,1,1)</f>
        <v>42402.624166666668</v>
      </c>
    </row>
    <row r="3879" spans="1:20" ht="60" x14ac:dyDescent="0.25">
      <c r="A3879" s="1">
        <v>3877</v>
      </c>
      <c r="B3879" s="8" t="s">
        <v>3874</v>
      </c>
      <c r="C3879" s="8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6">
        <f>ROUND((E3879/D3879)*(100),0)</f>
        <v>5</v>
      </c>
      <c r="P3879" s="9">
        <f>IF(L3879 = 0,0,E3879/L3879)</f>
        <v>88.642857142857139</v>
      </c>
      <c r="Q3879" s="1" t="str">
        <f>LEFT(N3879,SEARCH("/",N3879)-1)</f>
        <v>theater</v>
      </c>
      <c r="R3879" s="1" t="str">
        <f>RIGHT(N3879,LEN(N3879) - FIND("/",N3879))</f>
        <v>musical</v>
      </c>
      <c r="S3879" s="12">
        <f>(J3879/86400)+DATE(1970,1,1)</f>
        <v>42682.67768518519</v>
      </c>
      <c r="T3879" s="12">
        <f>(I3879/86400)+DATE(1970,1,1)</f>
        <v>42712.67768518519</v>
      </c>
    </row>
    <row r="3880" spans="1:20" ht="45" x14ac:dyDescent="0.25">
      <c r="A3880" s="1">
        <v>3878</v>
      </c>
      <c r="B3880" s="8" t="s">
        <v>3875</v>
      </c>
      <c r="C3880" s="8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6">
        <f>ROUND((E3880/D3880)*(100),0)</f>
        <v>0</v>
      </c>
      <c r="P3880" s="9">
        <f>IF(L3880 = 0,0,E3880/L3880)</f>
        <v>10</v>
      </c>
      <c r="Q3880" s="1" t="str">
        <f>LEFT(N3880,SEARCH("/",N3880)-1)</f>
        <v>theater</v>
      </c>
      <c r="R3880" s="1" t="str">
        <f>RIGHT(N3880,LEN(N3880) - FIND("/",N3880))</f>
        <v>musical</v>
      </c>
      <c r="S3880" s="12">
        <f>(J3880/86400)+DATE(1970,1,1)</f>
        <v>42154.818819444445</v>
      </c>
      <c r="T3880" s="12">
        <f>(I3880/86400)+DATE(1970,1,1)</f>
        <v>42185.165972222225</v>
      </c>
    </row>
    <row r="3881" spans="1:20" ht="45" x14ac:dyDescent="0.25">
      <c r="A3881" s="1">
        <v>3879</v>
      </c>
      <c r="B3881" s="8" t="s">
        <v>3876</v>
      </c>
      <c r="C3881" s="8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6">
        <f>ROUND((E3881/D3881)*(100),0)</f>
        <v>0</v>
      </c>
      <c r="P3881" s="9">
        <f>IF(L3881 = 0,0,E3881/L3881)</f>
        <v>0</v>
      </c>
      <c r="Q3881" s="1" t="str">
        <f>LEFT(N3881,SEARCH("/",N3881)-1)</f>
        <v>theater</v>
      </c>
      <c r="R3881" s="1" t="str">
        <f>RIGHT(N3881,LEN(N3881) - FIND("/",N3881))</f>
        <v>musical</v>
      </c>
      <c r="S3881" s="12">
        <f>(J3881/86400)+DATE(1970,1,1)</f>
        <v>41999.861064814817</v>
      </c>
      <c r="T3881" s="12">
        <f>(I3881/86400)+DATE(1970,1,1)</f>
        <v>42029.861064814817</v>
      </c>
    </row>
    <row r="3882" spans="1:20" ht="60" x14ac:dyDescent="0.25">
      <c r="A3882" s="1">
        <v>3880</v>
      </c>
      <c r="B3882" s="8" t="s">
        <v>3877</v>
      </c>
      <c r="C3882" s="8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6">
        <f>ROUND((E3882/D3882)*(100),0)</f>
        <v>13</v>
      </c>
      <c r="P3882" s="9">
        <f>IF(L3882 = 0,0,E3882/L3882)</f>
        <v>57.647058823529413</v>
      </c>
      <c r="Q3882" s="1" t="str">
        <f>LEFT(N3882,SEARCH("/",N3882)-1)</f>
        <v>theater</v>
      </c>
      <c r="R3882" s="1" t="str">
        <f>RIGHT(N3882,LEN(N3882) - FIND("/",N3882))</f>
        <v>musical</v>
      </c>
      <c r="S3882" s="12">
        <f>(J3882/86400)+DATE(1970,1,1)</f>
        <v>41815.815046296295</v>
      </c>
      <c r="T3882" s="12">
        <f>(I3882/86400)+DATE(1970,1,1)</f>
        <v>41850.958333333336</v>
      </c>
    </row>
    <row r="3883" spans="1:20" ht="30" x14ac:dyDescent="0.25">
      <c r="A3883" s="1">
        <v>3881</v>
      </c>
      <c r="B3883" s="8" t="s">
        <v>3878</v>
      </c>
      <c r="C3883" s="8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6">
        <f>ROUND((E3883/D3883)*(100),0)</f>
        <v>5</v>
      </c>
      <c r="P3883" s="9">
        <f>IF(L3883 = 0,0,E3883/L3883)</f>
        <v>25</v>
      </c>
      <c r="Q3883" s="1" t="str">
        <f>LEFT(N3883,SEARCH("/",N3883)-1)</f>
        <v>theater</v>
      </c>
      <c r="R3883" s="1" t="str">
        <f>RIGHT(N3883,LEN(N3883) - FIND("/",N3883))</f>
        <v>musical</v>
      </c>
      <c r="S3883" s="12">
        <f>(J3883/86400)+DATE(1970,1,1)</f>
        <v>42756.018506944441</v>
      </c>
      <c r="T3883" s="12">
        <f>(I3883/86400)+DATE(1970,1,1)</f>
        <v>42786.018506944441</v>
      </c>
    </row>
    <row r="3884" spans="1:20" ht="60" x14ac:dyDescent="0.25">
      <c r="A3884" s="1">
        <v>3882</v>
      </c>
      <c r="B3884" s="8" t="s">
        <v>3879</v>
      </c>
      <c r="C3884" s="8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6">
        <f>ROUND((E3884/D3884)*(100),0)</f>
        <v>0</v>
      </c>
      <c r="P3884" s="9">
        <f>IF(L3884 = 0,0,E3884/L3884)</f>
        <v>0</v>
      </c>
      <c r="Q3884" s="1" t="str">
        <f>LEFT(N3884,SEARCH("/",N3884)-1)</f>
        <v>theater</v>
      </c>
      <c r="R3884" s="1" t="str">
        <f>RIGHT(N3884,LEN(N3884) - FIND("/",N3884))</f>
        <v>musical</v>
      </c>
      <c r="S3884" s="12">
        <f>(J3884/86400)+DATE(1970,1,1)</f>
        <v>42373.983449074076</v>
      </c>
      <c r="T3884" s="12">
        <f>(I3884/86400)+DATE(1970,1,1)</f>
        <v>42400.960416666669</v>
      </c>
    </row>
    <row r="3885" spans="1:20" ht="60" x14ac:dyDescent="0.25">
      <c r="A3885" s="1">
        <v>3883</v>
      </c>
      <c r="B3885" s="8" t="s">
        <v>3880</v>
      </c>
      <c r="C3885" s="8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6">
        <f>ROUND((E3885/D3885)*(100),0)</f>
        <v>0</v>
      </c>
      <c r="P3885" s="9">
        <f>IF(L3885 = 0,0,E3885/L3885)</f>
        <v>0</v>
      </c>
      <c r="Q3885" s="1" t="str">
        <f>LEFT(N3885,SEARCH("/",N3885)-1)</f>
        <v>theater</v>
      </c>
      <c r="R3885" s="1" t="str">
        <f>RIGHT(N3885,LEN(N3885) - FIND("/",N3885))</f>
        <v>musical</v>
      </c>
      <c r="S3885" s="12">
        <f>(J3885/86400)+DATE(1970,1,1)</f>
        <v>41854.602650462963</v>
      </c>
      <c r="T3885" s="12">
        <f>(I3885/86400)+DATE(1970,1,1)</f>
        <v>41884.602650462963</v>
      </c>
    </row>
    <row r="3886" spans="1:20" ht="45" x14ac:dyDescent="0.25">
      <c r="A3886" s="1">
        <v>3884</v>
      </c>
      <c r="B3886" s="8" t="s">
        <v>3881</v>
      </c>
      <c r="C3886" s="8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6">
        <f>ROUND((E3886/D3886)*(100),0)</f>
        <v>0</v>
      </c>
      <c r="P3886" s="9">
        <f>IF(L3886 = 0,0,E3886/L3886)</f>
        <v>0</v>
      </c>
      <c r="Q3886" s="1" t="str">
        <f>LEFT(N3886,SEARCH("/",N3886)-1)</f>
        <v>theater</v>
      </c>
      <c r="R3886" s="1" t="str">
        <f>RIGHT(N3886,LEN(N3886) - FIND("/",N3886))</f>
        <v>musical</v>
      </c>
      <c r="S3886" s="12">
        <f>(J3886/86400)+DATE(1970,1,1)</f>
        <v>42065.791574074072</v>
      </c>
      <c r="T3886" s="12">
        <f>(I3886/86400)+DATE(1970,1,1)</f>
        <v>42090.749907407408</v>
      </c>
    </row>
    <row r="3887" spans="1:20" ht="45" x14ac:dyDescent="0.25">
      <c r="A3887" s="1">
        <v>3885</v>
      </c>
      <c r="B3887" s="8" t="s">
        <v>3882</v>
      </c>
      <c r="C3887" s="8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6">
        <f>ROUND((E3887/D3887)*(100),0)</f>
        <v>0</v>
      </c>
      <c r="P3887" s="9">
        <f>IF(L3887 = 0,0,E3887/L3887)</f>
        <v>0</v>
      </c>
      <c r="Q3887" s="1" t="str">
        <f>LEFT(N3887,SEARCH("/",N3887)-1)</f>
        <v>theater</v>
      </c>
      <c r="R3887" s="1" t="str">
        <f>RIGHT(N3887,LEN(N3887) - FIND("/",N3887))</f>
        <v>musical</v>
      </c>
      <c r="S3887" s="12">
        <f>(J3887/86400)+DATE(1970,1,1)</f>
        <v>42469.951284722221</v>
      </c>
      <c r="T3887" s="12">
        <f>(I3887/86400)+DATE(1970,1,1)</f>
        <v>42499.951284722221</v>
      </c>
    </row>
    <row r="3888" spans="1:20" x14ac:dyDescent="0.25">
      <c r="A3888" s="1">
        <v>3886</v>
      </c>
      <c r="B3888" s="8" t="s">
        <v>3883</v>
      </c>
      <c r="C3888" s="8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6">
        <f>ROUND((E3888/D3888)*(100),0)</f>
        <v>0</v>
      </c>
      <c r="P3888" s="9">
        <f>IF(L3888 = 0,0,E3888/L3888)</f>
        <v>0</v>
      </c>
      <c r="Q3888" s="1" t="str">
        <f>LEFT(N3888,SEARCH("/",N3888)-1)</f>
        <v>theater</v>
      </c>
      <c r="R3888" s="1" t="str">
        <f>RIGHT(N3888,LEN(N3888) - FIND("/",N3888))</f>
        <v>musical</v>
      </c>
      <c r="S3888" s="12">
        <f>(J3888/86400)+DATE(1970,1,1)</f>
        <v>41954.228032407409</v>
      </c>
      <c r="T3888" s="12">
        <f>(I3888/86400)+DATE(1970,1,1)</f>
        <v>41984.228032407409</v>
      </c>
    </row>
    <row r="3889" spans="1:20" ht="60" x14ac:dyDescent="0.25">
      <c r="A3889" s="1">
        <v>3887</v>
      </c>
      <c r="B3889" s="8" t="s">
        <v>3884</v>
      </c>
      <c r="C3889" s="8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6">
        <f>ROUND((E3889/D3889)*(100),0)</f>
        <v>2</v>
      </c>
      <c r="P3889" s="9">
        <f>IF(L3889 = 0,0,E3889/L3889)</f>
        <v>17.5</v>
      </c>
      <c r="Q3889" s="1" t="str">
        <f>LEFT(N3889,SEARCH("/",N3889)-1)</f>
        <v>theater</v>
      </c>
      <c r="R3889" s="1" t="str">
        <f>RIGHT(N3889,LEN(N3889) - FIND("/",N3889))</f>
        <v>musical</v>
      </c>
      <c r="S3889" s="12">
        <f>(J3889/86400)+DATE(1970,1,1)</f>
        <v>42079.857974537037</v>
      </c>
      <c r="T3889" s="12">
        <f>(I3889/86400)+DATE(1970,1,1)</f>
        <v>42125.916666666672</v>
      </c>
    </row>
    <row r="3890" spans="1:20" ht="60" x14ac:dyDescent="0.25">
      <c r="A3890" s="1">
        <v>3888</v>
      </c>
      <c r="B3890" s="8" t="s">
        <v>3885</v>
      </c>
      <c r="C3890" s="8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6">
        <f>ROUND((E3890/D3890)*(100),0)</f>
        <v>27</v>
      </c>
      <c r="P3890" s="9">
        <f>IF(L3890 = 0,0,E3890/L3890)</f>
        <v>38.714285714285715</v>
      </c>
      <c r="Q3890" s="1" t="str">
        <f>LEFT(N3890,SEARCH("/",N3890)-1)</f>
        <v>theater</v>
      </c>
      <c r="R3890" s="1" t="str">
        <f>RIGHT(N3890,LEN(N3890) - FIND("/",N3890))</f>
        <v>plays</v>
      </c>
      <c r="S3890" s="12">
        <f>(J3890/86400)+DATE(1970,1,1)</f>
        <v>42762.545810185184</v>
      </c>
      <c r="T3890" s="12">
        <f>(I3890/86400)+DATE(1970,1,1)</f>
        <v>42792.545810185184</v>
      </c>
    </row>
    <row r="3891" spans="1:20" ht="45" x14ac:dyDescent="0.25">
      <c r="A3891" s="1">
        <v>3889</v>
      </c>
      <c r="B3891" s="8" t="s">
        <v>3886</v>
      </c>
      <c r="C3891" s="8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6">
        <f>ROUND((E3891/D3891)*(100),0)</f>
        <v>1</v>
      </c>
      <c r="P3891" s="9">
        <f>IF(L3891 = 0,0,E3891/L3891)</f>
        <v>13.111111111111111</v>
      </c>
      <c r="Q3891" s="1" t="str">
        <f>LEFT(N3891,SEARCH("/",N3891)-1)</f>
        <v>theater</v>
      </c>
      <c r="R3891" s="1" t="str">
        <f>RIGHT(N3891,LEN(N3891) - FIND("/",N3891))</f>
        <v>plays</v>
      </c>
      <c r="S3891" s="12">
        <f>(J3891/86400)+DATE(1970,1,1)</f>
        <v>41977.004976851851</v>
      </c>
      <c r="T3891" s="12">
        <f>(I3891/86400)+DATE(1970,1,1)</f>
        <v>42008.976388888885</v>
      </c>
    </row>
    <row r="3892" spans="1:20" ht="60" x14ac:dyDescent="0.25">
      <c r="A3892" s="1">
        <v>3890</v>
      </c>
      <c r="B3892" s="8" t="s">
        <v>3887</v>
      </c>
      <c r="C3892" s="8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6">
        <f>ROUND((E3892/D3892)*(100),0)</f>
        <v>17</v>
      </c>
      <c r="P3892" s="9">
        <f>IF(L3892 = 0,0,E3892/L3892)</f>
        <v>315.5</v>
      </c>
      <c r="Q3892" s="1" t="str">
        <f>LEFT(N3892,SEARCH("/",N3892)-1)</f>
        <v>theater</v>
      </c>
      <c r="R3892" s="1" t="str">
        <f>RIGHT(N3892,LEN(N3892) - FIND("/",N3892))</f>
        <v>plays</v>
      </c>
      <c r="S3892" s="12">
        <f>(J3892/86400)+DATE(1970,1,1)</f>
        <v>42171.758611111116</v>
      </c>
      <c r="T3892" s="12">
        <f>(I3892/86400)+DATE(1970,1,1)</f>
        <v>42231.758611111116</v>
      </c>
    </row>
    <row r="3893" spans="1:20" ht="30" x14ac:dyDescent="0.25">
      <c r="A3893" s="1">
        <v>3891</v>
      </c>
      <c r="B3893" s="8" t="s">
        <v>3888</v>
      </c>
      <c r="C3893" s="8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6">
        <f>ROUND((E3893/D3893)*(100),0)</f>
        <v>33</v>
      </c>
      <c r="P3893" s="9">
        <f>IF(L3893 = 0,0,E3893/L3893)</f>
        <v>37.142857142857146</v>
      </c>
      <c r="Q3893" s="1" t="str">
        <f>LEFT(N3893,SEARCH("/",N3893)-1)</f>
        <v>theater</v>
      </c>
      <c r="R3893" s="1" t="str">
        <f>RIGHT(N3893,LEN(N3893) - FIND("/",N3893))</f>
        <v>plays</v>
      </c>
      <c r="S3893" s="12">
        <f>(J3893/86400)+DATE(1970,1,1)</f>
        <v>42056.1324537037</v>
      </c>
      <c r="T3893" s="12">
        <f>(I3893/86400)+DATE(1970,1,1)</f>
        <v>42086.207638888889</v>
      </c>
    </row>
    <row r="3894" spans="1:20" ht="60" x14ac:dyDescent="0.25">
      <c r="A3894" s="1">
        <v>3892</v>
      </c>
      <c r="B3894" s="8" t="s">
        <v>3889</v>
      </c>
      <c r="C3894" s="8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6">
        <f>ROUND((E3894/D3894)*(100),0)</f>
        <v>0</v>
      </c>
      <c r="P3894" s="9">
        <f>IF(L3894 = 0,0,E3894/L3894)</f>
        <v>0</v>
      </c>
      <c r="Q3894" s="1" t="str">
        <f>LEFT(N3894,SEARCH("/",N3894)-1)</f>
        <v>theater</v>
      </c>
      <c r="R3894" s="1" t="str">
        <f>RIGHT(N3894,LEN(N3894) - FIND("/",N3894))</f>
        <v>plays</v>
      </c>
      <c r="S3894" s="12">
        <f>(J3894/86400)+DATE(1970,1,1)</f>
        <v>41867.652280092589</v>
      </c>
      <c r="T3894" s="12">
        <f>(I3894/86400)+DATE(1970,1,1)</f>
        <v>41875.291666666664</v>
      </c>
    </row>
    <row r="3895" spans="1:20" ht="60" x14ac:dyDescent="0.25">
      <c r="A3895" s="1">
        <v>3893</v>
      </c>
      <c r="B3895" s="8" t="s">
        <v>3890</v>
      </c>
      <c r="C3895" s="8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6">
        <f>ROUND((E3895/D3895)*(100),0)</f>
        <v>22</v>
      </c>
      <c r="P3895" s="9">
        <f>IF(L3895 = 0,0,E3895/L3895)</f>
        <v>128.27380952380952</v>
      </c>
      <c r="Q3895" s="1" t="str">
        <f>LEFT(N3895,SEARCH("/",N3895)-1)</f>
        <v>theater</v>
      </c>
      <c r="R3895" s="1" t="str">
        <f>RIGHT(N3895,LEN(N3895) - FIND("/",N3895))</f>
        <v>plays</v>
      </c>
      <c r="S3895" s="12">
        <f>(J3895/86400)+DATE(1970,1,1)</f>
        <v>41779.657870370371</v>
      </c>
      <c r="T3895" s="12">
        <f>(I3895/86400)+DATE(1970,1,1)</f>
        <v>41821.25</v>
      </c>
    </row>
    <row r="3896" spans="1:20" ht="60" x14ac:dyDescent="0.25">
      <c r="A3896" s="1">
        <v>3894</v>
      </c>
      <c r="B3896" s="8" t="s">
        <v>3891</v>
      </c>
      <c r="C3896" s="8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6">
        <f>ROUND((E3896/D3896)*(100),0)</f>
        <v>3</v>
      </c>
      <c r="P3896" s="9">
        <f>IF(L3896 = 0,0,E3896/L3896)</f>
        <v>47.272727272727273</v>
      </c>
      <c r="Q3896" s="1" t="str">
        <f>LEFT(N3896,SEARCH("/",N3896)-1)</f>
        <v>theater</v>
      </c>
      <c r="R3896" s="1" t="str">
        <f>RIGHT(N3896,LEN(N3896) - FIND("/",N3896))</f>
        <v>plays</v>
      </c>
      <c r="S3896" s="12">
        <f>(J3896/86400)+DATE(1970,1,1)</f>
        <v>42679.958472222221</v>
      </c>
      <c r="T3896" s="12">
        <f>(I3896/86400)+DATE(1970,1,1)</f>
        <v>42710.207638888889</v>
      </c>
    </row>
    <row r="3897" spans="1:20" ht="60" x14ac:dyDescent="0.25">
      <c r="A3897" s="1">
        <v>3895</v>
      </c>
      <c r="B3897" s="8" t="s">
        <v>3892</v>
      </c>
      <c r="C3897" s="8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6">
        <f>ROUND((E3897/D3897)*(100),0)</f>
        <v>5</v>
      </c>
      <c r="P3897" s="9">
        <f>IF(L3897 = 0,0,E3897/L3897)</f>
        <v>50</v>
      </c>
      <c r="Q3897" s="1" t="str">
        <f>LEFT(N3897,SEARCH("/",N3897)-1)</f>
        <v>theater</v>
      </c>
      <c r="R3897" s="1" t="str">
        <f>RIGHT(N3897,LEN(N3897) - FIND("/",N3897))</f>
        <v>plays</v>
      </c>
      <c r="S3897" s="12">
        <f>(J3897/86400)+DATE(1970,1,1)</f>
        <v>42032.250208333338</v>
      </c>
      <c r="T3897" s="12">
        <f>(I3897/86400)+DATE(1970,1,1)</f>
        <v>42063.250208333338</v>
      </c>
    </row>
    <row r="3898" spans="1:20" ht="60" x14ac:dyDescent="0.25">
      <c r="A3898" s="1">
        <v>3896</v>
      </c>
      <c r="B3898" s="8" t="s">
        <v>3893</v>
      </c>
      <c r="C3898" s="8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6">
        <f>ROUND((E3898/D3898)*(100),0)</f>
        <v>11</v>
      </c>
      <c r="P3898" s="9">
        <f>IF(L3898 = 0,0,E3898/L3898)</f>
        <v>42.5</v>
      </c>
      <c r="Q3898" s="1" t="str">
        <f>LEFT(N3898,SEARCH("/",N3898)-1)</f>
        <v>theater</v>
      </c>
      <c r="R3898" s="1" t="str">
        <f>RIGHT(N3898,LEN(N3898) - FIND("/",N3898))</f>
        <v>plays</v>
      </c>
      <c r="S3898" s="12">
        <f>(J3898/86400)+DATE(1970,1,1)</f>
        <v>41793.191875000004</v>
      </c>
      <c r="T3898" s="12">
        <f>(I3898/86400)+DATE(1970,1,1)</f>
        <v>41807.191875000004</v>
      </c>
    </row>
    <row r="3899" spans="1:20" ht="60" x14ac:dyDescent="0.25">
      <c r="A3899" s="1">
        <v>3897</v>
      </c>
      <c r="B3899" s="8" t="s">
        <v>3894</v>
      </c>
      <c r="C3899" s="8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6">
        <f>ROUND((E3899/D3899)*(100),0)</f>
        <v>18</v>
      </c>
      <c r="P3899" s="9">
        <f>IF(L3899 = 0,0,E3899/L3899)</f>
        <v>44</v>
      </c>
      <c r="Q3899" s="1" t="str">
        <f>LEFT(N3899,SEARCH("/",N3899)-1)</f>
        <v>theater</v>
      </c>
      <c r="R3899" s="1" t="str">
        <f>RIGHT(N3899,LEN(N3899) - FIND("/",N3899))</f>
        <v>plays</v>
      </c>
      <c r="S3899" s="12">
        <f>(J3899/86400)+DATE(1970,1,1)</f>
        <v>41982.87364583333</v>
      </c>
      <c r="T3899" s="12">
        <f>(I3899/86400)+DATE(1970,1,1)</f>
        <v>42012.87364583333</v>
      </c>
    </row>
    <row r="3900" spans="1:20" ht="60" x14ac:dyDescent="0.25">
      <c r="A3900" s="1">
        <v>3898</v>
      </c>
      <c r="B3900" s="8" t="s">
        <v>3895</v>
      </c>
      <c r="C3900" s="8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6">
        <f>ROUND((E3900/D3900)*(100),0)</f>
        <v>33</v>
      </c>
      <c r="P3900" s="9">
        <f>IF(L3900 = 0,0,E3900/L3900)</f>
        <v>50.875</v>
      </c>
      <c r="Q3900" s="1" t="str">
        <f>LEFT(N3900,SEARCH("/",N3900)-1)</f>
        <v>theater</v>
      </c>
      <c r="R3900" s="1" t="str">
        <f>RIGHT(N3900,LEN(N3900) - FIND("/",N3900))</f>
        <v>plays</v>
      </c>
      <c r="S3900" s="12">
        <f>(J3900/86400)+DATE(1970,1,1)</f>
        <v>42193.482291666667</v>
      </c>
      <c r="T3900" s="12">
        <f>(I3900/86400)+DATE(1970,1,1)</f>
        <v>42233.666666666672</v>
      </c>
    </row>
    <row r="3901" spans="1:20" ht="45" x14ac:dyDescent="0.25">
      <c r="A3901" s="1">
        <v>3899</v>
      </c>
      <c r="B3901" s="8" t="s">
        <v>3896</v>
      </c>
      <c r="C3901" s="8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6">
        <f>ROUND((E3901/D3901)*(100),0)</f>
        <v>1</v>
      </c>
      <c r="P3901" s="9">
        <f>IF(L3901 = 0,0,E3901/L3901)</f>
        <v>62.5</v>
      </c>
      <c r="Q3901" s="1" t="str">
        <f>LEFT(N3901,SEARCH("/",N3901)-1)</f>
        <v>theater</v>
      </c>
      <c r="R3901" s="1" t="str">
        <f>RIGHT(N3901,LEN(N3901) - FIND("/",N3901))</f>
        <v>plays</v>
      </c>
      <c r="S3901" s="12">
        <f>(J3901/86400)+DATE(1970,1,1)</f>
        <v>41843.775011574078</v>
      </c>
      <c r="T3901" s="12">
        <f>(I3901/86400)+DATE(1970,1,1)</f>
        <v>41863.775011574078</v>
      </c>
    </row>
    <row r="3902" spans="1:20" ht="45" x14ac:dyDescent="0.25">
      <c r="A3902" s="1">
        <v>3900</v>
      </c>
      <c r="B3902" s="8" t="s">
        <v>3897</v>
      </c>
      <c r="C3902" s="8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6">
        <f>ROUND((E3902/D3902)*(100),0)</f>
        <v>5</v>
      </c>
      <c r="P3902" s="9">
        <f>IF(L3902 = 0,0,E3902/L3902)</f>
        <v>27</v>
      </c>
      <c r="Q3902" s="1" t="str">
        <f>LEFT(N3902,SEARCH("/",N3902)-1)</f>
        <v>theater</v>
      </c>
      <c r="R3902" s="1" t="str">
        <f>RIGHT(N3902,LEN(N3902) - FIND("/",N3902))</f>
        <v>plays</v>
      </c>
      <c r="S3902" s="12">
        <f>(J3902/86400)+DATE(1970,1,1)</f>
        <v>42136.092488425929</v>
      </c>
      <c r="T3902" s="12">
        <f>(I3902/86400)+DATE(1970,1,1)</f>
        <v>42166.092488425929</v>
      </c>
    </row>
    <row r="3903" spans="1:20" ht="60" x14ac:dyDescent="0.25">
      <c r="A3903" s="1">
        <v>3901</v>
      </c>
      <c r="B3903" s="8" t="s">
        <v>3898</v>
      </c>
      <c r="C3903" s="8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6">
        <f>ROUND((E3903/D3903)*(100),0)</f>
        <v>1</v>
      </c>
      <c r="P3903" s="9">
        <f>IF(L3903 = 0,0,E3903/L3903)</f>
        <v>25</v>
      </c>
      <c r="Q3903" s="1" t="str">
        <f>LEFT(N3903,SEARCH("/",N3903)-1)</f>
        <v>theater</v>
      </c>
      <c r="R3903" s="1" t="str">
        <f>RIGHT(N3903,LEN(N3903) - FIND("/",N3903))</f>
        <v>plays</v>
      </c>
      <c r="S3903" s="12">
        <f>(J3903/86400)+DATE(1970,1,1)</f>
        <v>42317.826377314814</v>
      </c>
      <c r="T3903" s="12">
        <f>(I3903/86400)+DATE(1970,1,1)</f>
        <v>42357.826377314814</v>
      </c>
    </row>
    <row r="3904" spans="1:20" ht="60" x14ac:dyDescent="0.25">
      <c r="A3904" s="1">
        <v>3902</v>
      </c>
      <c r="B3904" s="8" t="s">
        <v>3899</v>
      </c>
      <c r="C3904" s="8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6">
        <f>ROUND((E3904/D3904)*(100),0)</f>
        <v>49</v>
      </c>
      <c r="P3904" s="9">
        <f>IF(L3904 = 0,0,E3904/L3904)</f>
        <v>47.258064516129032</v>
      </c>
      <c r="Q3904" s="1" t="str">
        <f>LEFT(N3904,SEARCH("/",N3904)-1)</f>
        <v>theater</v>
      </c>
      <c r="R3904" s="1" t="str">
        <f>RIGHT(N3904,LEN(N3904) - FIND("/",N3904))</f>
        <v>plays</v>
      </c>
      <c r="S3904" s="12">
        <f>(J3904/86400)+DATE(1970,1,1)</f>
        <v>42663.468078703707</v>
      </c>
      <c r="T3904" s="12">
        <f>(I3904/86400)+DATE(1970,1,1)</f>
        <v>42688.509745370371</v>
      </c>
    </row>
    <row r="3905" spans="1:20" ht="60" x14ac:dyDescent="0.25">
      <c r="A3905" s="1">
        <v>3903</v>
      </c>
      <c r="B3905" s="8" t="s">
        <v>3900</v>
      </c>
      <c r="C3905" s="8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6">
        <f>ROUND((E3905/D3905)*(100),0)</f>
        <v>0</v>
      </c>
      <c r="P3905" s="9">
        <f>IF(L3905 = 0,0,E3905/L3905)</f>
        <v>0</v>
      </c>
      <c r="Q3905" s="1" t="str">
        <f>LEFT(N3905,SEARCH("/",N3905)-1)</f>
        <v>theater</v>
      </c>
      <c r="R3905" s="1" t="str">
        <f>RIGHT(N3905,LEN(N3905) - FIND("/",N3905))</f>
        <v>plays</v>
      </c>
      <c r="S3905" s="12">
        <f>(J3905/86400)+DATE(1970,1,1)</f>
        <v>42186.01116898148</v>
      </c>
      <c r="T3905" s="12">
        <f>(I3905/86400)+DATE(1970,1,1)</f>
        <v>42230.818055555559</v>
      </c>
    </row>
    <row r="3906" spans="1:20" ht="30" x14ac:dyDescent="0.25">
      <c r="A3906" s="1">
        <v>3904</v>
      </c>
      <c r="B3906" s="8" t="s">
        <v>3901</v>
      </c>
      <c r="C3906" s="8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6">
        <f>ROUND((E3906/D3906)*(100),0)</f>
        <v>0</v>
      </c>
      <c r="P3906" s="9">
        <f>IF(L3906 = 0,0,E3906/L3906)</f>
        <v>1.5</v>
      </c>
      <c r="Q3906" s="1" t="str">
        <f>LEFT(N3906,SEARCH("/",N3906)-1)</f>
        <v>theater</v>
      </c>
      <c r="R3906" s="1" t="str">
        <f>RIGHT(N3906,LEN(N3906) - FIND("/",N3906))</f>
        <v>plays</v>
      </c>
      <c r="S3906" s="12">
        <f>(J3906/86400)+DATE(1970,1,1)</f>
        <v>42095.229166666672</v>
      </c>
      <c r="T3906" s="12">
        <f>(I3906/86400)+DATE(1970,1,1)</f>
        <v>42109.211111111115</v>
      </c>
    </row>
    <row r="3907" spans="1:20" ht="60" x14ac:dyDescent="0.25">
      <c r="A3907" s="1">
        <v>3905</v>
      </c>
      <c r="B3907" s="8" t="s">
        <v>3902</v>
      </c>
      <c r="C3907" s="8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6">
        <f>ROUND((E3907/D3907)*(100),0)</f>
        <v>12</v>
      </c>
      <c r="P3907" s="9">
        <f>IF(L3907 = 0,0,E3907/L3907)</f>
        <v>24.714285714285715</v>
      </c>
      <c r="Q3907" s="1" t="str">
        <f>LEFT(N3907,SEARCH("/",N3907)-1)</f>
        <v>theater</v>
      </c>
      <c r="R3907" s="1" t="str">
        <f>RIGHT(N3907,LEN(N3907) - FIND("/",N3907))</f>
        <v>plays</v>
      </c>
      <c r="S3907" s="12">
        <f>(J3907/86400)+DATE(1970,1,1)</f>
        <v>42124.623877314814</v>
      </c>
      <c r="T3907" s="12">
        <f>(I3907/86400)+DATE(1970,1,1)</f>
        <v>42166.958333333328</v>
      </c>
    </row>
    <row r="3908" spans="1:20" ht="45" x14ac:dyDescent="0.25">
      <c r="A3908" s="1">
        <v>3906</v>
      </c>
      <c r="B3908" s="8" t="s">
        <v>3903</v>
      </c>
      <c r="C3908" s="8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6">
        <f>ROUND((E3908/D3908)*(100),0)</f>
        <v>67</v>
      </c>
      <c r="P3908" s="9">
        <f>IF(L3908 = 0,0,E3908/L3908)</f>
        <v>63.125</v>
      </c>
      <c r="Q3908" s="1" t="str">
        <f>LEFT(N3908,SEARCH("/",N3908)-1)</f>
        <v>theater</v>
      </c>
      <c r="R3908" s="1" t="str">
        <f>RIGHT(N3908,LEN(N3908) - FIND("/",N3908))</f>
        <v>plays</v>
      </c>
      <c r="S3908" s="12">
        <f>(J3908/86400)+DATE(1970,1,1)</f>
        <v>42143.917743055557</v>
      </c>
      <c r="T3908" s="12">
        <f>(I3908/86400)+DATE(1970,1,1)</f>
        <v>42181.559027777781</v>
      </c>
    </row>
    <row r="3909" spans="1:20" ht="45" x14ac:dyDescent="0.25">
      <c r="A3909" s="1">
        <v>3907</v>
      </c>
      <c r="B3909" s="8" t="s">
        <v>3904</v>
      </c>
      <c r="C3909" s="8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6">
        <f>ROUND((E3909/D3909)*(100),0)</f>
        <v>15</v>
      </c>
      <c r="P3909" s="9">
        <f>IF(L3909 = 0,0,E3909/L3909)</f>
        <v>38.25</v>
      </c>
      <c r="Q3909" s="1" t="str">
        <f>LEFT(N3909,SEARCH("/",N3909)-1)</f>
        <v>theater</v>
      </c>
      <c r="R3909" s="1" t="str">
        <f>RIGHT(N3909,LEN(N3909) - FIND("/",N3909))</f>
        <v>plays</v>
      </c>
      <c r="S3909" s="12">
        <f>(J3909/86400)+DATE(1970,1,1)</f>
        <v>41906.819513888891</v>
      </c>
      <c r="T3909" s="12">
        <f>(I3909/86400)+DATE(1970,1,1)</f>
        <v>41938.838888888888</v>
      </c>
    </row>
    <row r="3910" spans="1:20" ht="60" x14ac:dyDescent="0.25">
      <c r="A3910" s="1">
        <v>3908</v>
      </c>
      <c r="B3910" s="8" t="s">
        <v>3905</v>
      </c>
      <c r="C3910" s="8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6">
        <f>ROUND((E3910/D3910)*(100),0)</f>
        <v>9</v>
      </c>
      <c r="P3910" s="9">
        <f>IF(L3910 = 0,0,E3910/L3910)</f>
        <v>16.25</v>
      </c>
      <c r="Q3910" s="1" t="str">
        <f>LEFT(N3910,SEARCH("/",N3910)-1)</f>
        <v>theater</v>
      </c>
      <c r="R3910" s="1" t="str">
        <f>RIGHT(N3910,LEN(N3910) - FIND("/",N3910))</f>
        <v>plays</v>
      </c>
      <c r="S3910" s="12">
        <f>(J3910/86400)+DATE(1970,1,1)</f>
        <v>41834.135370370372</v>
      </c>
      <c r="T3910" s="12">
        <f>(I3910/86400)+DATE(1970,1,1)</f>
        <v>41849.135370370372</v>
      </c>
    </row>
    <row r="3911" spans="1:20" ht="45" x14ac:dyDescent="0.25">
      <c r="A3911" s="1">
        <v>3909</v>
      </c>
      <c r="B3911" s="8" t="s">
        <v>3906</v>
      </c>
      <c r="C3911" s="8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6">
        <f>ROUND((E3911/D3911)*(100),0)</f>
        <v>0</v>
      </c>
      <c r="P3911" s="9">
        <f>IF(L3911 = 0,0,E3911/L3911)</f>
        <v>33.75</v>
      </c>
      <c r="Q3911" s="1" t="str">
        <f>LEFT(N3911,SEARCH("/",N3911)-1)</f>
        <v>theater</v>
      </c>
      <c r="R3911" s="1" t="str">
        <f>RIGHT(N3911,LEN(N3911) - FIND("/",N3911))</f>
        <v>plays</v>
      </c>
      <c r="S3911" s="12">
        <f>(J3911/86400)+DATE(1970,1,1)</f>
        <v>41863.359282407408</v>
      </c>
      <c r="T3911" s="12">
        <f>(I3911/86400)+DATE(1970,1,1)</f>
        <v>41893.359282407408</v>
      </c>
    </row>
    <row r="3912" spans="1:20" ht="45" x14ac:dyDescent="0.25">
      <c r="A3912" s="1">
        <v>3910</v>
      </c>
      <c r="B3912" s="8" t="s">
        <v>3907</v>
      </c>
      <c r="C3912" s="8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6">
        <f>ROUND((E3912/D3912)*(100),0)</f>
        <v>3</v>
      </c>
      <c r="P3912" s="9">
        <f>IF(L3912 = 0,0,E3912/L3912)</f>
        <v>61.666666666666664</v>
      </c>
      <c r="Q3912" s="1" t="str">
        <f>LEFT(N3912,SEARCH("/",N3912)-1)</f>
        <v>theater</v>
      </c>
      <c r="R3912" s="1" t="str">
        <f>RIGHT(N3912,LEN(N3912) - FIND("/",N3912))</f>
        <v>plays</v>
      </c>
      <c r="S3912" s="12">
        <f>(J3912/86400)+DATE(1970,1,1)</f>
        <v>42224.756909722222</v>
      </c>
      <c r="T3912" s="12">
        <f>(I3912/86400)+DATE(1970,1,1)</f>
        <v>42254.756909722222</v>
      </c>
    </row>
    <row r="3913" spans="1:20" ht="45" x14ac:dyDescent="0.25">
      <c r="A3913" s="1">
        <v>3911</v>
      </c>
      <c r="B3913" s="8" t="s">
        <v>3908</v>
      </c>
      <c r="C3913" s="8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6">
        <f>ROUND((E3913/D3913)*(100),0)</f>
        <v>37</v>
      </c>
      <c r="P3913" s="9">
        <f>IF(L3913 = 0,0,E3913/L3913)</f>
        <v>83.138888888888886</v>
      </c>
      <c r="Q3913" s="1" t="str">
        <f>LEFT(N3913,SEARCH("/",N3913)-1)</f>
        <v>theater</v>
      </c>
      <c r="R3913" s="1" t="str">
        <f>RIGHT(N3913,LEN(N3913) - FIND("/",N3913))</f>
        <v>plays</v>
      </c>
      <c r="S3913" s="12">
        <f>(J3913/86400)+DATE(1970,1,1)</f>
        <v>41939.8122337963</v>
      </c>
      <c r="T3913" s="12">
        <f>(I3913/86400)+DATE(1970,1,1)</f>
        <v>41969.853900462964</v>
      </c>
    </row>
    <row r="3914" spans="1:20" ht="45" x14ac:dyDescent="0.25">
      <c r="A3914" s="1">
        <v>3912</v>
      </c>
      <c r="B3914" s="8" t="s">
        <v>3909</v>
      </c>
      <c r="C3914" s="8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6">
        <f>ROUND((E3914/D3914)*(100),0)</f>
        <v>0</v>
      </c>
      <c r="P3914" s="9">
        <f>IF(L3914 = 0,0,E3914/L3914)</f>
        <v>1</v>
      </c>
      <c r="Q3914" s="1" t="str">
        <f>LEFT(N3914,SEARCH("/",N3914)-1)</f>
        <v>theater</v>
      </c>
      <c r="R3914" s="1" t="str">
        <f>RIGHT(N3914,LEN(N3914) - FIND("/",N3914))</f>
        <v>plays</v>
      </c>
      <c r="S3914" s="12">
        <f>(J3914/86400)+DATE(1970,1,1)</f>
        <v>42059.270023148143</v>
      </c>
      <c r="T3914" s="12">
        <f>(I3914/86400)+DATE(1970,1,1)</f>
        <v>42119.190972222219</v>
      </c>
    </row>
    <row r="3915" spans="1:20" ht="45" x14ac:dyDescent="0.25">
      <c r="A3915" s="1">
        <v>3913</v>
      </c>
      <c r="B3915" s="8" t="s">
        <v>3910</v>
      </c>
      <c r="C3915" s="8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6">
        <f>ROUND((E3915/D3915)*(100),0)</f>
        <v>10</v>
      </c>
      <c r="P3915" s="9">
        <f>IF(L3915 = 0,0,E3915/L3915)</f>
        <v>142.85714285714286</v>
      </c>
      <c r="Q3915" s="1" t="str">
        <f>LEFT(N3915,SEARCH("/",N3915)-1)</f>
        <v>theater</v>
      </c>
      <c r="R3915" s="1" t="str">
        <f>RIGHT(N3915,LEN(N3915) - FIND("/",N3915))</f>
        <v>plays</v>
      </c>
      <c r="S3915" s="12">
        <f>(J3915/86400)+DATE(1970,1,1)</f>
        <v>42308.211215277777</v>
      </c>
      <c r="T3915" s="12">
        <f>(I3915/86400)+DATE(1970,1,1)</f>
        <v>42338.252881944441</v>
      </c>
    </row>
    <row r="3916" spans="1:20" ht="60" x14ac:dyDescent="0.25">
      <c r="A3916" s="1">
        <v>3914</v>
      </c>
      <c r="B3916" s="8" t="s">
        <v>3911</v>
      </c>
      <c r="C3916" s="8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6">
        <f>ROUND((E3916/D3916)*(100),0)</f>
        <v>36</v>
      </c>
      <c r="P3916" s="9">
        <f>IF(L3916 = 0,0,E3916/L3916)</f>
        <v>33.666666666666664</v>
      </c>
      <c r="Q3916" s="1" t="str">
        <f>LEFT(N3916,SEARCH("/",N3916)-1)</f>
        <v>theater</v>
      </c>
      <c r="R3916" s="1" t="str">
        <f>RIGHT(N3916,LEN(N3916) - FIND("/",N3916))</f>
        <v>plays</v>
      </c>
      <c r="S3916" s="12">
        <f>(J3916/86400)+DATE(1970,1,1)</f>
        <v>42114.818935185191</v>
      </c>
      <c r="T3916" s="12">
        <f>(I3916/86400)+DATE(1970,1,1)</f>
        <v>42134.957638888889</v>
      </c>
    </row>
    <row r="3917" spans="1:20" ht="60" x14ac:dyDescent="0.25">
      <c r="A3917" s="1">
        <v>3915</v>
      </c>
      <c r="B3917" s="8" t="s">
        <v>3912</v>
      </c>
      <c r="C3917" s="8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6">
        <f>ROUND((E3917/D3917)*(100),0)</f>
        <v>0</v>
      </c>
      <c r="P3917" s="9">
        <f>IF(L3917 = 0,0,E3917/L3917)</f>
        <v>5</v>
      </c>
      <c r="Q3917" s="1" t="str">
        <f>LEFT(N3917,SEARCH("/",N3917)-1)</f>
        <v>theater</v>
      </c>
      <c r="R3917" s="1" t="str">
        <f>RIGHT(N3917,LEN(N3917) - FIND("/",N3917))</f>
        <v>plays</v>
      </c>
      <c r="S3917" s="12">
        <f>(J3917/86400)+DATE(1970,1,1)</f>
        <v>42492.98505787037</v>
      </c>
      <c r="T3917" s="12">
        <f>(I3917/86400)+DATE(1970,1,1)</f>
        <v>42522.98505787037</v>
      </c>
    </row>
    <row r="3918" spans="1:20" ht="60" x14ac:dyDescent="0.25">
      <c r="A3918" s="1">
        <v>3916</v>
      </c>
      <c r="B3918" s="8" t="s">
        <v>3913</v>
      </c>
      <c r="C3918" s="8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6">
        <f>ROUND((E3918/D3918)*(100),0)</f>
        <v>0</v>
      </c>
      <c r="P3918" s="9">
        <f>IF(L3918 = 0,0,E3918/L3918)</f>
        <v>0</v>
      </c>
      <c r="Q3918" s="1" t="str">
        <f>LEFT(N3918,SEARCH("/",N3918)-1)</f>
        <v>theater</v>
      </c>
      <c r="R3918" s="1" t="str">
        <f>RIGHT(N3918,LEN(N3918) - FIND("/",N3918))</f>
        <v>plays</v>
      </c>
      <c r="S3918" s="12">
        <f>(J3918/86400)+DATE(1970,1,1)</f>
        <v>42494.471666666665</v>
      </c>
      <c r="T3918" s="12">
        <f>(I3918/86400)+DATE(1970,1,1)</f>
        <v>42524.471666666665</v>
      </c>
    </row>
    <row r="3919" spans="1:20" ht="45" x14ac:dyDescent="0.25">
      <c r="A3919" s="1">
        <v>3917</v>
      </c>
      <c r="B3919" s="8" t="s">
        <v>3914</v>
      </c>
      <c r="C3919" s="8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6">
        <f>ROUND((E3919/D3919)*(100),0)</f>
        <v>0</v>
      </c>
      <c r="P3919" s="9">
        <f>IF(L3919 = 0,0,E3919/L3919)</f>
        <v>10</v>
      </c>
      <c r="Q3919" s="1" t="str">
        <f>LEFT(N3919,SEARCH("/",N3919)-1)</f>
        <v>theater</v>
      </c>
      <c r="R3919" s="1" t="str">
        <f>RIGHT(N3919,LEN(N3919) - FIND("/",N3919))</f>
        <v>plays</v>
      </c>
      <c r="S3919" s="12">
        <f>(J3919/86400)+DATE(1970,1,1)</f>
        <v>41863.527326388888</v>
      </c>
      <c r="T3919" s="12">
        <f>(I3919/86400)+DATE(1970,1,1)</f>
        <v>41893.527326388888</v>
      </c>
    </row>
    <row r="3920" spans="1:20" ht="60" x14ac:dyDescent="0.25">
      <c r="A3920" s="1">
        <v>3918</v>
      </c>
      <c r="B3920" s="8" t="s">
        <v>3915</v>
      </c>
      <c r="C3920" s="8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6">
        <f>ROUND((E3920/D3920)*(100),0)</f>
        <v>0</v>
      </c>
      <c r="P3920" s="9">
        <f>IF(L3920 = 0,0,E3920/L3920)</f>
        <v>40</v>
      </c>
      <c r="Q3920" s="1" t="str">
        <f>LEFT(N3920,SEARCH("/",N3920)-1)</f>
        <v>theater</v>
      </c>
      <c r="R3920" s="1" t="str">
        <f>RIGHT(N3920,LEN(N3920) - FIND("/",N3920))</f>
        <v>plays</v>
      </c>
      <c r="S3920" s="12">
        <f>(J3920/86400)+DATE(1970,1,1)</f>
        <v>41843.664618055554</v>
      </c>
      <c r="T3920" s="12">
        <f>(I3920/86400)+DATE(1970,1,1)</f>
        <v>41855.666666666664</v>
      </c>
    </row>
    <row r="3921" spans="1:20" ht="45" x14ac:dyDescent="0.25">
      <c r="A3921" s="1">
        <v>3919</v>
      </c>
      <c r="B3921" s="8" t="s">
        <v>3916</v>
      </c>
      <c r="C3921" s="8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6">
        <f>ROUND((E3921/D3921)*(100),0)</f>
        <v>2</v>
      </c>
      <c r="P3921" s="9">
        <f>IF(L3921 = 0,0,E3921/L3921)</f>
        <v>30</v>
      </c>
      <c r="Q3921" s="1" t="str">
        <f>LEFT(N3921,SEARCH("/",N3921)-1)</f>
        <v>theater</v>
      </c>
      <c r="R3921" s="1" t="str">
        <f>RIGHT(N3921,LEN(N3921) - FIND("/",N3921))</f>
        <v>plays</v>
      </c>
      <c r="S3921" s="12">
        <f>(J3921/86400)+DATE(1970,1,1)</f>
        <v>42358.684872685189</v>
      </c>
      <c r="T3921" s="12">
        <f>(I3921/86400)+DATE(1970,1,1)</f>
        <v>42387</v>
      </c>
    </row>
    <row r="3922" spans="1:20" ht="60" x14ac:dyDescent="0.25">
      <c r="A3922" s="1">
        <v>3920</v>
      </c>
      <c r="B3922" s="8" t="s">
        <v>3917</v>
      </c>
      <c r="C3922" s="8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6">
        <f>ROUND((E3922/D3922)*(100),0)</f>
        <v>5</v>
      </c>
      <c r="P3922" s="9">
        <f>IF(L3922 = 0,0,E3922/L3922)</f>
        <v>45</v>
      </c>
      <c r="Q3922" s="1" t="str">
        <f>LEFT(N3922,SEARCH("/",N3922)-1)</f>
        <v>theater</v>
      </c>
      <c r="R3922" s="1" t="str">
        <f>RIGHT(N3922,LEN(N3922) - FIND("/",N3922))</f>
        <v>plays</v>
      </c>
      <c r="S3922" s="12">
        <f>(J3922/86400)+DATE(1970,1,1)</f>
        <v>42657.38726851852</v>
      </c>
      <c r="T3922" s="12">
        <f>(I3922/86400)+DATE(1970,1,1)</f>
        <v>42687.428935185184</v>
      </c>
    </row>
    <row r="3923" spans="1:20" ht="60" x14ac:dyDescent="0.25">
      <c r="A3923" s="1">
        <v>3921</v>
      </c>
      <c r="B3923" s="8" t="s">
        <v>3918</v>
      </c>
      <c r="C3923" s="8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6">
        <f>ROUND((E3923/D3923)*(100),0)</f>
        <v>0</v>
      </c>
      <c r="P3923" s="9">
        <f>IF(L3923 = 0,0,E3923/L3923)</f>
        <v>0</v>
      </c>
      <c r="Q3923" s="1" t="str">
        <f>LEFT(N3923,SEARCH("/",N3923)-1)</f>
        <v>theater</v>
      </c>
      <c r="R3923" s="1" t="str">
        <f>RIGHT(N3923,LEN(N3923) - FIND("/",N3923))</f>
        <v>plays</v>
      </c>
      <c r="S3923" s="12">
        <f>(J3923/86400)+DATE(1970,1,1)</f>
        <v>41926.542303240742</v>
      </c>
      <c r="T3923" s="12">
        <f>(I3923/86400)+DATE(1970,1,1)</f>
        <v>41938.75</v>
      </c>
    </row>
    <row r="3924" spans="1:20" ht="60" x14ac:dyDescent="0.25">
      <c r="A3924" s="1">
        <v>3922</v>
      </c>
      <c r="B3924" s="8" t="s">
        <v>3919</v>
      </c>
      <c r="C3924" s="8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6">
        <f>ROUND((E3924/D3924)*(100),0)</f>
        <v>8</v>
      </c>
      <c r="P3924" s="9">
        <f>IF(L3924 = 0,0,E3924/L3924)</f>
        <v>10.166666666666666</v>
      </c>
      <c r="Q3924" s="1" t="str">
        <f>LEFT(N3924,SEARCH("/",N3924)-1)</f>
        <v>theater</v>
      </c>
      <c r="R3924" s="1" t="str">
        <f>RIGHT(N3924,LEN(N3924) - FIND("/",N3924))</f>
        <v>plays</v>
      </c>
      <c r="S3924" s="12">
        <f>(J3924/86400)+DATE(1970,1,1)</f>
        <v>42020.768634259264</v>
      </c>
      <c r="T3924" s="12">
        <f>(I3924/86400)+DATE(1970,1,1)</f>
        <v>42065.958333333328</v>
      </c>
    </row>
    <row r="3925" spans="1:20" ht="60" x14ac:dyDescent="0.25">
      <c r="A3925" s="1">
        <v>3923</v>
      </c>
      <c r="B3925" s="8" t="s">
        <v>3920</v>
      </c>
      <c r="C3925" s="8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6">
        <f>ROUND((E3925/D3925)*(100),0)</f>
        <v>12</v>
      </c>
      <c r="P3925" s="9">
        <f>IF(L3925 = 0,0,E3925/L3925)</f>
        <v>81.411764705882348</v>
      </c>
      <c r="Q3925" s="1" t="str">
        <f>LEFT(N3925,SEARCH("/",N3925)-1)</f>
        <v>theater</v>
      </c>
      <c r="R3925" s="1" t="str">
        <f>RIGHT(N3925,LEN(N3925) - FIND("/",N3925))</f>
        <v>plays</v>
      </c>
      <c r="S3925" s="12">
        <f>(J3925/86400)+DATE(1970,1,1)</f>
        <v>42075.979988425926</v>
      </c>
      <c r="T3925" s="12">
        <f>(I3925/86400)+DATE(1970,1,1)</f>
        <v>42103.979988425926</v>
      </c>
    </row>
    <row r="3926" spans="1:20" ht="45" x14ac:dyDescent="0.25">
      <c r="A3926" s="1">
        <v>3924</v>
      </c>
      <c r="B3926" s="8" t="s">
        <v>3921</v>
      </c>
      <c r="C3926" s="8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6">
        <f>ROUND((E3926/D3926)*(100),0)</f>
        <v>15</v>
      </c>
      <c r="P3926" s="9">
        <f>IF(L3926 = 0,0,E3926/L3926)</f>
        <v>57.25</v>
      </c>
      <c r="Q3926" s="1" t="str">
        <f>LEFT(N3926,SEARCH("/",N3926)-1)</f>
        <v>theater</v>
      </c>
      <c r="R3926" s="1" t="str">
        <f>RIGHT(N3926,LEN(N3926) - FIND("/",N3926))</f>
        <v>plays</v>
      </c>
      <c r="S3926" s="12">
        <f>(J3926/86400)+DATE(1970,1,1)</f>
        <v>41786.959745370368</v>
      </c>
      <c r="T3926" s="12">
        <f>(I3926/86400)+DATE(1970,1,1)</f>
        <v>41816.959745370368</v>
      </c>
    </row>
    <row r="3927" spans="1:20" ht="45" x14ac:dyDescent="0.25">
      <c r="A3927" s="1">
        <v>3925</v>
      </c>
      <c r="B3927" s="8" t="s">
        <v>3922</v>
      </c>
      <c r="C3927" s="8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6">
        <f>ROUND((E3927/D3927)*(100),0)</f>
        <v>10</v>
      </c>
      <c r="P3927" s="9">
        <f>IF(L3927 = 0,0,E3927/L3927)</f>
        <v>5</v>
      </c>
      <c r="Q3927" s="1" t="str">
        <f>LEFT(N3927,SEARCH("/",N3927)-1)</f>
        <v>theater</v>
      </c>
      <c r="R3927" s="1" t="str">
        <f>RIGHT(N3927,LEN(N3927) - FIND("/",N3927))</f>
        <v>plays</v>
      </c>
      <c r="S3927" s="12">
        <f>(J3927/86400)+DATE(1970,1,1)</f>
        <v>41820.870821759258</v>
      </c>
      <c r="T3927" s="12">
        <f>(I3927/86400)+DATE(1970,1,1)</f>
        <v>41850.870821759258</v>
      </c>
    </row>
    <row r="3928" spans="1:20" ht="45" x14ac:dyDescent="0.25">
      <c r="A3928" s="1">
        <v>3926</v>
      </c>
      <c r="B3928" s="8" t="s">
        <v>3923</v>
      </c>
      <c r="C3928" s="8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6">
        <f>ROUND((E3928/D3928)*(100),0)</f>
        <v>0</v>
      </c>
      <c r="P3928" s="9">
        <f>IF(L3928 = 0,0,E3928/L3928)</f>
        <v>15</v>
      </c>
      <c r="Q3928" s="1" t="str">
        <f>LEFT(N3928,SEARCH("/",N3928)-1)</f>
        <v>theater</v>
      </c>
      <c r="R3928" s="1" t="str">
        <f>RIGHT(N3928,LEN(N3928) - FIND("/",N3928))</f>
        <v>plays</v>
      </c>
      <c r="S3928" s="12">
        <f>(J3928/86400)+DATE(1970,1,1)</f>
        <v>41970.085046296299</v>
      </c>
      <c r="T3928" s="12">
        <f>(I3928/86400)+DATE(1970,1,1)</f>
        <v>42000.085046296299</v>
      </c>
    </row>
    <row r="3929" spans="1:20" ht="60" x14ac:dyDescent="0.25">
      <c r="A3929" s="1">
        <v>3927</v>
      </c>
      <c r="B3929" s="8" t="s">
        <v>3924</v>
      </c>
      <c r="C3929" s="8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6">
        <f>ROUND((E3929/D3929)*(100),0)</f>
        <v>1</v>
      </c>
      <c r="P3929" s="9">
        <f>IF(L3929 = 0,0,E3929/L3929)</f>
        <v>12.5</v>
      </c>
      <c r="Q3929" s="1" t="str">
        <f>LEFT(N3929,SEARCH("/",N3929)-1)</f>
        <v>theater</v>
      </c>
      <c r="R3929" s="1" t="str">
        <f>RIGHT(N3929,LEN(N3929) - FIND("/",N3929))</f>
        <v>plays</v>
      </c>
      <c r="S3929" s="12">
        <f>(J3929/86400)+DATE(1970,1,1)</f>
        <v>41830.267407407409</v>
      </c>
      <c r="T3929" s="12">
        <f>(I3929/86400)+DATE(1970,1,1)</f>
        <v>41860.267407407409</v>
      </c>
    </row>
    <row r="3930" spans="1:20" ht="60" x14ac:dyDescent="0.25">
      <c r="A3930" s="1">
        <v>3928</v>
      </c>
      <c r="B3930" s="8" t="s">
        <v>3925</v>
      </c>
      <c r="C3930" s="8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6">
        <f>ROUND((E3930/D3930)*(100),0)</f>
        <v>13</v>
      </c>
      <c r="P3930" s="9">
        <f>IF(L3930 = 0,0,E3930/L3930)</f>
        <v>93</v>
      </c>
      <c r="Q3930" s="1" t="str">
        <f>LEFT(N3930,SEARCH("/",N3930)-1)</f>
        <v>theater</v>
      </c>
      <c r="R3930" s="1" t="str">
        <f>RIGHT(N3930,LEN(N3930) - FIND("/",N3930))</f>
        <v>plays</v>
      </c>
      <c r="S3930" s="12">
        <f>(J3930/86400)+DATE(1970,1,1)</f>
        <v>42265.683182870373</v>
      </c>
      <c r="T3930" s="12">
        <f>(I3930/86400)+DATE(1970,1,1)</f>
        <v>42293.207638888889</v>
      </c>
    </row>
    <row r="3931" spans="1:20" ht="60" x14ac:dyDescent="0.25">
      <c r="A3931" s="1">
        <v>3929</v>
      </c>
      <c r="B3931" s="8" t="s">
        <v>3926</v>
      </c>
      <c r="C3931" s="8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6">
        <f>ROUND((E3931/D3931)*(100),0)</f>
        <v>2</v>
      </c>
      <c r="P3931" s="9">
        <f>IF(L3931 = 0,0,E3931/L3931)</f>
        <v>32.357142857142854</v>
      </c>
      <c r="Q3931" s="1" t="str">
        <f>LEFT(N3931,SEARCH("/",N3931)-1)</f>
        <v>theater</v>
      </c>
      <c r="R3931" s="1" t="str">
        <f>RIGHT(N3931,LEN(N3931) - FIND("/",N3931))</f>
        <v>plays</v>
      </c>
      <c r="S3931" s="12">
        <f>(J3931/86400)+DATE(1970,1,1)</f>
        <v>42601.827141203699</v>
      </c>
      <c r="T3931" s="12">
        <f>(I3931/86400)+DATE(1970,1,1)</f>
        <v>42631.827141203699</v>
      </c>
    </row>
    <row r="3932" spans="1:20" ht="60" x14ac:dyDescent="0.25">
      <c r="A3932" s="1">
        <v>3930</v>
      </c>
      <c r="B3932" s="8" t="s">
        <v>3927</v>
      </c>
      <c r="C3932" s="8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6">
        <f>ROUND((E3932/D3932)*(100),0)</f>
        <v>0</v>
      </c>
      <c r="P3932" s="9">
        <f>IF(L3932 = 0,0,E3932/L3932)</f>
        <v>0</v>
      </c>
      <c r="Q3932" s="1" t="str">
        <f>LEFT(N3932,SEARCH("/",N3932)-1)</f>
        <v>theater</v>
      </c>
      <c r="R3932" s="1" t="str">
        <f>RIGHT(N3932,LEN(N3932) - FIND("/",N3932))</f>
        <v>plays</v>
      </c>
      <c r="S3932" s="12">
        <f>(J3932/86400)+DATE(1970,1,1)</f>
        <v>42433.338749999995</v>
      </c>
      <c r="T3932" s="12">
        <f>(I3932/86400)+DATE(1970,1,1)</f>
        <v>42461.25</v>
      </c>
    </row>
    <row r="3933" spans="1:20" ht="60" x14ac:dyDescent="0.25">
      <c r="A3933" s="1">
        <v>3931</v>
      </c>
      <c r="B3933" s="8" t="s">
        <v>3928</v>
      </c>
      <c r="C3933" s="8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6">
        <f>ROUND((E3933/D3933)*(100),0)</f>
        <v>0</v>
      </c>
      <c r="P3933" s="9">
        <f>IF(L3933 = 0,0,E3933/L3933)</f>
        <v>0</v>
      </c>
      <c r="Q3933" s="1" t="str">
        <f>LEFT(N3933,SEARCH("/",N3933)-1)</f>
        <v>theater</v>
      </c>
      <c r="R3933" s="1" t="str">
        <f>RIGHT(N3933,LEN(N3933) - FIND("/",N3933))</f>
        <v>plays</v>
      </c>
      <c r="S3933" s="12">
        <f>(J3933/86400)+DATE(1970,1,1)</f>
        <v>42228.151701388888</v>
      </c>
      <c r="T3933" s="12">
        <f>(I3933/86400)+DATE(1970,1,1)</f>
        <v>42253.151701388888</v>
      </c>
    </row>
    <row r="3934" spans="1:20" ht="60" x14ac:dyDescent="0.25">
      <c r="A3934" s="1">
        <v>3932</v>
      </c>
      <c r="B3934" s="8" t="s">
        <v>3929</v>
      </c>
      <c r="C3934" s="8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6">
        <f>ROUND((E3934/D3934)*(100),0)</f>
        <v>0</v>
      </c>
      <c r="P3934" s="9">
        <f>IF(L3934 = 0,0,E3934/L3934)</f>
        <v>1</v>
      </c>
      <c r="Q3934" s="1" t="str">
        <f>LEFT(N3934,SEARCH("/",N3934)-1)</f>
        <v>theater</v>
      </c>
      <c r="R3934" s="1" t="str">
        <f>RIGHT(N3934,LEN(N3934) - FIND("/",N3934))</f>
        <v>plays</v>
      </c>
      <c r="S3934" s="12">
        <f>(J3934/86400)+DATE(1970,1,1)</f>
        <v>42415.168564814812</v>
      </c>
      <c r="T3934" s="12">
        <f>(I3934/86400)+DATE(1970,1,1)</f>
        <v>42445.126898148148</v>
      </c>
    </row>
    <row r="3935" spans="1:20" ht="60" x14ac:dyDescent="0.25">
      <c r="A3935" s="1">
        <v>3933</v>
      </c>
      <c r="B3935" s="8" t="s">
        <v>3930</v>
      </c>
      <c r="C3935" s="8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6">
        <f>ROUND((E3935/D3935)*(100),0)</f>
        <v>16</v>
      </c>
      <c r="P3935" s="9">
        <f>IF(L3935 = 0,0,E3935/L3935)</f>
        <v>91.833333333333329</v>
      </c>
      <c r="Q3935" s="1" t="str">
        <f>LEFT(N3935,SEARCH("/",N3935)-1)</f>
        <v>theater</v>
      </c>
      <c r="R3935" s="1" t="str">
        <f>RIGHT(N3935,LEN(N3935) - FIND("/",N3935))</f>
        <v>plays</v>
      </c>
      <c r="S3935" s="12">
        <f>(J3935/86400)+DATE(1970,1,1)</f>
        <v>42538.968310185184</v>
      </c>
      <c r="T3935" s="12">
        <f>(I3935/86400)+DATE(1970,1,1)</f>
        <v>42568.029861111107</v>
      </c>
    </row>
    <row r="3936" spans="1:20" ht="45" x14ac:dyDescent="0.25">
      <c r="A3936" s="1">
        <v>3934</v>
      </c>
      <c r="B3936" s="8" t="s">
        <v>3931</v>
      </c>
      <c r="C3936" s="8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6">
        <f>ROUND((E3936/D3936)*(100),0)</f>
        <v>11</v>
      </c>
      <c r="P3936" s="9">
        <f>IF(L3936 = 0,0,E3936/L3936)</f>
        <v>45.833333333333336</v>
      </c>
      <c r="Q3936" s="1" t="str">
        <f>LEFT(N3936,SEARCH("/",N3936)-1)</f>
        <v>theater</v>
      </c>
      <c r="R3936" s="1" t="str">
        <f>RIGHT(N3936,LEN(N3936) - FIND("/",N3936))</f>
        <v>plays</v>
      </c>
      <c r="S3936" s="12">
        <f>(J3936/86400)+DATE(1970,1,1)</f>
        <v>42233.671747685185</v>
      </c>
      <c r="T3936" s="12">
        <f>(I3936/86400)+DATE(1970,1,1)</f>
        <v>42278.541666666672</v>
      </c>
    </row>
    <row r="3937" spans="1:20" ht="60" x14ac:dyDescent="0.25">
      <c r="A3937" s="1">
        <v>3935</v>
      </c>
      <c r="B3937" s="8" t="s">
        <v>3932</v>
      </c>
      <c r="C3937" s="8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6">
        <f>ROUND((E3937/D3937)*(100),0)</f>
        <v>44</v>
      </c>
      <c r="P3937" s="9">
        <f>IF(L3937 = 0,0,E3937/L3937)</f>
        <v>57.173913043478258</v>
      </c>
      <c r="Q3937" s="1" t="str">
        <f>LEFT(N3937,SEARCH("/",N3937)-1)</f>
        <v>theater</v>
      </c>
      <c r="R3937" s="1" t="str">
        <f>RIGHT(N3937,LEN(N3937) - FIND("/",N3937))</f>
        <v>plays</v>
      </c>
      <c r="S3937" s="12">
        <f>(J3937/86400)+DATE(1970,1,1)</f>
        <v>42221.656782407408</v>
      </c>
      <c r="T3937" s="12">
        <f>(I3937/86400)+DATE(1970,1,1)</f>
        <v>42281.656782407408</v>
      </c>
    </row>
    <row r="3938" spans="1:20" ht="60" x14ac:dyDescent="0.25">
      <c r="A3938" s="1">
        <v>3936</v>
      </c>
      <c r="B3938" s="8" t="s">
        <v>3933</v>
      </c>
      <c r="C3938" s="8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6">
        <f>ROUND((E3938/D3938)*(100),0)</f>
        <v>0</v>
      </c>
      <c r="P3938" s="9">
        <f>IF(L3938 = 0,0,E3938/L3938)</f>
        <v>0</v>
      </c>
      <c r="Q3938" s="1" t="str">
        <f>LEFT(N3938,SEARCH("/",N3938)-1)</f>
        <v>theater</v>
      </c>
      <c r="R3938" s="1" t="str">
        <f>RIGHT(N3938,LEN(N3938) - FIND("/",N3938))</f>
        <v>plays</v>
      </c>
      <c r="S3938" s="12">
        <f>(J3938/86400)+DATE(1970,1,1)</f>
        <v>42675.262962962966</v>
      </c>
      <c r="T3938" s="12">
        <f>(I3938/86400)+DATE(1970,1,1)</f>
        <v>42705.304629629631</v>
      </c>
    </row>
    <row r="3939" spans="1:20" ht="45" x14ac:dyDescent="0.25">
      <c r="A3939" s="1">
        <v>3937</v>
      </c>
      <c r="B3939" s="8" t="s">
        <v>3934</v>
      </c>
      <c r="C3939" s="8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6">
        <f>ROUND((E3939/D3939)*(100),0)</f>
        <v>86</v>
      </c>
      <c r="P3939" s="9">
        <f>IF(L3939 = 0,0,E3939/L3939)</f>
        <v>248.5</v>
      </c>
      <c r="Q3939" s="1" t="str">
        <f>LEFT(N3939,SEARCH("/",N3939)-1)</f>
        <v>theater</v>
      </c>
      <c r="R3939" s="1" t="str">
        <f>RIGHT(N3939,LEN(N3939) - FIND("/",N3939))</f>
        <v>plays</v>
      </c>
      <c r="S3939" s="12">
        <f>(J3939/86400)+DATE(1970,1,1)</f>
        <v>42534.631481481483</v>
      </c>
      <c r="T3939" s="12">
        <f>(I3939/86400)+DATE(1970,1,1)</f>
        <v>42562.631481481483</v>
      </c>
    </row>
    <row r="3940" spans="1:20" ht="60" x14ac:dyDescent="0.25">
      <c r="A3940" s="1">
        <v>3938</v>
      </c>
      <c r="B3940" s="8" t="s">
        <v>3935</v>
      </c>
      <c r="C3940" s="8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6">
        <f>ROUND((E3940/D3940)*(100),0)</f>
        <v>12</v>
      </c>
      <c r="P3940" s="9">
        <f>IF(L3940 = 0,0,E3940/L3940)</f>
        <v>79.400000000000006</v>
      </c>
      <c r="Q3940" s="1" t="str">
        <f>LEFT(N3940,SEARCH("/",N3940)-1)</f>
        <v>theater</v>
      </c>
      <c r="R3940" s="1" t="str">
        <f>RIGHT(N3940,LEN(N3940) - FIND("/",N3940))</f>
        <v>plays</v>
      </c>
      <c r="S3940" s="12">
        <f>(J3940/86400)+DATE(1970,1,1)</f>
        <v>42151.905717592592</v>
      </c>
      <c r="T3940" s="12">
        <f>(I3940/86400)+DATE(1970,1,1)</f>
        <v>42182.905717592592</v>
      </c>
    </row>
    <row r="3941" spans="1:20" ht="60" x14ac:dyDescent="0.25">
      <c r="A3941" s="1">
        <v>3939</v>
      </c>
      <c r="B3941" s="8" t="s">
        <v>3936</v>
      </c>
      <c r="C3941" s="8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6">
        <f>ROUND((E3941/D3941)*(100),0)</f>
        <v>0</v>
      </c>
      <c r="P3941" s="9">
        <f>IF(L3941 = 0,0,E3941/L3941)</f>
        <v>5</v>
      </c>
      <c r="Q3941" s="1" t="str">
        <f>LEFT(N3941,SEARCH("/",N3941)-1)</f>
        <v>theater</v>
      </c>
      <c r="R3941" s="1" t="str">
        <f>RIGHT(N3941,LEN(N3941) - FIND("/",N3941))</f>
        <v>plays</v>
      </c>
      <c r="S3941" s="12">
        <f>(J3941/86400)+DATE(1970,1,1)</f>
        <v>41915.400219907409</v>
      </c>
      <c r="T3941" s="12">
        <f>(I3941/86400)+DATE(1970,1,1)</f>
        <v>41919.1875</v>
      </c>
    </row>
    <row r="3942" spans="1:20" ht="60" x14ac:dyDescent="0.25">
      <c r="A3942" s="1">
        <v>3940</v>
      </c>
      <c r="B3942" s="8" t="s">
        <v>3937</v>
      </c>
      <c r="C3942" s="8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6">
        <f>ROUND((E3942/D3942)*(100),0)</f>
        <v>0</v>
      </c>
      <c r="P3942" s="9">
        <f>IF(L3942 = 0,0,E3942/L3942)</f>
        <v>5.5</v>
      </c>
      <c r="Q3942" s="1" t="str">
        <f>LEFT(N3942,SEARCH("/",N3942)-1)</f>
        <v>theater</v>
      </c>
      <c r="R3942" s="1" t="str">
        <f>RIGHT(N3942,LEN(N3942) - FIND("/",N3942))</f>
        <v>plays</v>
      </c>
      <c r="S3942" s="12">
        <f>(J3942/86400)+DATE(1970,1,1)</f>
        <v>41961.492488425924</v>
      </c>
      <c r="T3942" s="12">
        <f>(I3942/86400)+DATE(1970,1,1)</f>
        <v>42006.492488425924</v>
      </c>
    </row>
    <row r="3943" spans="1:20" ht="75" x14ac:dyDescent="0.25">
      <c r="A3943" s="1">
        <v>3941</v>
      </c>
      <c r="B3943" s="8" t="s">
        <v>3938</v>
      </c>
      <c r="C3943" s="8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6">
        <f>ROUND((E3943/D3943)*(100),0)</f>
        <v>1</v>
      </c>
      <c r="P3943" s="9">
        <f>IF(L3943 = 0,0,E3943/L3943)</f>
        <v>25</v>
      </c>
      <c r="Q3943" s="1" t="str">
        <f>LEFT(N3943,SEARCH("/",N3943)-1)</f>
        <v>theater</v>
      </c>
      <c r="R3943" s="1" t="str">
        <f>RIGHT(N3943,LEN(N3943) - FIND("/",N3943))</f>
        <v>plays</v>
      </c>
      <c r="S3943" s="12">
        <f>(J3943/86400)+DATE(1970,1,1)</f>
        <v>41940.587233796294</v>
      </c>
      <c r="T3943" s="12">
        <f>(I3943/86400)+DATE(1970,1,1)</f>
        <v>41968.041666666672</v>
      </c>
    </row>
    <row r="3944" spans="1:20" ht="45" x14ac:dyDescent="0.25">
      <c r="A3944" s="1">
        <v>3942</v>
      </c>
      <c r="B3944" s="8" t="s">
        <v>3939</v>
      </c>
      <c r="C3944" s="8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6">
        <f>ROUND((E3944/D3944)*(100),0)</f>
        <v>0</v>
      </c>
      <c r="P3944" s="9">
        <f>IF(L3944 = 0,0,E3944/L3944)</f>
        <v>0</v>
      </c>
      <c r="Q3944" s="1" t="str">
        <f>LEFT(N3944,SEARCH("/",N3944)-1)</f>
        <v>theater</v>
      </c>
      <c r="R3944" s="1" t="str">
        <f>RIGHT(N3944,LEN(N3944) - FIND("/",N3944))</f>
        <v>plays</v>
      </c>
      <c r="S3944" s="12">
        <f>(J3944/86400)+DATE(1970,1,1)</f>
        <v>42111.904097222221</v>
      </c>
      <c r="T3944" s="12">
        <f>(I3944/86400)+DATE(1970,1,1)</f>
        <v>42171.904097222221</v>
      </c>
    </row>
    <row r="3945" spans="1:20" ht="45" x14ac:dyDescent="0.25">
      <c r="A3945" s="1">
        <v>3943</v>
      </c>
      <c r="B3945" s="8" t="s">
        <v>3940</v>
      </c>
      <c r="C3945" s="8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6">
        <f>ROUND((E3945/D3945)*(100),0)</f>
        <v>36</v>
      </c>
      <c r="P3945" s="9">
        <f>IF(L3945 = 0,0,E3945/L3945)</f>
        <v>137.07692307692307</v>
      </c>
      <c r="Q3945" s="1" t="str">
        <f>LEFT(N3945,SEARCH("/",N3945)-1)</f>
        <v>theater</v>
      </c>
      <c r="R3945" s="1" t="str">
        <f>RIGHT(N3945,LEN(N3945) - FIND("/",N3945))</f>
        <v>plays</v>
      </c>
      <c r="S3945" s="12">
        <f>(J3945/86400)+DATE(1970,1,1)</f>
        <v>42279.778564814813</v>
      </c>
      <c r="T3945" s="12">
        <f>(I3945/86400)+DATE(1970,1,1)</f>
        <v>42310.701388888891</v>
      </c>
    </row>
    <row r="3946" spans="1:20" ht="60" x14ac:dyDescent="0.25">
      <c r="A3946" s="1">
        <v>3944</v>
      </c>
      <c r="B3946" s="8" t="s">
        <v>3941</v>
      </c>
      <c r="C3946" s="8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6">
        <f>ROUND((E3946/D3946)*(100),0)</f>
        <v>0</v>
      </c>
      <c r="P3946" s="9">
        <f>IF(L3946 = 0,0,E3946/L3946)</f>
        <v>0</v>
      </c>
      <c r="Q3946" s="1" t="str">
        <f>LEFT(N3946,SEARCH("/",N3946)-1)</f>
        <v>theater</v>
      </c>
      <c r="R3946" s="1" t="str">
        <f>RIGHT(N3946,LEN(N3946) - FIND("/",N3946))</f>
        <v>plays</v>
      </c>
      <c r="S3946" s="12">
        <f>(J3946/86400)+DATE(1970,1,1)</f>
        <v>42213.662905092591</v>
      </c>
      <c r="T3946" s="12">
        <f>(I3946/86400)+DATE(1970,1,1)</f>
        <v>42243.662905092591</v>
      </c>
    </row>
    <row r="3947" spans="1:20" ht="60" x14ac:dyDescent="0.25">
      <c r="A3947" s="1">
        <v>3945</v>
      </c>
      <c r="B3947" s="8" t="s">
        <v>3942</v>
      </c>
      <c r="C3947" s="8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6">
        <f>ROUND((E3947/D3947)*(100),0)</f>
        <v>0</v>
      </c>
      <c r="P3947" s="9">
        <f>IF(L3947 = 0,0,E3947/L3947)</f>
        <v>5</v>
      </c>
      <c r="Q3947" s="1" t="str">
        <f>LEFT(N3947,SEARCH("/",N3947)-1)</f>
        <v>theater</v>
      </c>
      <c r="R3947" s="1" t="str">
        <f>RIGHT(N3947,LEN(N3947) - FIND("/",N3947))</f>
        <v>plays</v>
      </c>
      <c r="S3947" s="12">
        <f>(J3947/86400)+DATE(1970,1,1)</f>
        <v>42109.801712962959</v>
      </c>
      <c r="T3947" s="12">
        <f>(I3947/86400)+DATE(1970,1,1)</f>
        <v>42139.801712962959</v>
      </c>
    </row>
    <row r="3948" spans="1:20" ht="30" x14ac:dyDescent="0.25">
      <c r="A3948" s="1">
        <v>3946</v>
      </c>
      <c r="B3948" s="8" t="s">
        <v>3943</v>
      </c>
      <c r="C3948" s="8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6">
        <f>ROUND((E3948/D3948)*(100),0)</f>
        <v>3</v>
      </c>
      <c r="P3948" s="9">
        <f>IF(L3948 = 0,0,E3948/L3948)</f>
        <v>39</v>
      </c>
      <c r="Q3948" s="1" t="str">
        <f>LEFT(N3948,SEARCH("/",N3948)-1)</f>
        <v>theater</v>
      </c>
      <c r="R3948" s="1" t="str">
        <f>RIGHT(N3948,LEN(N3948) - FIND("/",N3948))</f>
        <v>plays</v>
      </c>
      <c r="S3948" s="12">
        <f>(J3948/86400)+DATE(1970,1,1)</f>
        <v>42031.833587962959</v>
      </c>
      <c r="T3948" s="12">
        <f>(I3948/86400)+DATE(1970,1,1)</f>
        <v>42063.333333333328</v>
      </c>
    </row>
    <row r="3949" spans="1:20" ht="60" x14ac:dyDescent="0.25">
      <c r="A3949" s="1">
        <v>3947</v>
      </c>
      <c r="B3949" s="8" t="s">
        <v>3944</v>
      </c>
      <c r="C3949" s="8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6">
        <f>ROUND((E3949/D3949)*(100),0)</f>
        <v>3</v>
      </c>
      <c r="P3949" s="9">
        <f>IF(L3949 = 0,0,E3949/L3949)</f>
        <v>50.5</v>
      </c>
      <c r="Q3949" s="1" t="str">
        <f>LEFT(N3949,SEARCH("/",N3949)-1)</f>
        <v>theater</v>
      </c>
      <c r="R3949" s="1" t="str">
        <f>RIGHT(N3949,LEN(N3949) - FIND("/",N3949))</f>
        <v>plays</v>
      </c>
      <c r="S3949" s="12">
        <f>(J3949/86400)+DATE(1970,1,1)</f>
        <v>42615.142870370371</v>
      </c>
      <c r="T3949" s="12">
        <f>(I3949/86400)+DATE(1970,1,1)</f>
        <v>42645.142870370371</v>
      </c>
    </row>
    <row r="3950" spans="1:20" ht="60" x14ac:dyDescent="0.25">
      <c r="A3950" s="1">
        <v>3948</v>
      </c>
      <c r="B3950" s="8" t="s">
        <v>3945</v>
      </c>
      <c r="C3950" s="8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6">
        <f>ROUND((E3950/D3950)*(100),0)</f>
        <v>0</v>
      </c>
      <c r="P3950" s="9">
        <f>IF(L3950 = 0,0,E3950/L3950)</f>
        <v>0</v>
      </c>
      <c r="Q3950" s="1" t="str">
        <f>LEFT(N3950,SEARCH("/",N3950)-1)</f>
        <v>theater</v>
      </c>
      <c r="R3950" s="1" t="str">
        <f>RIGHT(N3950,LEN(N3950) - FIND("/",N3950))</f>
        <v>plays</v>
      </c>
      <c r="S3950" s="12">
        <f>(J3950/86400)+DATE(1970,1,1)</f>
        <v>41829.325497685189</v>
      </c>
      <c r="T3950" s="12">
        <f>(I3950/86400)+DATE(1970,1,1)</f>
        <v>41889.325497685189</v>
      </c>
    </row>
    <row r="3951" spans="1:20" ht="60" x14ac:dyDescent="0.25">
      <c r="A3951" s="1">
        <v>3949</v>
      </c>
      <c r="B3951" s="8" t="s">
        <v>3946</v>
      </c>
      <c r="C3951" s="8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6">
        <f>ROUND((E3951/D3951)*(100),0)</f>
        <v>16</v>
      </c>
      <c r="P3951" s="9">
        <f>IF(L3951 = 0,0,E3951/L3951)</f>
        <v>49.28125</v>
      </c>
      <c r="Q3951" s="1" t="str">
        <f>LEFT(N3951,SEARCH("/",N3951)-1)</f>
        <v>theater</v>
      </c>
      <c r="R3951" s="1" t="str">
        <f>RIGHT(N3951,LEN(N3951) - FIND("/",N3951))</f>
        <v>plays</v>
      </c>
      <c r="S3951" s="12">
        <f>(J3951/86400)+DATE(1970,1,1)</f>
        <v>42016.120613425926</v>
      </c>
      <c r="T3951" s="12">
        <f>(I3951/86400)+DATE(1970,1,1)</f>
        <v>42046.120613425926</v>
      </c>
    </row>
    <row r="3952" spans="1:20" ht="60" x14ac:dyDescent="0.25">
      <c r="A3952" s="1">
        <v>3950</v>
      </c>
      <c r="B3952" s="8" t="s">
        <v>3947</v>
      </c>
      <c r="C3952" s="8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6">
        <f>ROUND((E3952/D3952)*(100),0)</f>
        <v>1</v>
      </c>
      <c r="P3952" s="9">
        <f>IF(L3952 = 0,0,E3952/L3952)</f>
        <v>25</v>
      </c>
      <c r="Q3952" s="1" t="str">
        <f>LEFT(N3952,SEARCH("/",N3952)-1)</f>
        <v>theater</v>
      </c>
      <c r="R3952" s="1" t="str">
        <f>RIGHT(N3952,LEN(N3952) - FIND("/",N3952))</f>
        <v>plays</v>
      </c>
      <c r="S3952" s="12">
        <f>(J3952/86400)+DATE(1970,1,1)</f>
        <v>42439.702314814815</v>
      </c>
      <c r="T3952" s="12">
        <f>(I3952/86400)+DATE(1970,1,1)</f>
        <v>42468.774305555555</v>
      </c>
    </row>
    <row r="3953" spans="1:20" ht="60" x14ac:dyDescent="0.25">
      <c r="A3953" s="1">
        <v>3951</v>
      </c>
      <c r="B3953" s="8" t="s">
        <v>3948</v>
      </c>
      <c r="C3953" s="8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6">
        <f>ROUND((E3953/D3953)*(100),0)</f>
        <v>0</v>
      </c>
      <c r="P3953" s="9">
        <f>IF(L3953 = 0,0,E3953/L3953)</f>
        <v>1</v>
      </c>
      <c r="Q3953" s="1" t="str">
        <f>LEFT(N3953,SEARCH("/",N3953)-1)</f>
        <v>theater</v>
      </c>
      <c r="R3953" s="1" t="str">
        <f>RIGHT(N3953,LEN(N3953) - FIND("/",N3953))</f>
        <v>plays</v>
      </c>
      <c r="S3953" s="12">
        <f>(J3953/86400)+DATE(1970,1,1)</f>
        <v>42433.825717592597</v>
      </c>
      <c r="T3953" s="12">
        <f>(I3953/86400)+DATE(1970,1,1)</f>
        <v>42493.784050925926</v>
      </c>
    </row>
    <row r="3954" spans="1:20" ht="60" x14ac:dyDescent="0.25">
      <c r="A3954" s="1">
        <v>3952</v>
      </c>
      <c r="B3954" s="8" t="s">
        <v>3949</v>
      </c>
      <c r="C3954" s="8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6">
        <f>ROUND((E3954/D3954)*(100),0)</f>
        <v>0</v>
      </c>
      <c r="P3954" s="9">
        <f>IF(L3954 = 0,0,E3954/L3954)</f>
        <v>25</v>
      </c>
      <c r="Q3954" s="1" t="str">
        <f>LEFT(N3954,SEARCH("/",N3954)-1)</f>
        <v>theater</v>
      </c>
      <c r="R3954" s="1" t="str">
        <f>RIGHT(N3954,LEN(N3954) - FIND("/",N3954))</f>
        <v>plays</v>
      </c>
      <c r="S3954" s="12">
        <f>(J3954/86400)+DATE(1970,1,1)</f>
        <v>42243.790393518517</v>
      </c>
      <c r="T3954" s="12">
        <f>(I3954/86400)+DATE(1970,1,1)</f>
        <v>42303.790393518517</v>
      </c>
    </row>
    <row r="3955" spans="1:20" ht="45" x14ac:dyDescent="0.25">
      <c r="A3955" s="1">
        <v>3953</v>
      </c>
      <c r="B3955" s="8" t="s">
        <v>3950</v>
      </c>
      <c r="C3955" s="8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6">
        <f>ROUND((E3955/D3955)*(100),0)</f>
        <v>0</v>
      </c>
      <c r="P3955" s="9">
        <f>IF(L3955 = 0,0,E3955/L3955)</f>
        <v>0</v>
      </c>
      <c r="Q3955" s="1" t="str">
        <f>LEFT(N3955,SEARCH("/",N3955)-1)</f>
        <v>theater</v>
      </c>
      <c r="R3955" s="1" t="str">
        <f>RIGHT(N3955,LEN(N3955) - FIND("/",N3955))</f>
        <v>plays</v>
      </c>
      <c r="S3955" s="12">
        <f>(J3955/86400)+DATE(1970,1,1)</f>
        <v>42550.048449074078</v>
      </c>
      <c r="T3955" s="12">
        <f>(I3955/86400)+DATE(1970,1,1)</f>
        <v>42580.978472222225</v>
      </c>
    </row>
    <row r="3956" spans="1:20" ht="60" x14ac:dyDescent="0.25">
      <c r="A3956" s="1">
        <v>3954</v>
      </c>
      <c r="B3956" s="8" t="s">
        <v>3951</v>
      </c>
      <c r="C3956" s="8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6">
        <f>ROUND((E3956/D3956)*(100),0)</f>
        <v>0</v>
      </c>
      <c r="P3956" s="9">
        <f>IF(L3956 = 0,0,E3956/L3956)</f>
        <v>0</v>
      </c>
      <c r="Q3956" s="1" t="str">
        <f>LEFT(N3956,SEARCH("/",N3956)-1)</f>
        <v>theater</v>
      </c>
      <c r="R3956" s="1" t="str">
        <f>RIGHT(N3956,LEN(N3956) - FIND("/",N3956))</f>
        <v>plays</v>
      </c>
      <c r="S3956" s="12">
        <f>(J3956/86400)+DATE(1970,1,1)</f>
        <v>41774.651203703703</v>
      </c>
      <c r="T3956" s="12">
        <f>(I3956/86400)+DATE(1970,1,1)</f>
        <v>41834.651203703703</v>
      </c>
    </row>
    <row r="3957" spans="1:20" ht="60" x14ac:dyDescent="0.25">
      <c r="A3957" s="1">
        <v>3955</v>
      </c>
      <c r="B3957" s="8" t="s">
        <v>3952</v>
      </c>
      <c r="C3957" s="8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6">
        <f>ROUND((E3957/D3957)*(100),0)</f>
        <v>24</v>
      </c>
      <c r="P3957" s="9">
        <f>IF(L3957 = 0,0,E3957/L3957)</f>
        <v>53.125</v>
      </c>
      <c r="Q3957" s="1" t="str">
        <f>LEFT(N3957,SEARCH("/",N3957)-1)</f>
        <v>theater</v>
      </c>
      <c r="R3957" s="1" t="str">
        <f>RIGHT(N3957,LEN(N3957) - FIND("/",N3957))</f>
        <v>plays</v>
      </c>
      <c r="S3957" s="12">
        <f>(J3957/86400)+DATE(1970,1,1)</f>
        <v>42306.848854166667</v>
      </c>
      <c r="T3957" s="12">
        <f>(I3957/86400)+DATE(1970,1,1)</f>
        <v>42336.890520833331</v>
      </c>
    </row>
    <row r="3958" spans="1:20" ht="60" x14ac:dyDescent="0.25">
      <c r="A3958" s="1">
        <v>3956</v>
      </c>
      <c r="B3958" s="8" t="s">
        <v>3953</v>
      </c>
      <c r="C3958" s="8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6">
        <f>ROUND((E3958/D3958)*(100),0)</f>
        <v>0</v>
      </c>
      <c r="P3958" s="9">
        <f>IF(L3958 = 0,0,E3958/L3958)</f>
        <v>0</v>
      </c>
      <c r="Q3958" s="1" t="str">
        <f>LEFT(N3958,SEARCH("/",N3958)-1)</f>
        <v>theater</v>
      </c>
      <c r="R3958" s="1" t="str">
        <f>RIGHT(N3958,LEN(N3958) - FIND("/",N3958))</f>
        <v>plays</v>
      </c>
      <c r="S3958" s="12">
        <f>(J3958/86400)+DATE(1970,1,1)</f>
        <v>42457.932025462964</v>
      </c>
      <c r="T3958" s="12">
        <f>(I3958/86400)+DATE(1970,1,1)</f>
        <v>42485.013888888891</v>
      </c>
    </row>
    <row r="3959" spans="1:20" ht="45" x14ac:dyDescent="0.25">
      <c r="A3959" s="1">
        <v>3957</v>
      </c>
      <c r="B3959" s="8" t="s">
        <v>3954</v>
      </c>
      <c r="C3959" s="8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6">
        <f>ROUND((E3959/D3959)*(100),0)</f>
        <v>0</v>
      </c>
      <c r="P3959" s="9">
        <f>IF(L3959 = 0,0,E3959/L3959)</f>
        <v>7</v>
      </c>
      <c r="Q3959" s="1" t="str">
        <f>LEFT(N3959,SEARCH("/",N3959)-1)</f>
        <v>theater</v>
      </c>
      <c r="R3959" s="1" t="str">
        <f>RIGHT(N3959,LEN(N3959) - FIND("/",N3959))</f>
        <v>plays</v>
      </c>
      <c r="S3959" s="12">
        <f>(J3959/86400)+DATE(1970,1,1)</f>
        <v>42513.976319444446</v>
      </c>
      <c r="T3959" s="12">
        <f>(I3959/86400)+DATE(1970,1,1)</f>
        <v>42559.976319444446</v>
      </c>
    </row>
    <row r="3960" spans="1:20" ht="60" x14ac:dyDescent="0.25">
      <c r="A3960" s="1">
        <v>3958</v>
      </c>
      <c r="B3960" s="8" t="s">
        <v>3955</v>
      </c>
      <c r="C3960" s="8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6">
        <f>ROUND((E3960/D3960)*(100),0)</f>
        <v>32</v>
      </c>
      <c r="P3960" s="9">
        <f>IF(L3960 = 0,0,E3960/L3960)</f>
        <v>40.0625</v>
      </c>
      <c r="Q3960" s="1" t="str">
        <f>LEFT(N3960,SEARCH("/",N3960)-1)</f>
        <v>theater</v>
      </c>
      <c r="R3960" s="1" t="str">
        <f>RIGHT(N3960,LEN(N3960) - FIND("/",N3960))</f>
        <v>plays</v>
      </c>
      <c r="S3960" s="12">
        <f>(J3960/86400)+DATE(1970,1,1)</f>
        <v>41816.950370370367</v>
      </c>
      <c r="T3960" s="12">
        <f>(I3960/86400)+DATE(1970,1,1)</f>
        <v>41853.583333333336</v>
      </c>
    </row>
    <row r="3961" spans="1:20" ht="60" x14ac:dyDescent="0.25">
      <c r="A3961" s="1">
        <v>3959</v>
      </c>
      <c r="B3961" s="8" t="s">
        <v>3956</v>
      </c>
      <c r="C3961" s="8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6">
        <f>ROUND((E3961/D3961)*(100),0)</f>
        <v>24</v>
      </c>
      <c r="P3961" s="9">
        <f>IF(L3961 = 0,0,E3961/L3961)</f>
        <v>24.333333333333332</v>
      </c>
      <c r="Q3961" s="1" t="str">
        <f>LEFT(N3961,SEARCH("/",N3961)-1)</f>
        <v>theater</v>
      </c>
      <c r="R3961" s="1" t="str">
        <f>RIGHT(N3961,LEN(N3961) - FIND("/",N3961))</f>
        <v>plays</v>
      </c>
      <c r="S3961" s="12">
        <f>(J3961/86400)+DATE(1970,1,1)</f>
        <v>41880.788842592592</v>
      </c>
      <c r="T3961" s="12">
        <f>(I3961/86400)+DATE(1970,1,1)</f>
        <v>41910.788842592592</v>
      </c>
    </row>
    <row r="3962" spans="1:20" ht="60" x14ac:dyDescent="0.25">
      <c r="A3962" s="1">
        <v>3960</v>
      </c>
      <c r="B3962" s="8" t="s">
        <v>3957</v>
      </c>
      <c r="C3962" s="8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6">
        <f>ROUND((E3962/D3962)*(100),0)</f>
        <v>2</v>
      </c>
      <c r="P3962" s="9">
        <f>IF(L3962 = 0,0,E3962/L3962)</f>
        <v>11.25</v>
      </c>
      <c r="Q3962" s="1" t="str">
        <f>LEFT(N3962,SEARCH("/",N3962)-1)</f>
        <v>theater</v>
      </c>
      <c r="R3962" s="1" t="str">
        <f>RIGHT(N3962,LEN(N3962) - FIND("/",N3962))</f>
        <v>plays</v>
      </c>
      <c r="S3962" s="12">
        <f>(J3962/86400)+DATE(1970,1,1)</f>
        <v>42342.845555555556</v>
      </c>
      <c r="T3962" s="12">
        <f>(I3962/86400)+DATE(1970,1,1)</f>
        <v>42372.845555555556</v>
      </c>
    </row>
    <row r="3963" spans="1:20" ht="60" x14ac:dyDescent="0.25">
      <c r="A3963" s="1">
        <v>3961</v>
      </c>
      <c r="B3963" s="8" t="s">
        <v>3958</v>
      </c>
      <c r="C3963" s="8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6">
        <f>ROUND((E3963/D3963)*(100),0)</f>
        <v>0</v>
      </c>
      <c r="P3963" s="9">
        <f>IF(L3963 = 0,0,E3963/L3963)</f>
        <v>10.5</v>
      </c>
      <c r="Q3963" s="1" t="str">
        <f>LEFT(N3963,SEARCH("/",N3963)-1)</f>
        <v>theater</v>
      </c>
      <c r="R3963" s="1" t="str">
        <f>RIGHT(N3963,LEN(N3963) - FIND("/",N3963))</f>
        <v>plays</v>
      </c>
      <c r="S3963" s="12">
        <f>(J3963/86400)+DATE(1970,1,1)</f>
        <v>41745.891319444447</v>
      </c>
      <c r="T3963" s="12">
        <f>(I3963/86400)+DATE(1970,1,1)</f>
        <v>41767.891319444447</v>
      </c>
    </row>
    <row r="3964" spans="1:20" ht="60" x14ac:dyDescent="0.25">
      <c r="A3964" s="1">
        <v>3962</v>
      </c>
      <c r="B3964" s="8" t="s">
        <v>3959</v>
      </c>
      <c r="C3964" s="8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6">
        <f>ROUND((E3964/D3964)*(100),0)</f>
        <v>3</v>
      </c>
      <c r="P3964" s="9">
        <f>IF(L3964 = 0,0,E3964/L3964)</f>
        <v>15</v>
      </c>
      <c r="Q3964" s="1" t="str">
        <f>LEFT(N3964,SEARCH("/",N3964)-1)</f>
        <v>theater</v>
      </c>
      <c r="R3964" s="1" t="str">
        <f>RIGHT(N3964,LEN(N3964) - FIND("/",N3964))</f>
        <v>plays</v>
      </c>
      <c r="S3964" s="12">
        <f>(J3964/86400)+DATE(1970,1,1)</f>
        <v>42311.621458333335</v>
      </c>
      <c r="T3964" s="12">
        <f>(I3964/86400)+DATE(1970,1,1)</f>
        <v>42336.621458333335</v>
      </c>
    </row>
    <row r="3965" spans="1:20" ht="60" x14ac:dyDescent="0.25">
      <c r="A3965" s="1">
        <v>3963</v>
      </c>
      <c r="B3965" s="8" t="s">
        <v>3960</v>
      </c>
      <c r="C3965" s="8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6">
        <f>ROUND((E3965/D3965)*(100),0)</f>
        <v>0</v>
      </c>
      <c r="P3965" s="9">
        <f>IF(L3965 = 0,0,E3965/L3965)</f>
        <v>0</v>
      </c>
      <c r="Q3965" s="1" t="str">
        <f>LEFT(N3965,SEARCH("/",N3965)-1)</f>
        <v>theater</v>
      </c>
      <c r="R3965" s="1" t="str">
        <f>RIGHT(N3965,LEN(N3965) - FIND("/",N3965))</f>
        <v>plays</v>
      </c>
      <c r="S3965" s="12">
        <f>(J3965/86400)+DATE(1970,1,1)</f>
        <v>42296.154131944444</v>
      </c>
      <c r="T3965" s="12">
        <f>(I3965/86400)+DATE(1970,1,1)</f>
        <v>42326.195798611108</v>
      </c>
    </row>
    <row r="3966" spans="1:20" ht="45" x14ac:dyDescent="0.25">
      <c r="A3966" s="1">
        <v>3964</v>
      </c>
      <c r="B3966" s="8" t="s">
        <v>3961</v>
      </c>
      <c r="C3966" s="8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6">
        <f>ROUND((E3966/D3966)*(100),0)</f>
        <v>6</v>
      </c>
      <c r="P3966" s="9">
        <f>IF(L3966 = 0,0,E3966/L3966)</f>
        <v>42</v>
      </c>
      <c r="Q3966" s="1" t="str">
        <f>LEFT(N3966,SEARCH("/",N3966)-1)</f>
        <v>theater</v>
      </c>
      <c r="R3966" s="1" t="str">
        <f>RIGHT(N3966,LEN(N3966) - FIND("/",N3966))</f>
        <v>plays</v>
      </c>
      <c r="S3966" s="12">
        <f>(J3966/86400)+DATE(1970,1,1)</f>
        <v>42053.722060185188</v>
      </c>
      <c r="T3966" s="12">
        <f>(I3966/86400)+DATE(1970,1,1)</f>
        <v>42113.680393518516</v>
      </c>
    </row>
    <row r="3967" spans="1:20" ht="60" x14ac:dyDescent="0.25">
      <c r="A3967" s="1">
        <v>3965</v>
      </c>
      <c r="B3967" s="8" t="s">
        <v>3962</v>
      </c>
      <c r="C3967" s="8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6">
        <f>ROUND((E3967/D3967)*(100),0)</f>
        <v>14</v>
      </c>
      <c r="P3967" s="9">
        <f>IF(L3967 = 0,0,E3967/L3967)</f>
        <v>71.25</v>
      </c>
      <c r="Q3967" s="1" t="str">
        <f>LEFT(N3967,SEARCH("/",N3967)-1)</f>
        <v>theater</v>
      </c>
      <c r="R3967" s="1" t="str">
        <f>RIGHT(N3967,LEN(N3967) - FIND("/",N3967))</f>
        <v>plays</v>
      </c>
      <c r="S3967" s="12">
        <f>(J3967/86400)+DATE(1970,1,1)</f>
        <v>42414.235879629632</v>
      </c>
      <c r="T3967" s="12">
        <f>(I3967/86400)+DATE(1970,1,1)</f>
        <v>42474.194212962961</v>
      </c>
    </row>
    <row r="3968" spans="1:20" ht="60" x14ac:dyDescent="0.25">
      <c r="A3968" s="1">
        <v>3966</v>
      </c>
      <c r="B3968" s="8" t="s">
        <v>3963</v>
      </c>
      <c r="C3968" s="8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6">
        <f>ROUND((E3968/D3968)*(100),0)</f>
        <v>1</v>
      </c>
      <c r="P3968" s="9">
        <f>IF(L3968 = 0,0,E3968/L3968)</f>
        <v>22.5</v>
      </c>
      <c r="Q3968" s="1" t="str">
        <f>LEFT(N3968,SEARCH("/",N3968)-1)</f>
        <v>theater</v>
      </c>
      <c r="R3968" s="1" t="str">
        <f>RIGHT(N3968,LEN(N3968) - FIND("/",N3968))</f>
        <v>plays</v>
      </c>
      <c r="S3968" s="12">
        <f>(J3968/86400)+DATE(1970,1,1)</f>
        <v>41801.711550925924</v>
      </c>
      <c r="T3968" s="12">
        <f>(I3968/86400)+DATE(1970,1,1)</f>
        <v>41844.124305555553</v>
      </c>
    </row>
    <row r="3969" spans="1:20" ht="60" x14ac:dyDescent="0.25">
      <c r="A3969" s="1">
        <v>3967</v>
      </c>
      <c r="B3969" s="8" t="s">
        <v>3964</v>
      </c>
      <c r="C3969" s="8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6">
        <f>ROUND((E3969/D3969)*(100),0)</f>
        <v>24</v>
      </c>
      <c r="P3969" s="9">
        <f>IF(L3969 = 0,0,E3969/L3969)</f>
        <v>41</v>
      </c>
      <c r="Q3969" s="1" t="str">
        <f>LEFT(N3969,SEARCH("/",N3969)-1)</f>
        <v>theater</v>
      </c>
      <c r="R3969" s="1" t="str">
        <f>RIGHT(N3969,LEN(N3969) - FIND("/",N3969))</f>
        <v>plays</v>
      </c>
      <c r="S3969" s="12">
        <f>(J3969/86400)+DATE(1970,1,1)</f>
        <v>42770.290590277778</v>
      </c>
      <c r="T3969" s="12">
        <f>(I3969/86400)+DATE(1970,1,1)</f>
        <v>42800.290590277778</v>
      </c>
    </row>
    <row r="3970" spans="1:20" ht="45" x14ac:dyDescent="0.25">
      <c r="A3970" s="1">
        <v>3968</v>
      </c>
      <c r="B3970" s="8" t="s">
        <v>3965</v>
      </c>
      <c r="C3970" s="8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6">
        <f>ROUND((E3970/D3970)*(100),0)</f>
        <v>11</v>
      </c>
      <c r="P3970" s="9">
        <f>IF(L3970 = 0,0,E3970/L3970)</f>
        <v>47.909090909090907</v>
      </c>
      <c r="Q3970" s="1" t="str">
        <f>LEFT(N3970,SEARCH("/",N3970)-1)</f>
        <v>theater</v>
      </c>
      <c r="R3970" s="1" t="str">
        <f>RIGHT(N3970,LEN(N3970) - FIND("/",N3970))</f>
        <v>plays</v>
      </c>
      <c r="S3970" s="12">
        <f>(J3970/86400)+DATE(1970,1,1)</f>
        <v>42452.815659722226</v>
      </c>
      <c r="T3970" s="12">
        <f>(I3970/86400)+DATE(1970,1,1)</f>
        <v>42512.815659722226</v>
      </c>
    </row>
    <row r="3971" spans="1:20" ht="60" x14ac:dyDescent="0.25">
      <c r="A3971" s="1">
        <v>3969</v>
      </c>
      <c r="B3971" s="8" t="s">
        <v>3966</v>
      </c>
      <c r="C3971" s="8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6">
        <f>ROUND((E3971/D3971)*(100),0)</f>
        <v>7</v>
      </c>
      <c r="P3971" s="9">
        <f>IF(L3971 = 0,0,E3971/L3971)</f>
        <v>35.166666666666664</v>
      </c>
      <c r="Q3971" s="1" t="str">
        <f>LEFT(N3971,SEARCH("/",N3971)-1)</f>
        <v>theater</v>
      </c>
      <c r="R3971" s="1" t="str">
        <f>RIGHT(N3971,LEN(N3971) - FIND("/",N3971))</f>
        <v>plays</v>
      </c>
      <c r="S3971" s="12">
        <f>(J3971/86400)+DATE(1970,1,1)</f>
        <v>42601.854699074072</v>
      </c>
      <c r="T3971" s="12">
        <f>(I3971/86400)+DATE(1970,1,1)</f>
        <v>42611.163194444445</v>
      </c>
    </row>
    <row r="3972" spans="1:20" ht="60" x14ac:dyDescent="0.25">
      <c r="A3972" s="1">
        <v>3970</v>
      </c>
      <c r="B3972" s="8" t="s">
        <v>3967</v>
      </c>
      <c r="C3972" s="8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6">
        <f>ROUND((E3972/D3972)*(100),0)</f>
        <v>0</v>
      </c>
      <c r="P3972" s="9">
        <f>IF(L3972 = 0,0,E3972/L3972)</f>
        <v>5.5</v>
      </c>
      <c r="Q3972" s="1" t="str">
        <f>LEFT(N3972,SEARCH("/",N3972)-1)</f>
        <v>theater</v>
      </c>
      <c r="R3972" s="1" t="str">
        <f>RIGHT(N3972,LEN(N3972) - FIND("/",N3972))</f>
        <v>plays</v>
      </c>
      <c r="S3972" s="12">
        <f>(J3972/86400)+DATE(1970,1,1)</f>
        <v>42447.863553240742</v>
      </c>
      <c r="T3972" s="12">
        <f>(I3972/86400)+DATE(1970,1,1)</f>
        <v>42477.863553240742</v>
      </c>
    </row>
    <row r="3973" spans="1:20" ht="60" x14ac:dyDescent="0.25">
      <c r="A3973" s="1">
        <v>3971</v>
      </c>
      <c r="B3973" s="8" t="s">
        <v>3968</v>
      </c>
      <c r="C3973" s="8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6">
        <f>ROUND((E3973/D3973)*(100),0)</f>
        <v>1</v>
      </c>
      <c r="P3973" s="9">
        <f>IF(L3973 = 0,0,E3973/L3973)</f>
        <v>22.666666666666668</v>
      </c>
      <c r="Q3973" s="1" t="str">
        <f>LEFT(N3973,SEARCH("/",N3973)-1)</f>
        <v>theater</v>
      </c>
      <c r="R3973" s="1" t="str">
        <f>RIGHT(N3973,LEN(N3973) - FIND("/",N3973))</f>
        <v>plays</v>
      </c>
      <c r="S3973" s="12">
        <f>(J3973/86400)+DATE(1970,1,1)</f>
        <v>41811.536180555559</v>
      </c>
      <c r="T3973" s="12">
        <f>(I3973/86400)+DATE(1970,1,1)</f>
        <v>41841.536180555559</v>
      </c>
    </row>
    <row r="3974" spans="1:20" ht="45" x14ac:dyDescent="0.25">
      <c r="A3974" s="1">
        <v>3972</v>
      </c>
      <c r="B3974" s="8" t="s">
        <v>3969</v>
      </c>
      <c r="C3974" s="8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6">
        <f>ROUND((E3974/D3974)*(100),0)</f>
        <v>21</v>
      </c>
      <c r="P3974" s="9">
        <f>IF(L3974 = 0,0,E3974/L3974)</f>
        <v>26.375</v>
      </c>
      <c r="Q3974" s="1" t="str">
        <f>LEFT(N3974,SEARCH("/",N3974)-1)</f>
        <v>theater</v>
      </c>
      <c r="R3974" s="1" t="str">
        <f>RIGHT(N3974,LEN(N3974) - FIND("/",N3974))</f>
        <v>plays</v>
      </c>
      <c r="S3974" s="12">
        <f>(J3974/86400)+DATE(1970,1,1)</f>
        <v>41981.067523148144</v>
      </c>
      <c r="T3974" s="12">
        <f>(I3974/86400)+DATE(1970,1,1)</f>
        <v>42041.067523148144</v>
      </c>
    </row>
    <row r="3975" spans="1:20" ht="60" x14ac:dyDescent="0.25">
      <c r="A3975" s="1">
        <v>3973</v>
      </c>
      <c r="B3975" s="8" t="s">
        <v>3970</v>
      </c>
      <c r="C3975" s="8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6">
        <f>ROUND((E3975/D3975)*(100),0)</f>
        <v>78</v>
      </c>
      <c r="P3975" s="9">
        <f>IF(L3975 = 0,0,E3975/L3975)</f>
        <v>105.54054054054055</v>
      </c>
      <c r="Q3975" s="1" t="str">
        <f>LEFT(N3975,SEARCH("/",N3975)-1)</f>
        <v>theater</v>
      </c>
      <c r="R3975" s="1" t="str">
        <f>RIGHT(N3975,LEN(N3975) - FIND("/",N3975))</f>
        <v>plays</v>
      </c>
      <c r="S3975" s="12">
        <f>(J3975/86400)+DATE(1970,1,1)</f>
        <v>42469.68414351852</v>
      </c>
      <c r="T3975" s="12">
        <f>(I3975/86400)+DATE(1970,1,1)</f>
        <v>42499.166666666672</v>
      </c>
    </row>
    <row r="3976" spans="1:20" ht="60" x14ac:dyDescent="0.25">
      <c r="A3976" s="1">
        <v>3974</v>
      </c>
      <c r="B3976" s="8" t="s">
        <v>3971</v>
      </c>
      <c r="C3976" s="8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6">
        <f>ROUND((E3976/D3976)*(100),0)</f>
        <v>32</v>
      </c>
      <c r="P3976" s="9">
        <f>IF(L3976 = 0,0,E3976/L3976)</f>
        <v>29.09090909090909</v>
      </c>
      <c r="Q3976" s="1" t="str">
        <f>LEFT(N3976,SEARCH("/",N3976)-1)</f>
        <v>theater</v>
      </c>
      <c r="R3976" s="1" t="str">
        <f>RIGHT(N3976,LEN(N3976) - FIND("/",N3976))</f>
        <v>plays</v>
      </c>
      <c r="S3976" s="12">
        <f>(J3976/86400)+DATE(1970,1,1)</f>
        <v>42493.546851851846</v>
      </c>
      <c r="T3976" s="12">
        <f>(I3976/86400)+DATE(1970,1,1)</f>
        <v>42523.546851851846</v>
      </c>
    </row>
    <row r="3977" spans="1:20" ht="60" x14ac:dyDescent="0.25">
      <c r="A3977" s="1">
        <v>3975</v>
      </c>
      <c r="B3977" s="8" t="s">
        <v>3972</v>
      </c>
      <c r="C3977" s="8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6">
        <f>ROUND((E3977/D3977)*(100),0)</f>
        <v>0</v>
      </c>
      <c r="P3977" s="9">
        <f>IF(L3977 = 0,0,E3977/L3977)</f>
        <v>0</v>
      </c>
      <c r="Q3977" s="1" t="str">
        <f>LEFT(N3977,SEARCH("/",N3977)-1)</f>
        <v>theater</v>
      </c>
      <c r="R3977" s="1" t="str">
        <f>RIGHT(N3977,LEN(N3977) - FIND("/",N3977))</f>
        <v>plays</v>
      </c>
      <c r="S3977" s="12">
        <f>(J3977/86400)+DATE(1970,1,1)</f>
        <v>42534.866875</v>
      </c>
      <c r="T3977" s="12">
        <f>(I3977/86400)+DATE(1970,1,1)</f>
        <v>42564.866875</v>
      </c>
    </row>
    <row r="3978" spans="1:20" ht="60" x14ac:dyDescent="0.25">
      <c r="A3978" s="1">
        <v>3976</v>
      </c>
      <c r="B3978" s="8" t="s">
        <v>3973</v>
      </c>
      <c r="C3978" s="8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6">
        <f>ROUND((E3978/D3978)*(100),0)</f>
        <v>48</v>
      </c>
      <c r="P3978" s="9">
        <f>IF(L3978 = 0,0,E3978/L3978)</f>
        <v>62</v>
      </c>
      <c r="Q3978" s="1" t="str">
        <f>LEFT(N3978,SEARCH("/",N3978)-1)</f>
        <v>theater</v>
      </c>
      <c r="R3978" s="1" t="str">
        <f>RIGHT(N3978,LEN(N3978) - FIND("/",N3978))</f>
        <v>plays</v>
      </c>
      <c r="S3978" s="12">
        <f>(J3978/86400)+DATE(1970,1,1)</f>
        <v>41830.858344907407</v>
      </c>
      <c r="T3978" s="12">
        <f>(I3978/86400)+DATE(1970,1,1)</f>
        <v>41852.291666666664</v>
      </c>
    </row>
    <row r="3979" spans="1:20" ht="60" x14ac:dyDescent="0.25">
      <c r="A3979" s="1">
        <v>3977</v>
      </c>
      <c r="B3979" s="8" t="s">
        <v>3974</v>
      </c>
      <c r="C3979" s="8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6">
        <f>ROUND((E3979/D3979)*(100),0)</f>
        <v>1</v>
      </c>
      <c r="P3979" s="9">
        <f>IF(L3979 = 0,0,E3979/L3979)</f>
        <v>217.5</v>
      </c>
      <c r="Q3979" s="1" t="str">
        <f>LEFT(N3979,SEARCH("/",N3979)-1)</f>
        <v>theater</v>
      </c>
      <c r="R3979" s="1" t="str">
        <f>RIGHT(N3979,LEN(N3979) - FIND("/",N3979))</f>
        <v>plays</v>
      </c>
      <c r="S3979" s="12">
        <f>(J3979/86400)+DATE(1970,1,1)</f>
        <v>42543.788564814815</v>
      </c>
      <c r="T3979" s="12">
        <f>(I3979/86400)+DATE(1970,1,1)</f>
        <v>42573.788564814815</v>
      </c>
    </row>
    <row r="3980" spans="1:20" ht="60" x14ac:dyDescent="0.25">
      <c r="A3980" s="1">
        <v>3978</v>
      </c>
      <c r="B3980" s="8" t="s">
        <v>3975</v>
      </c>
      <c r="C3980" s="8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6">
        <f>ROUND((E3980/D3980)*(100),0)</f>
        <v>11</v>
      </c>
      <c r="P3980" s="9">
        <f>IF(L3980 = 0,0,E3980/L3980)</f>
        <v>26.75</v>
      </c>
      <c r="Q3980" s="1" t="str">
        <f>LEFT(N3980,SEARCH("/",N3980)-1)</f>
        <v>theater</v>
      </c>
      <c r="R3980" s="1" t="str">
        <f>RIGHT(N3980,LEN(N3980) - FIND("/",N3980))</f>
        <v>plays</v>
      </c>
      <c r="S3980" s="12">
        <f>(J3980/86400)+DATE(1970,1,1)</f>
        <v>41975.642974537041</v>
      </c>
      <c r="T3980" s="12">
        <f>(I3980/86400)+DATE(1970,1,1)</f>
        <v>42035.642974537041</v>
      </c>
    </row>
    <row r="3981" spans="1:20" ht="60" x14ac:dyDescent="0.25">
      <c r="A3981" s="1">
        <v>3979</v>
      </c>
      <c r="B3981" s="8" t="s">
        <v>3976</v>
      </c>
      <c r="C3981" s="8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6">
        <f>ROUND((E3981/D3981)*(100),0)</f>
        <v>2</v>
      </c>
      <c r="P3981" s="9">
        <f>IF(L3981 = 0,0,E3981/L3981)</f>
        <v>18.333333333333332</v>
      </c>
      <c r="Q3981" s="1" t="str">
        <f>LEFT(N3981,SEARCH("/",N3981)-1)</f>
        <v>theater</v>
      </c>
      <c r="R3981" s="1" t="str">
        <f>RIGHT(N3981,LEN(N3981) - FIND("/",N3981))</f>
        <v>plays</v>
      </c>
      <c r="S3981" s="12">
        <f>(J3981/86400)+DATE(1970,1,1)</f>
        <v>42069.903437500005</v>
      </c>
      <c r="T3981" s="12">
        <f>(I3981/86400)+DATE(1970,1,1)</f>
        <v>42092.833333333328</v>
      </c>
    </row>
    <row r="3982" spans="1:20" ht="60" x14ac:dyDescent="0.25">
      <c r="A3982" s="1">
        <v>3980</v>
      </c>
      <c r="B3982" s="8" t="s">
        <v>3977</v>
      </c>
      <c r="C3982" s="8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6">
        <f>ROUND((E3982/D3982)*(100),0)</f>
        <v>18</v>
      </c>
      <c r="P3982" s="9">
        <f>IF(L3982 = 0,0,E3982/L3982)</f>
        <v>64.285714285714292</v>
      </c>
      <c r="Q3982" s="1" t="str">
        <f>LEFT(N3982,SEARCH("/",N3982)-1)</f>
        <v>theater</v>
      </c>
      <c r="R3982" s="1" t="str">
        <f>RIGHT(N3982,LEN(N3982) - FIND("/",N3982))</f>
        <v>plays</v>
      </c>
      <c r="S3982" s="12">
        <f>(J3982/86400)+DATE(1970,1,1)</f>
        <v>41795.598923611113</v>
      </c>
      <c r="T3982" s="12">
        <f>(I3982/86400)+DATE(1970,1,1)</f>
        <v>41825.598923611113</v>
      </c>
    </row>
    <row r="3983" spans="1:20" ht="45" x14ac:dyDescent="0.25">
      <c r="A3983" s="1">
        <v>3981</v>
      </c>
      <c r="B3983" s="8" t="s">
        <v>3358</v>
      </c>
      <c r="C3983" s="8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6">
        <f>ROUND((E3983/D3983)*(100),0)</f>
        <v>4</v>
      </c>
      <c r="P3983" s="9">
        <f>IF(L3983 = 0,0,E3983/L3983)</f>
        <v>175</v>
      </c>
      <c r="Q3983" s="1" t="str">
        <f>LEFT(N3983,SEARCH("/",N3983)-1)</f>
        <v>theater</v>
      </c>
      <c r="R3983" s="1" t="str">
        <f>RIGHT(N3983,LEN(N3983) - FIND("/",N3983))</f>
        <v>plays</v>
      </c>
      <c r="S3983" s="12">
        <f>(J3983/86400)+DATE(1970,1,1)</f>
        <v>42508.179965277777</v>
      </c>
      <c r="T3983" s="12">
        <f>(I3983/86400)+DATE(1970,1,1)</f>
        <v>42568.179965277777</v>
      </c>
    </row>
    <row r="3984" spans="1:20" ht="60" x14ac:dyDescent="0.25">
      <c r="A3984" s="1">
        <v>3982</v>
      </c>
      <c r="B3984" s="8" t="s">
        <v>3978</v>
      </c>
      <c r="C3984" s="8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6">
        <f>ROUND((E3984/D3984)*(100),0)</f>
        <v>20</v>
      </c>
      <c r="P3984" s="9">
        <f>IF(L3984 = 0,0,E3984/L3984)</f>
        <v>34</v>
      </c>
      <c r="Q3984" s="1" t="str">
        <f>LEFT(N3984,SEARCH("/",N3984)-1)</f>
        <v>theater</v>
      </c>
      <c r="R3984" s="1" t="str">
        <f>RIGHT(N3984,LEN(N3984) - FIND("/",N3984))</f>
        <v>plays</v>
      </c>
      <c r="S3984" s="12">
        <f>(J3984/86400)+DATE(1970,1,1)</f>
        <v>42132.809953703705</v>
      </c>
      <c r="T3984" s="12">
        <f>(I3984/86400)+DATE(1970,1,1)</f>
        <v>42192.809953703705</v>
      </c>
    </row>
    <row r="3985" spans="1:20" ht="60" x14ac:dyDescent="0.25">
      <c r="A3985" s="1">
        <v>3983</v>
      </c>
      <c r="B3985" s="8" t="s">
        <v>3979</v>
      </c>
      <c r="C3985" s="8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6">
        <f>ROUND((E3985/D3985)*(100),0)</f>
        <v>35</v>
      </c>
      <c r="P3985" s="9">
        <f>IF(L3985 = 0,0,E3985/L3985)</f>
        <v>84.282608695652172</v>
      </c>
      <c r="Q3985" s="1" t="str">
        <f>LEFT(N3985,SEARCH("/",N3985)-1)</f>
        <v>theater</v>
      </c>
      <c r="R3985" s="1" t="str">
        <f>RIGHT(N3985,LEN(N3985) - FIND("/",N3985))</f>
        <v>plays</v>
      </c>
      <c r="S3985" s="12">
        <f>(J3985/86400)+DATE(1970,1,1)</f>
        <v>41747.86986111111</v>
      </c>
      <c r="T3985" s="12">
        <f>(I3985/86400)+DATE(1970,1,1)</f>
        <v>41779.290972222225</v>
      </c>
    </row>
    <row r="3986" spans="1:20" ht="60" x14ac:dyDescent="0.25">
      <c r="A3986" s="1">
        <v>3984</v>
      </c>
      <c r="B3986" s="8" t="s">
        <v>3980</v>
      </c>
      <c r="C3986" s="8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6">
        <f>ROUND((E3986/D3986)*(100),0)</f>
        <v>6</v>
      </c>
      <c r="P3986" s="9">
        <f>IF(L3986 = 0,0,E3986/L3986)</f>
        <v>9.5</v>
      </c>
      <c r="Q3986" s="1" t="str">
        <f>LEFT(N3986,SEARCH("/",N3986)-1)</f>
        <v>theater</v>
      </c>
      <c r="R3986" s="1" t="str">
        <f>RIGHT(N3986,LEN(N3986) - FIND("/",N3986))</f>
        <v>plays</v>
      </c>
      <c r="S3986" s="12">
        <f>(J3986/86400)+DATE(1970,1,1)</f>
        <v>41920.963472222225</v>
      </c>
      <c r="T3986" s="12">
        <f>(I3986/86400)+DATE(1970,1,1)</f>
        <v>41951</v>
      </c>
    </row>
    <row r="3987" spans="1:20" ht="60" x14ac:dyDescent="0.25">
      <c r="A3987" s="1">
        <v>3985</v>
      </c>
      <c r="B3987" s="8" t="s">
        <v>3981</v>
      </c>
      <c r="C3987" s="8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6">
        <f>ROUND((E3987/D3987)*(100),0)</f>
        <v>32</v>
      </c>
      <c r="P3987" s="9">
        <f>IF(L3987 = 0,0,E3987/L3987)</f>
        <v>33.736842105263158</v>
      </c>
      <c r="Q3987" s="1" t="str">
        <f>LEFT(N3987,SEARCH("/",N3987)-1)</f>
        <v>theater</v>
      </c>
      <c r="R3987" s="1" t="str">
        <f>RIGHT(N3987,LEN(N3987) - FIND("/",N3987))</f>
        <v>plays</v>
      </c>
      <c r="S3987" s="12">
        <f>(J3987/86400)+DATE(1970,1,1)</f>
        <v>42399.707407407404</v>
      </c>
      <c r="T3987" s="12">
        <f>(I3987/86400)+DATE(1970,1,1)</f>
        <v>42420.878472222219</v>
      </c>
    </row>
    <row r="3988" spans="1:20" ht="60" x14ac:dyDescent="0.25">
      <c r="A3988" s="1">
        <v>3986</v>
      </c>
      <c r="B3988" s="8" t="s">
        <v>3982</v>
      </c>
      <c r="C3988" s="8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6">
        <f>ROUND((E3988/D3988)*(100),0)</f>
        <v>10</v>
      </c>
      <c r="P3988" s="9">
        <f>IF(L3988 = 0,0,E3988/L3988)</f>
        <v>37.53846153846154</v>
      </c>
      <c r="Q3988" s="1" t="str">
        <f>LEFT(N3988,SEARCH("/",N3988)-1)</f>
        <v>theater</v>
      </c>
      <c r="R3988" s="1" t="str">
        <f>RIGHT(N3988,LEN(N3988) - FIND("/",N3988))</f>
        <v>plays</v>
      </c>
      <c r="S3988" s="12">
        <f>(J3988/86400)+DATE(1970,1,1)</f>
        <v>42467.548541666663</v>
      </c>
      <c r="T3988" s="12">
        <f>(I3988/86400)+DATE(1970,1,1)</f>
        <v>42496.544444444444</v>
      </c>
    </row>
    <row r="3989" spans="1:20" ht="45" x14ac:dyDescent="0.25">
      <c r="A3989" s="1">
        <v>3987</v>
      </c>
      <c r="B3989" s="8" t="s">
        <v>3983</v>
      </c>
      <c r="C3989" s="8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6">
        <f>ROUND((E3989/D3989)*(100),0)</f>
        <v>38</v>
      </c>
      <c r="P3989" s="9">
        <f>IF(L3989 = 0,0,E3989/L3989)</f>
        <v>11.615384615384615</v>
      </c>
      <c r="Q3989" s="1" t="str">
        <f>LEFT(N3989,SEARCH("/",N3989)-1)</f>
        <v>theater</v>
      </c>
      <c r="R3989" s="1" t="str">
        <f>RIGHT(N3989,LEN(N3989) - FIND("/",N3989))</f>
        <v>plays</v>
      </c>
      <c r="S3989" s="12">
        <f>(J3989/86400)+DATE(1970,1,1)</f>
        <v>41765.92465277778</v>
      </c>
      <c r="T3989" s="12">
        <f>(I3989/86400)+DATE(1970,1,1)</f>
        <v>41775.92465277778</v>
      </c>
    </row>
    <row r="3990" spans="1:20" ht="30" x14ac:dyDescent="0.25">
      <c r="A3990" s="1">
        <v>3988</v>
      </c>
      <c r="B3990" s="8" t="s">
        <v>3984</v>
      </c>
      <c r="C3990" s="8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6">
        <f>ROUND((E3990/D3990)*(100),0)</f>
        <v>2</v>
      </c>
      <c r="P3990" s="9">
        <f>IF(L3990 = 0,0,E3990/L3990)</f>
        <v>8</v>
      </c>
      <c r="Q3990" s="1" t="str">
        <f>LEFT(N3990,SEARCH("/",N3990)-1)</f>
        <v>theater</v>
      </c>
      <c r="R3990" s="1" t="str">
        <f>RIGHT(N3990,LEN(N3990) - FIND("/",N3990))</f>
        <v>plays</v>
      </c>
      <c r="S3990" s="12">
        <f>(J3990/86400)+DATE(1970,1,1)</f>
        <v>42230.08116898148</v>
      </c>
      <c r="T3990" s="12">
        <f>(I3990/86400)+DATE(1970,1,1)</f>
        <v>42245.08116898148</v>
      </c>
    </row>
    <row r="3991" spans="1:20" ht="60" x14ac:dyDescent="0.25">
      <c r="A3991" s="1">
        <v>3989</v>
      </c>
      <c r="B3991" s="8" t="s">
        <v>3985</v>
      </c>
      <c r="C3991" s="8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6">
        <f>ROUND((E3991/D3991)*(100),0)</f>
        <v>0</v>
      </c>
      <c r="P3991" s="9">
        <f>IF(L3991 = 0,0,E3991/L3991)</f>
        <v>0</v>
      </c>
      <c r="Q3991" s="1" t="str">
        <f>LEFT(N3991,SEARCH("/",N3991)-1)</f>
        <v>theater</v>
      </c>
      <c r="R3991" s="1" t="str">
        <f>RIGHT(N3991,LEN(N3991) - FIND("/",N3991))</f>
        <v>plays</v>
      </c>
      <c r="S3991" s="12">
        <f>(J3991/86400)+DATE(1970,1,1)</f>
        <v>42286.749780092592</v>
      </c>
      <c r="T3991" s="12">
        <f>(I3991/86400)+DATE(1970,1,1)</f>
        <v>42316.791446759264</v>
      </c>
    </row>
    <row r="3992" spans="1:20" ht="45" x14ac:dyDescent="0.25">
      <c r="A3992" s="1">
        <v>3990</v>
      </c>
      <c r="B3992" s="8" t="s">
        <v>3986</v>
      </c>
      <c r="C3992" s="8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6">
        <f>ROUND((E3992/D3992)*(100),0)</f>
        <v>4</v>
      </c>
      <c r="P3992" s="9">
        <f>IF(L3992 = 0,0,E3992/L3992)</f>
        <v>23</v>
      </c>
      <c r="Q3992" s="1" t="str">
        <f>LEFT(N3992,SEARCH("/",N3992)-1)</f>
        <v>theater</v>
      </c>
      <c r="R3992" s="1" t="str">
        <f>RIGHT(N3992,LEN(N3992) - FIND("/",N3992))</f>
        <v>plays</v>
      </c>
      <c r="S3992" s="12">
        <f>(J3992/86400)+DATE(1970,1,1)</f>
        <v>42401.672372685185</v>
      </c>
      <c r="T3992" s="12">
        <f>(I3992/86400)+DATE(1970,1,1)</f>
        <v>42431.672372685185</v>
      </c>
    </row>
    <row r="3993" spans="1:20" ht="30" x14ac:dyDescent="0.25">
      <c r="A3993" s="1">
        <v>3991</v>
      </c>
      <c r="B3993" s="8" t="s">
        <v>3987</v>
      </c>
      <c r="C3993" s="8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6">
        <f>ROUND((E3993/D3993)*(100),0)</f>
        <v>20</v>
      </c>
      <c r="P3993" s="9">
        <f>IF(L3993 = 0,0,E3993/L3993)</f>
        <v>100</v>
      </c>
      <c r="Q3993" s="1" t="str">
        <f>LEFT(N3993,SEARCH("/",N3993)-1)</f>
        <v>theater</v>
      </c>
      <c r="R3993" s="1" t="str">
        <f>RIGHT(N3993,LEN(N3993) - FIND("/",N3993))</f>
        <v>plays</v>
      </c>
      <c r="S3993" s="12">
        <f>(J3993/86400)+DATE(1970,1,1)</f>
        <v>42125.644467592589</v>
      </c>
      <c r="T3993" s="12">
        <f>(I3993/86400)+DATE(1970,1,1)</f>
        <v>42155.644467592589</v>
      </c>
    </row>
    <row r="3994" spans="1:20" ht="45" x14ac:dyDescent="0.25">
      <c r="A3994" s="1">
        <v>3992</v>
      </c>
      <c r="B3994" s="8" t="s">
        <v>3988</v>
      </c>
      <c r="C3994" s="8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6">
        <f>ROUND((E3994/D3994)*(100),0)</f>
        <v>5</v>
      </c>
      <c r="P3994" s="9">
        <f>IF(L3994 = 0,0,E3994/L3994)</f>
        <v>60.111111111111114</v>
      </c>
      <c r="Q3994" s="1" t="str">
        <f>LEFT(N3994,SEARCH("/",N3994)-1)</f>
        <v>theater</v>
      </c>
      <c r="R3994" s="1" t="str">
        <f>RIGHT(N3994,LEN(N3994) - FIND("/",N3994))</f>
        <v>plays</v>
      </c>
      <c r="S3994" s="12">
        <f>(J3994/86400)+DATE(1970,1,1)</f>
        <v>42289.94049768518</v>
      </c>
      <c r="T3994" s="12">
        <f>(I3994/86400)+DATE(1970,1,1)</f>
        <v>42349.982164351852</v>
      </c>
    </row>
    <row r="3995" spans="1:20" ht="45" x14ac:dyDescent="0.25">
      <c r="A3995" s="1">
        <v>3993</v>
      </c>
      <c r="B3995" s="8" t="s">
        <v>3989</v>
      </c>
      <c r="C3995" s="8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6">
        <f>ROUND((E3995/D3995)*(100),0)</f>
        <v>0</v>
      </c>
      <c r="P3995" s="9">
        <f>IF(L3995 = 0,0,E3995/L3995)</f>
        <v>3</v>
      </c>
      <c r="Q3995" s="1" t="str">
        <f>LEFT(N3995,SEARCH("/",N3995)-1)</f>
        <v>theater</v>
      </c>
      <c r="R3995" s="1" t="str">
        <f>RIGHT(N3995,LEN(N3995) - FIND("/",N3995))</f>
        <v>plays</v>
      </c>
      <c r="S3995" s="12">
        <f>(J3995/86400)+DATE(1970,1,1)</f>
        <v>42107.864722222221</v>
      </c>
      <c r="T3995" s="12">
        <f>(I3995/86400)+DATE(1970,1,1)</f>
        <v>42137.864722222221</v>
      </c>
    </row>
    <row r="3996" spans="1:20" ht="45" x14ac:dyDescent="0.25">
      <c r="A3996" s="1">
        <v>3994</v>
      </c>
      <c r="B3996" s="8" t="s">
        <v>3990</v>
      </c>
      <c r="C3996" s="8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6">
        <f>ROUND((E3996/D3996)*(100),0)</f>
        <v>0</v>
      </c>
      <c r="P3996" s="9">
        <f>IF(L3996 = 0,0,E3996/L3996)</f>
        <v>5</v>
      </c>
      <c r="Q3996" s="1" t="str">
        <f>LEFT(N3996,SEARCH("/",N3996)-1)</f>
        <v>theater</v>
      </c>
      <c r="R3996" s="1" t="str">
        <f>RIGHT(N3996,LEN(N3996) - FIND("/",N3996))</f>
        <v>plays</v>
      </c>
      <c r="S3996" s="12">
        <f>(J3996/86400)+DATE(1970,1,1)</f>
        <v>41809.389930555553</v>
      </c>
      <c r="T3996" s="12">
        <f>(I3996/86400)+DATE(1970,1,1)</f>
        <v>41839.389930555553</v>
      </c>
    </row>
    <row r="3997" spans="1:20" ht="60" x14ac:dyDescent="0.25">
      <c r="A3997" s="1">
        <v>3995</v>
      </c>
      <c r="B3997" s="8" t="s">
        <v>3991</v>
      </c>
      <c r="C3997" s="8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6">
        <f>ROUND((E3997/D3997)*(100),0)</f>
        <v>35</v>
      </c>
      <c r="P3997" s="9">
        <f>IF(L3997 = 0,0,E3997/L3997)</f>
        <v>17.5</v>
      </c>
      <c r="Q3997" s="1" t="str">
        <f>LEFT(N3997,SEARCH("/",N3997)-1)</f>
        <v>theater</v>
      </c>
      <c r="R3997" s="1" t="str">
        <f>RIGHT(N3997,LEN(N3997) - FIND("/",N3997))</f>
        <v>plays</v>
      </c>
      <c r="S3997" s="12">
        <f>(J3997/86400)+DATE(1970,1,1)</f>
        <v>42019.683761574073</v>
      </c>
      <c r="T3997" s="12">
        <f>(I3997/86400)+DATE(1970,1,1)</f>
        <v>42049.477083333331</v>
      </c>
    </row>
    <row r="3998" spans="1:20" ht="45" x14ac:dyDescent="0.25">
      <c r="A3998" s="1">
        <v>3996</v>
      </c>
      <c r="B3998" s="8" t="s">
        <v>3992</v>
      </c>
      <c r="C3998" s="8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6">
        <f>ROUND((E3998/D3998)*(100),0)</f>
        <v>17</v>
      </c>
      <c r="P3998" s="9">
        <f>IF(L3998 = 0,0,E3998/L3998)</f>
        <v>29.235294117647058</v>
      </c>
      <c r="Q3998" s="1" t="str">
        <f>LEFT(N3998,SEARCH("/",N3998)-1)</f>
        <v>theater</v>
      </c>
      <c r="R3998" s="1" t="str">
        <f>RIGHT(N3998,LEN(N3998) - FIND("/",N3998))</f>
        <v>plays</v>
      </c>
      <c r="S3998" s="12">
        <f>(J3998/86400)+DATE(1970,1,1)</f>
        <v>41950.266944444447</v>
      </c>
      <c r="T3998" s="12">
        <f>(I3998/86400)+DATE(1970,1,1)</f>
        <v>41963.669444444444</v>
      </c>
    </row>
    <row r="3999" spans="1:20" ht="60" x14ac:dyDescent="0.25">
      <c r="A3999" s="1">
        <v>3997</v>
      </c>
      <c r="B3999" s="8" t="s">
        <v>3993</v>
      </c>
      <c r="C3999" s="8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6">
        <f>ROUND((E3999/D3999)*(100),0)</f>
        <v>0</v>
      </c>
      <c r="P3999" s="9">
        <f>IF(L3999 = 0,0,E3999/L3999)</f>
        <v>0</v>
      </c>
      <c r="Q3999" s="1" t="str">
        <f>LEFT(N3999,SEARCH("/",N3999)-1)</f>
        <v>theater</v>
      </c>
      <c r="R3999" s="1" t="str">
        <f>RIGHT(N3999,LEN(N3999) - FIND("/",N3999))</f>
        <v>plays</v>
      </c>
      <c r="S3999" s="12">
        <f>(J3999/86400)+DATE(1970,1,1)</f>
        <v>42069.391446759255</v>
      </c>
      <c r="T3999" s="12">
        <f>(I3999/86400)+DATE(1970,1,1)</f>
        <v>42099.349780092598</v>
      </c>
    </row>
    <row r="4000" spans="1:20" ht="45" x14ac:dyDescent="0.25">
      <c r="A4000" s="1">
        <v>3998</v>
      </c>
      <c r="B4000" s="8" t="s">
        <v>3994</v>
      </c>
      <c r="C4000" s="8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6">
        <f>ROUND((E4000/D4000)*(100),0)</f>
        <v>57</v>
      </c>
      <c r="P4000" s="9">
        <f>IF(L4000 = 0,0,E4000/L4000)</f>
        <v>59.583333333333336</v>
      </c>
      <c r="Q4000" s="1" t="str">
        <f>LEFT(N4000,SEARCH("/",N4000)-1)</f>
        <v>theater</v>
      </c>
      <c r="R4000" s="1" t="str">
        <f>RIGHT(N4000,LEN(N4000) - FIND("/",N4000))</f>
        <v>plays</v>
      </c>
      <c r="S4000" s="12">
        <f>(J4000/86400)+DATE(1970,1,1)</f>
        <v>42061.963263888887</v>
      </c>
      <c r="T4000" s="12">
        <f>(I4000/86400)+DATE(1970,1,1)</f>
        <v>42091.921597222223</v>
      </c>
    </row>
    <row r="4001" spans="1:20" ht="45" x14ac:dyDescent="0.25">
      <c r="A4001" s="1">
        <v>3999</v>
      </c>
      <c r="B4001" s="8" t="s">
        <v>3995</v>
      </c>
      <c r="C4001" s="8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6">
        <f>ROUND((E4001/D4001)*(100),0)</f>
        <v>17</v>
      </c>
      <c r="P4001" s="9">
        <f>IF(L4001 = 0,0,E4001/L4001)</f>
        <v>82.571428571428569</v>
      </c>
      <c r="Q4001" s="1" t="str">
        <f>LEFT(N4001,SEARCH("/",N4001)-1)</f>
        <v>theater</v>
      </c>
      <c r="R4001" s="1" t="str">
        <f>RIGHT(N4001,LEN(N4001) - FIND("/",N4001))</f>
        <v>plays</v>
      </c>
      <c r="S4001" s="12">
        <f>(J4001/86400)+DATE(1970,1,1)</f>
        <v>41842.828680555554</v>
      </c>
      <c r="T4001" s="12">
        <f>(I4001/86400)+DATE(1970,1,1)</f>
        <v>41882.827650462961</v>
      </c>
    </row>
    <row r="4002" spans="1:20" ht="30" x14ac:dyDescent="0.25">
      <c r="A4002" s="1">
        <v>4000</v>
      </c>
      <c r="B4002" s="8" t="s">
        <v>3996</v>
      </c>
      <c r="C4002" s="8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6">
        <f>ROUND((E4002/D4002)*(100),0)</f>
        <v>0</v>
      </c>
      <c r="P4002" s="9">
        <f>IF(L4002 = 0,0,E4002/L4002)</f>
        <v>10</v>
      </c>
      <c r="Q4002" s="1" t="str">
        <f>LEFT(N4002,SEARCH("/",N4002)-1)</f>
        <v>theater</v>
      </c>
      <c r="R4002" s="1" t="str">
        <f>RIGHT(N4002,LEN(N4002) - FIND("/",N4002))</f>
        <v>plays</v>
      </c>
      <c r="S4002" s="12">
        <f>(J4002/86400)+DATE(1970,1,1)</f>
        <v>42437.64534722222</v>
      </c>
      <c r="T4002" s="12">
        <f>(I4002/86400)+DATE(1970,1,1)</f>
        <v>42497.603680555556</v>
      </c>
    </row>
    <row r="4003" spans="1:20" ht="60" x14ac:dyDescent="0.25">
      <c r="A4003" s="1">
        <v>4001</v>
      </c>
      <c r="B4003" s="8" t="s">
        <v>3997</v>
      </c>
      <c r="C4003" s="8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6">
        <f>ROUND((E4003/D4003)*(100),0)</f>
        <v>38</v>
      </c>
      <c r="P4003" s="9">
        <f>IF(L4003 = 0,0,E4003/L4003)</f>
        <v>32.357142857142854</v>
      </c>
      <c r="Q4003" s="1" t="str">
        <f>LEFT(N4003,SEARCH("/",N4003)-1)</f>
        <v>theater</v>
      </c>
      <c r="R4003" s="1" t="str">
        <f>RIGHT(N4003,LEN(N4003) - FIND("/",N4003))</f>
        <v>plays</v>
      </c>
      <c r="S4003" s="12">
        <f>(J4003/86400)+DATE(1970,1,1)</f>
        <v>42775.964212962965</v>
      </c>
      <c r="T4003" s="12">
        <f>(I4003/86400)+DATE(1970,1,1)</f>
        <v>42795.791666666672</v>
      </c>
    </row>
    <row r="4004" spans="1:20" ht="60" x14ac:dyDescent="0.25">
      <c r="A4004" s="1">
        <v>4002</v>
      </c>
      <c r="B4004" s="8" t="s">
        <v>3998</v>
      </c>
      <c r="C4004" s="8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6">
        <f>ROUND((E4004/D4004)*(100),0)</f>
        <v>2</v>
      </c>
      <c r="P4004" s="9">
        <f>IF(L4004 = 0,0,E4004/L4004)</f>
        <v>5.75</v>
      </c>
      <c r="Q4004" s="1" t="str">
        <f>LEFT(N4004,SEARCH("/",N4004)-1)</f>
        <v>theater</v>
      </c>
      <c r="R4004" s="1" t="str">
        <f>RIGHT(N4004,LEN(N4004) - FIND("/",N4004))</f>
        <v>plays</v>
      </c>
      <c r="S4004" s="12">
        <f>(J4004/86400)+DATE(1970,1,1)</f>
        <v>41879.043530092589</v>
      </c>
      <c r="T4004" s="12">
        <f>(I4004/86400)+DATE(1970,1,1)</f>
        <v>41909.043530092589</v>
      </c>
    </row>
    <row r="4005" spans="1:20" ht="45" x14ac:dyDescent="0.25">
      <c r="A4005" s="1">
        <v>4003</v>
      </c>
      <c r="B4005" s="8" t="s">
        <v>3999</v>
      </c>
      <c r="C4005" s="8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6">
        <f>ROUND((E4005/D4005)*(100),0)</f>
        <v>10</v>
      </c>
      <c r="P4005" s="9">
        <f>IF(L4005 = 0,0,E4005/L4005)</f>
        <v>100.5</v>
      </c>
      <c r="Q4005" s="1" t="str">
        <f>LEFT(N4005,SEARCH("/",N4005)-1)</f>
        <v>theater</v>
      </c>
      <c r="R4005" s="1" t="str">
        <f>RIGHT(N4005,LEN(N4005) - FIND("/",N4005))</f>
        <v>plays</v>
      </c>
      <c r="S4005" s="12">
        <f>(J4005/86400)+DATE(1970,1,1)</f>
        <v>42020.587349537032</v>
      </c>
      <c r="T4005" s="12">
        <f>(I4005/86400)+DATE(1970,1,1)</f>
        <v>42050.587349537032</v>
      </c>
    </row>
    <row r="4006" spans="1:20" x14ac:dyDescent="0.25">
      <c r="A4006" s="1">
        <v>4004</v>
      </c>
      <c r="B4006" s="8" t="s">
        <v>4000</v>
      </c>
      <c r="C4006" s="8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6">
        <f>ROUND((E4006/D4006)*(100),0)</f>
        <v>0</v>
      </c>
      <c r="P4006" s="9">
        <f>IF(L4006 = 0,0,E4006/L4006)</f>
        <v>1</v>
      </c>
      <c r="Q4006" s="1" t="str">
        <f>LEFT(N4006,SEARCH("/",N4006)-1)</f>
        <v>theater</v>
      </c>
      <c r="R4006" s="1" t="str">
        <f>RIGHT(N4006,LEN(N4006) - FIND("/",N4006))</f>
        <v>plays</v>
      </c>
      <c r="S4006" s="12">
        <f>(J4006/86400)+DATE(1970,1,1)</f>
        <v>41890.16269675926</v>
      </c>
      <c r="T4006" s="12">
        <f>(I4006/86400)+DATE(1970,1,1)</f>
        <v>41920.16269675926</v>
      </c>
    </row>
    <row r="4007" spans="1:20" ht="45" x14ac:dyDescent="0.25">
      <c r="A4007" s="1">
        <v>4005</v>
      </c>
      <c r="B4007" s="8" t="s">
        <v>4001</v>
      </c>
      <c r="C4007" s="8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6">
        <f>ROUND((E4007/D4007)*(100),0)</f>
        <v>1</v>
      </c>
      <c r="P4007" s="9">
        <f>IF(L4007 = 0,0,E4007/L4007)</f>
        <v>20</v>
      </c>
      <c r="Q4007" s="1" t="str">
        <f>LEFT(N4007,SEARCH("/",N4007)-1)</f>
        <v>theater</v>
      </c>
      <c r="R4007" s="1" t="str">
        <f>RIGHT(N4007,LEN(N4007) - FIND("/",N4007))</f>
        <v>plays</v>
      </c>
      <c r="S4007" s="12">
        <f>(J4007/86400)+DATE(1970,1,1)</f>
        <v>41872.807696759257</v>
      </c>
      <c r="T4007" s="12">
        <f>(I4007/86400)+DATE(1970,1,1)</f>
        <v>41932.807696759257</v>
      </c>
    </row>
    <row r="4008" spans="1:20" ht="60" x14ac:dyDescent="0.25">
      <c r="A4008" s="1">
        <v>4006</v>
      </c>
      <c r="B4008" s="8" t="s">
        <v>4002</v>
      </c>
      <c r="C4008" s="8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6">
        <f>ROUND((E4008/D4008)*(100),0)</f>
        <v>0</v>
      </c>
      <c r="P4008" s="9">
        <f>IF(L4008 = 0,0,E4008/L4008)</f>
        <v>2</v>
      </c>
      <c r="Q4008" s="1" t="str">
        <f>LEFT(N4008,SEARCH("/",N4008)-1)</f>
        <v>theater</v>
      </c>
      <c r="R4008" s="1" t="str">
        <f>RIGHT(N4008,LEN(N4008) - FIND("/",N4008))</f>
        <v>plays</v>
      </c>
      <c r="S4008" s="12">
        <f>(J4008/86400)+DATE(1970,1,1)</f>
        <v>42391.772997685184</v>
      </c>
      <c r="T4008" s="12">
        <f>(I4008/86400)+DATE(1970,1,1)</f>
        <v>42416.772997685184</v>
      </c>
    </row>
    <row r="4009" spans="1:20" ht="45" x14ac:dyDescent="0.25">
      <c r="A4009" s="1">
        <v>4007</v>
      </c>
      <c r="B4009" s="8" t="s">
        <v>4003</v>
      </c>
      <c r="C4009" s="8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6">
        <f>ROUND((E4009/D4009)*(100),0)</f>
        <v>0</v>
      </c>
      <c r="P4009" s="9">
        <f>IF(L4009 = 0,0,E4009/L4009)</f>
        <v>5</v>
      </c>
      <c r="Q4009" s="1" t="str">
        <f>LEFT(N4009,SEARCH("/",N4009)-1)</f>
        <v>theater</v>
      </c>
      <c r="R4009" s="1" t="str">
        <f>RIGHT(N4009,LEN(N4009) - FIND("/",N4009))</f>
        <v>plays</v>
      </c>
      <c r="S4009" s="12">
        <f>(J4009/86400)+DATE(1970,1,1)</f>
        <v>41848.772928240738</v>
      </c>
      <c r="T4009" s="12">
        <f>(I4009/86400)+DATE(1970,1,1)</f>
        <v>41877.686111111107</v>
      </c>
    </row>
    <row r="4010" spans="1:20" ht="60" x14ac:dyDescent="0.25">
      <c r="A4010" s="1">
        <v>4008</v>
      </c>
      <c r="B4010" s="8" t="s">
        <v>4004</v>
      </c>
      <c r="C4010" s="8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6">
        <f>ROUND((E4010/D4010)*(100),0)</f>
        <v>6</v>
      </c>
      <c r="P4010" s="9">
        <f>IF(L4010 = 0,0,E4010/L4010)</f>
        <v>15</v>
      </c>
      <c r="Q4010" s="1" t="str">
        <f>LEFT(N4010,SEARCH("/",N4010)-1)</f>
        <v>theater</v>
      </c>
      <c r="R4010" s="1" t="str">
        <f>RIGHT(N4010,LEN(N4010) - FIND("/",N4010))</f>
        <v>plays</v>
      </c>
      <c r="S4010" s="12">
        <f>(J4010/86400)+DATE(1970,1,1)</f>
        <v>42177.964201388888</v>
      </c>
      <c r="T4010" s="12">
        <f>(I4010/86400)+DATE(1970,1,1)</f>
        <v>42207.964201388888</v>
      </c>
    </row>
    <row r="4011" spans="1:20" ht="45" x14ac:dyDescent="0.25">
      <c r="A4011" s="1">
        <v>4009</v>
      </c>
      <c r="B4011" s="8" t="s">
        <v>4005</v>
      </c>
      <c r="C4011" s="8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6">
        <f>ROUND((E4011/D4011)*(100),0)</f>
        <v>4</v>
      </c>
      <c r="P4011" s="9">
        <f>IF(L4011 = 0,0,E4011/L4011)</f>
        <v>25</v>
      </c>
      <c r="Q4011" s="1" t="str">
        <f>LEFT(N4011,SEARCH("/",N4011)-1)</f>
        <v>theater</v>
      </c>
      <c r="R4011" s="1" t="str">
        <f>RIGHT(N4011,LEN(N4011) - FIND("/",N4011))</f>
        <v>plays</v>
      </c>
      <c r="S4011" s="12">
        <f>(J4011/86400)+DATE(1970,1,1)</f>
        <v>41851.700925925928</v>
      </c>
      <c r="T4011" s="12">
        <f>(I4011/86400)+DATE(1970,1,1)</f>
        <v>41891.700925925928</v>
      </c>
    </row>
    <row r="4012" spans="1:20" ht="45" x14ac:dyDescent="0.25">
      <c r="A4012" s="1">
        <v>4010</v>
      </c>
      <c r="B4012" s="8" t="s">
        <v>4006</v>
      </c>
      <c r="C4012" s="8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6">
        <f>ROUND((E4012/D4012)*(100),0)</f>
        <v>24</v>
      </c>
      <c r="P4012" s="9">
        <f>IF(L4012 = 0,0,E4012/L4012)</f>
        <v>45.842105263157897</v>
      </c>
      <c r="Q4012" s="1" t="str">
        <f>LEFT(N4012,SEARCH("/",N4012)-1)</f>
        <v>theater</v>
      </c>
      <c r="R4012" s="1" t="str">
        <f>RIGHT(N4012,LEN(N4012) - FIND("/",N4012))</f>
        <v>plays</v>
      </c>
      <c r="S4012" s="12">
        <f>(J4012/86400)+DATE(1970,1,1)</f>
        <v>41921.770439814813</v>
      </c>
      <c r="T4012" s="12">
        <f>(I4012/86400)+DATE(1970,1,1)</f>
        <v>41938.770439814813</v>
      </c>
    </row>
    <row r="4013" spans="1:20" ht="60" x14ac:dyDescent="0.25">
      <c r="A4013" s="1">
        <v>4011</v>
      </c>
      <c r="B4013" s="8" t="s">
        <v>4007</v>
      </c>
      <c r="C4013" s="8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6">
        <f>ROUND((E4013/D4013)*(100),0)</f>
        <v>8</v>
      </c>
      <c r="P4013" s="9">
        <f>IF(L4013 = 0,0,E4013/L4013)</f>
        <v>4.75</v>
      </c>
      <c r="Q4013" s="1" t="str">
        <f>LEFT(N4013,SEARCH("/",N4013)-1)</f>
        <v>theater</v>
      </c>
      <c r="R4013" s="1" t="str">
        <f>RIGHT(N4013,LEN(N4013) - FIND("/",N4013))</f>
        <v>plays</v>
      </c>
      <c r="S4013" s="12">
        <f>(J4013/86400)+DATE(1970,1,1)</f>
        <v>42002.54488425926</v>
      </c>
      <c r="T4013" s="12">
        <f>(I4013/86400)+DATE(1970,1,1)</f>
        <v>42032.54488425926</v>
      </c>
    </row>
    <row r="4014" spans="1:20" ht="60" x14ac:dyDescent="0.25">
      <c r="A4014" s="1">
        <v>4012</v>
      </c>
      <c r="B4014" s="8" t="s">
        <v>4008</v>
      </c>
      <c r="C4014" s="8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6">
        <f>ROUND((E4014/D4014)*(100),0)</f>
        <v>0</v>
      </c>
      <c r="P4014" s="9">
        <f>IF(L4014 = 0,0,E4014/L4014)</f>
        <v>0</v>
      </c>
      <c r="Q4014" s="1" t="str">
        <f>LEFT(N4014,SEARCH("/",N4014)-1)</f>
        <v>theater</v>
      </c>
      <c r="R4014" s="1" t="str">
        <f>RIGHT(N4014,LEN(N4014) - FIND("/",N4014))</f>
        <v>plays</v>
      </c>
      <c r="S4014" s="12">
        <f>(J4014/86400)+DATE(1970,1,1)</f>
        <v>42096.544548611113</v>
      </c>
      <c r="T4014" s="12">
        <f>(I4014/86400)+DATE(1970,1,1)</f>
        <v>42126.544548611113</v>
      </c>
    </row>
    <row r="4015" spans="1:20" ht="60" x14ac:dyDescent="0.25">
      <c r="A4015" s="1">
        <v>4013</v>
      </c>
      <c r="B4015" s="8" t="s">
        <v>4009</v>
      </c>
      <c r="C4015" s="8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6">
        <f>ROUND((E4015/D4015)*(100),0)</f>
        <v>1</v>
      </c>
      <c r="P4015" s="9">
        <f>IF(L4015 = 0,0,E4015/L4015)</f>
        <v>13</v>
      </c>
      <c r="Q4015" s="1" t="str">
        <f>LEFT(N4015,SEARCH("/",N4015)-1)</f>
        <v>theater</v>
      </c>
      <c r="R4015" s="1" t="str">
        <f>RIGHT(N4015,LEN(N4015) - FIND("/",N4015))</f>
        <v>plays</v>
      </c>
      <c r="S4015" s="12">
        <f>(J4015/86400)+DATE(1970,1,1)</f>
        <v>42021.301192129627</v>
      </c>
      <c r="T4015" s="12">
        <f>(I4015/86400)+DATE(1970,1,1)</f>
        <v>42051.301192129627</v>
      </c>
    </row>
    <row r="4016" spans="1:20" ht="60" x14ac:dyDescent="0.25">
      <c r="A4016" s="1">
        <v>4014</v>
      </c>
      <c r="B4016" s="8" t="s">
        <v>4010</v>
      </c>
      <c r="C4016" s="8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6">
        <f>ROUND((E4016/D4016)*(100),0)</f>
        <v>0</v>
      </c>
      <c r="P4016" s="9">
        <f>IF(L4016 = 0,0,E4016/L4016)</f>
        <v>0</v>
      </c>
      <c r="Q4016" s="1" t="str">
        <f>LEFT(N4016,SEARCH("/",N4016)-1)</f>
        <v>theater</v>
      </c>
      <c r="R4016" s="1" t="str">
        <f>RIGHT(N4016,LEN(N4016) - FIND("/",N4016))</f>
        <v>plays</v>
      </c>
      <c r="S4016" s="12">
        <f>(J4016/86400)+DATE(1970,1,1)</f>
        <v>42419.246168981481</v>
      </c>
      <c r="T4016" s="12">
        <f>(I4016/86400)+DATE(1970,1,1)</f>
        <v>42434.246168981481</v>
      </c>
    </row>
    <row r="4017" spans="1:20" ht="60" x14ac:dyDescent="0.25">
      <c r="A4017" s="1">
        <v>4015</v>
      </c>
      <c r="B4017" s="8" t="s">
        <v>4011</v>
      </c>
      <c r="C4017" s="8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6">
        <f>ROUND((E4017/D4017)*(100),0)</f>
        <v>0</v>
      </c>
      <c r="P4017" s="9">
        <f>IF(L4017 = 0,0,E4017/L4017)</f>
        <v>1</v>
      </c>
      <c r="Q4017" s="1" t="str">
        <f>LEFT(N4017,SEARCH("/",N4017)-1)</f>
        <v>theater</v>
      </c>
      <c r="R4017" s="1" t="str">
        <f>RIGHT(N4017,LEN(N4017) - FIND("/",N4017))</f>
        <v>plays</v>
      </c>
      <c r="S4017" s="12">
        <f>(J4017/86400)+DATE(1970,1,1)</f>
        <v>42174.780821759261</v>
      </c>
      <c r="T4017" s="12">
        <f>(I4017/86400)+DATE(1970,1,1)</f>
        <v>42204.780821759261</v>
      </c>
    </row>
    <row r="4018" spans="1:20" ht="60" x14ac:dyDescent="0.25">
      <c r="A4018" s="1">
        <v>4016</v>
      </c>
      <c r="B4018" s="8" t="s">
        <v>4012</v>
      </c>
      <c r="C4018" s="8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6">
        <f>ROUND((E4018/D4018)*(100),0)</f>
        <v>14</v>
      </c>
      <c r="P4018" s="9">
        <f>IF(L4018 = 0,0,E4018/L4018)</f>
        <v>10</v>
      </c>
      <c r="Q4018" s="1" t="str">
        <f>LEFT(N4018,SEARCH("/",N4018)-1)</f>
        <v>theater</v>
      </c>
      <c r="R4018" s="1" t="str">
        <f>RIGHT(N4018,LEN(N4018) - FIND("/",N4018))</f>
        <v>plays</v>
      </c>
      <c r="S4018" s="12">
        <f>(J4018/86400)+DATE(1970,1,1)</f>
        <v>41869.872685185182</v>
      </c>
      <c r="T4018" s="12">
        <f>(I4018/86400)+DATE(1970,1,1)</f>
        <v>41899.872685185182</v>
      </c>
    </row>
    <row r="4019" spans="1:20" ht="60" x14ac:dyDescent="0.25">
      <c r="A4019" s="1">
        <v>4017</v>
      </c>
      <c r="B4019" s="8" t="s">
        <v>4013</v>
      </c>
      <c r="C4019" s="8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6">
        <f>ROUND((E4019/D4019)*(100),0)</f>
        <v>1</v>
      </c>
      <c r="P4019" s="9">
        <f>IF(L4019 = 0,0,E4019/L4019)</f>
        <v>52.5</v>
      </c>
      <c r="Q4019" s="1" t="str">
        <f>LEFT(N4019,SEARCH("/",N4019)-1)</f>
        <v>theater</v>
      </c>
      <c r="R4019" s="1" t="str">
        <f>RIGHT(N4019,LEN(N4019) - FIND("/",N4019))</f>
        <v>plays</v>
      </c>
      <c r="S4019" s="12">
        <f>(J4019/86400)+DATE(1970,1,1)</f>
        <v>41856.672152777777</v>
      </c>
      <c r="T4019" s="12">
        <f>(I4019/86400)+DATE(1970,1,1)</f>
        <v>41886.672152777777</v>
      </c>
    </row>
    <row r="4020" spans="1:20" ht="30" x14ac:dyDescent="0.25">
      <c r="A4020" s="1">
        <v>4018</v>
      </c>
      <c r="B4020" s="8" t="s">
        <v>4014</v>
      </c>
      <c r="C4020" s="8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6">
        <f>ROUND((E4020/D4020)*(100),0)</f>
        <v>9</v>
      </c>
      <c r="P4020" s="9">
        <f>IF(L4020 = 0,0,E4020/L4020)</f>
        <v>32.5</v>
      </c>
      <c r="Q4020" s="1" t="str">
        <f>LEFT(N4020,SEARCH("/",N4020)-1)</f>
        <v>theater</v>
      </c>
      <c r="R4020" s="1" t="str">
        <f>RIGHT(N4020,LEN(N4020) - FIND("/",N4020))</f>
        <v>plays</v>
      </c>
      <c r="S4020" s="12">
        <f>(J4020/86400)+DATE(1970,1,1)</f>
        <v>42620.91097222222</v>
      </c>
      <c r="T4020" s="12">
        <f>(I4020/86400)+DATE(1970,1,1)</f>
        <v>42650.91097222222</v>
      </c>
    </row>
    <row r="4021" spans="1:20" ht="60" x14ac:dyDescent="0.25">
      <c r="A4021" s="1">
        <v>4019</v>
      </c>
      <c r="B4021" s="8" t="s">
        <v>4015</v>
      </c>
      <c r="C4021" s="8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6">
        <f>ROUND((E4021/D4021)*(100),0)</f>
        <v>1</v>
      </c>
      <c r="P4021" s="9">
        <f>IF(L4021 = 0,0,E4021/L4021)</f>
        <v>7.25</v>
      </c>
      <c r="Q4021" s="1" t="str">
        <f>LEFT(N4021,SEARCH("/",N4021)-1)</f>
        <v>theater</v>
      </c>
      <c r="R4021" s="1" t="str">
        <f>RIGHT(N4021,LEN(N4021) - FIND("/",N4021))</f>
        <v>plays</v>
      </c>
      <c r="S4021" s="12">
        <f>(J4021/86400)+DATE(1970,1,1)</f>
        <v>42417.675879629634</v>
      </c>
      <c r="T4021" s="12">
        <f>(I4021/86400)+DATE(1970,1,1)</f>
        <v>42475.686111111107</v>
      </c>
    </row>
    <row r="4022" spans="1:20" ht="60" x14ac:dyDescent="0.25">
      <c r="A4022" s="1">
        <v>4020</v>
      </c>
      <c r="B4022" s="8" t="s">
        <v>4016</v>
      </c>
      <c r="C4022" s="8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6">
        <f>ROUND((E4022/D4022)*(100),0)</f>
        <v>17</v>
      </c>
      <c r="P4022" s="9">
        <f>IF(L4022 = 0,0,E4022/L4022)</f>
        <v>33.333333333333336</v>
      </c>
      <c r="Q4022" s="1" t="str">
        <f>LEFT(N4022,SEARCH("/",N4022)-1)</f>
        <v>theater</v>
      </c>
      <c r="R4022" s="1" t="str">
        <f>RIGHT(N4022,LEN(N4022) - FIND("/",N4022))</f>
        <v>plays</v>
      </c>
      <c r="S4022" s="12">
        <f>(J4022/86400)+DATE(1970,1,1)</f>
        <v>42057.190960648149</v>
      </c>
      <c r="T4022" s="12">
        <f>(I4022/86400)+DATE(1970,1,1)</f>
        <v>42087.149293981478</v>
      </c>
    </row>
    <row r="4023" spans="1:20" ht="45" x14ac:dyDescent="0.25">
      <c r="A4023" s="1">
        <v>4021</v>
      </c>
      <c r="B4023" s="8" t="s">
        <v>4017</v>
      </c>
      <c r="C4023" s="8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6">
        <f>ROUND((E4023/D4023)*(100),0)</f>
        <v>1</v>
      </c>
      <c r="P4023" s="9">
        <f>IF(L4023 = 0,0,E4023/L4023)</f>
        <v>62.5</v>
      </c>
      <c r="Q4023" s="1" t="str">
        <f>LEFT(N4023,SEARCH("/",N4023)-1)</f>
        <v>theater</v>
      </c>
      <c r="R4023" s="1" t="str">
        <f>RIGHT(N4023,LEN(N4023) - FIND("/",N4023))</f>
        <v>plays</v>
      </c>
      <c r="S4023" s="12">
        <f>(J4023/86400)+DATE(1970,1,1)</f>
        <v>41878.911550925928</v>
      </c>
      <c r="T4023" s="12">
        <f>(I4023/86400)+DATE(1970,1,1)</f>
        <v>41938.911550925928</v>
      </c>
    </row>
    <row r="4024" spans="1:20" ht="30" x14ac:dyDescent="0.25">
      <c r="A4024" s="1">
        <v>4022</v>
      </c>
      <c r="B4024" s="8" t="s">
        <v>4018</v>
      </c>
      <c r="C4024" s="8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6">
        <f>ROUND((E4024/D4024)*(100),0)</f>
        <v>70</v>
      </c>
      <c r="P4024" s="9">
        <f>IF(L4024 = 0,0,E4024/L4024)</f>
        <v>63.558375634517766</v>
      </c>
      <c r="Q4024" s="1" t="str">
        <f>LEFT(N4024,SEARCH("/",N4024)-1)</f>
        <v>theater</v>
      </c>
      <c r="R4024" s="1" t="str">
        <f>RIGHT(N4024,LEN(N4024) - FIND("/",N4024))</f>
        <v>plays</v>
      </c>
      <c r="S4024" s="12">
        <f>(J4024/86400)+DATE(1970,1,1)</f>
        <v>41990.584108796298</v>
      </c>
      <c r="T4024" s="12">
        <f>(I4024/86400)+DATE(1970,1,1)</f>
        <v>42036.120833333334</v>
      </c>
    </row>
    <row r="4025" spans="1:20" ht="45" x14ac:dyDescent="0.25">
      <c r="A4025" s="1">
        <v>4023</v>
      </c>
      <c r="B4025" s="8" t="s">
        <v>4019</v>
      </c>
      <c r="C4025" s="8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6">
        <f>ROUND((E4025/D4025)*(100),0)</f>
        <v>0</v>
      </c>
      <c r="P4025" s="9">
        <f>IF(L4025 = 0,0,E4025/L4025)</f>
        <v>0</v>
      </c>
      <c r="Q4025" s="1" t="str">
        <f>LEFT(N4025,SEARCH("/",N4025)-1)</f>
        <v>theater</v>
      </c>
      <c r="R4025" s="1" t="str">
        <f>RIGHT(N4025,LEN(N4025) - FIND("/",N4025))</f>
        <v>plays</v>
      </c>
      <c r="S4025" s="12">
        <f>(J4025/86400)+DATE(1970,1,1)</f>
        <v>42408.999571759261</v>
      </c>
      <c r="T4025" s="12">
        <f>(I4025/86400)+DATE(1970,1,1)</f>
        <v>42453.957905092597</v>
      </c>
    </row>
    <row r="4026" spans="1:20" ht="60" x14ac:dyDescent="0.25">
      <c r="A4026" s="1">
        <v>4024</v>
      </c>
      <c r="B4026" s="8" t="s">
        <v>4020</v>
      </c>
      <c r="C4026" s="8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6">
        <f>ROUND((E4026/D4026)*(100),0)</f>
        <v>1</v>
      </c>
      <c r="P4026" s="9">
        <f>IF(L4026 = 0,0,E4026/L4026)</f>
        <v>10</v>
      </c>
      <c r="Q4026" s="1" t="str">
        <f>LEFT(N4026,SEARCH("/",N4026)-1)</f>
        <v>theater</v>
      </c>
      <c r="R4026" s="1" t="str">
        <f>RIGHT(N4026,LEN(N4026) - FIND("/",N4026))</f>
        <v>plays</v>
      </c>
      <c r="S4026" s="12">
        <f>(J4026/86400)+DATE(1970,1,1)</f>
        <v>42217.670104166667</v>
      </c>
      <c r="T4026" s="12">
        <f>(I4026/86400)+DATE(1970,1,1)</f>
        <v>42247.670104166667</v>
      </c>
    </row>
    <row r="4027" spans="1:20" ht="60" x14ac:dyDescent="0.25">
      <c r="A4027" s="1">
        <v>4025</v>
      </c>
      <c r="B4027" s="8" t="s">
        <v>4021</v>
      </c>
      <c r="C4027" s="8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6">
        <f>ROUND((E4027/D4027)*(100),0)</f>
        <v>5</v>
      </c>
      <c r="P4027" s="9">
        <f>IF(L4027 = 0,0,E4027/L4027)</f>
        <v>62.5</v>
      </c>
      <c r="Q4027" s="1" t="str">
        <f>LEFT(N4027,SEARCH("/",N4027)-1)</f>
        <v>theater</v>
      </c>
      <c r="R4027" s="1" t="str">
        <f>RIGHT(N4027,LEN(N4027) - FIND("/",N4027))</f>
        <v>plays</v>
      </c>
      <c r="S4027" s="12">
        <f>(J4027/86400)+DATE(1970,1,1)</f>
        <v>42151.237685185188</v>
      </c>
      <c r="T4027" s="12">
        <f>(I4027/86400)+DATE(1970,1,1)</f>
        <v>42211.237685185188</v>
      </c>
    </row>
    <row r="4028" spans="1:20" ht="45" x14ac:dyDescent="0.25">
      <c r="A4028" s="1">
        <v>4026</v>
      </c>
      <c r="B4028" s="8" t="s">
        <v>4022</v>
      </c>
      <c r="C4028" s="8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6">
        <f>ROUND((E4028/D4028)*(100),0)</f>
        <v>0</v>
      </c>
      <c r="P4028" s="9">
        <f>IF(L4028 = 0,0,E4028/L4028)</f>
        <v>0</v>
      </c>
      <c r="Q4028" s="1" t="str">
        <f>LEFT(N4028,SEARCH("/",N4028)-1)</f>
        <v>theater</v>
      </c>
      <c r="R4028" s="1" t="str">
        <f>RIGHT(N4028,LEN(N4028) - FIND("/",N4028))</f>
        <v>plays</v>
      </c>
      <c r="S4028" s="12">
        <f>(J4028/86400)+DATE(1970,1,1)</f>
        <v>42282.655543981484</v>
      </c>
      <c r="T4028" s="12">
        <f>(I4028/86400)+DATE(1970,1,1)</f>
        <v>42342.697210648148</v>
      </c>
    </row>
    <row r="4029" spans="1:20" ht="60" x14ac:dyDescent="0.25">
      <c r="A4029" s="1">
        <v>4027</v>
      </c>
      <c r="B4029" s="8" t="s">
        <v>4023</v>
      </c>
      <c r="C4029" s="8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6">
        <f>ROUND((E4029/D4029)*(100),0)</f>
        <v>7</v>
      </c>
      <c r="P4029" s="9">
        <f>IF(L4029 = 0,0,E4029/L4029)</f>
        <v>30.714285714285715</v>
      </c>
      <c r="Q4029" s="1" t="str">
        <f>LEFT(N4029,SEARCH("/",N4029)-1)</f>
        <v>theater</v>
      </c>
      <c r="R4029" s="1" t="str">
        <f>RIGHT(N4029,LEN(N4029) - FIND("/",N4029))</f>
        <v>plays</v>
      </c>
      <c r="S4029" s="12">
        <f>(J4029/86400)+DATE(1970,1,1)</f>
        <v>42768.97084490741</v>
      </c>
      <c r="T4029" s="12">
        <f>(I4029/86400)+DATE(1970,1,1)</f>
        <v>42789.041666666672</v>
      </c>
    </row>
    <row r="4030" spans="1:20" ht="45" x14ac:dyDescent="0.25">
      <c r="A4030" s="1">
        <v>4028</v>
      </c>
      <c r="B4030" s="8" t="s">
        <v>4024</v>
      </c>
      <c r="C4030" s="8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6">
        <f>ROUND((E4030/D4030)*(100),0)</f>
        <v>28</v>
      </c>
      <c r="P4030" s="9">
        <f>IF(L4030 = 0,0,E4030/L4030)</f>
        <v>51</v>
      </c>
      <c r="Q4030" s="1" t="str">
        <f>LEFT(N4030,SEARCH("/",N4030)-1)</f>
        <v>theater</v>
      </c>
      <c r="R4030" s="1" t="str">
        <f>RIGHT(N4030,LEN(N4030) - FIND("/",N4030))</f>
        <v>plays</v>
      </c>
      <c r="S4030" s="12">
        <f>(J4030/86400)+DATE(1970,1,1)</f>
        <v>41765.938657407409</v>
      </c>
      <c r="T4030" s="12">
        <f>(I4030/86400)+DATE(1970,1,1)</f>
        <v>41795.938657407409</v>
      </c>
    </row>
    <row r="4031" spans="1:20" ht="45" x14ac:dyDescent="0.25">
      <c r="A4031" s="1">
        <v>4029</v>
      </c>
      <c r="B4031" s="8" t="s">
        <v>4025</v>
      </c>
      <c r="C4031" s="8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6">
        <f>ROUND((E4031/D4031)*(100),0)</f>
        <v>0</v>
      </c>
      <c r="P4031" s="9">
        <f>IF(L4031 = 0,0,E4031/L4031)</f>
        <v>0</v>
      </c>
      <c r="Q4031" s="1" t="str">
        <f>LEFT(N4031,SEARCH("/",N4031)-1)</f>
        <v>theater</v>
      </c>
      <c r="R4031" s="1" t="str">
        <f>RIGHT(N4031,LEN(N4031) - FIND("/",N4031))</f>
        <v>plays</v>
      </c>
      <c r="S4031" s="12">
        <f>(J4031/86400)+DATE(1970,1,1)</f>
        <v>42322.02511574074</v>
      </c>
      <c r="T4031" s="12">
        <f>(I4031/86400)+DATE(1970,1,1)</f>
        <v>42352.02511574074</v>
      </c>
    </row>
    <row r="4032" spans="1:20" ht="60" x14ac:dyDescent="0.25">
      <c r="A4032" s="1">
        <v>4030</v>
      </c>
      <c r="B4032" s="8" t="s">
        <v>4026</v>
      </c>
      <c r="C4032" s="8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6">
        <f>ROUND((E4032/D4032)*(100),0)</f>
        <v>16</v>
      </c>
      <c r="P4032" s="9">
        <f>IF(L4032 = 0,0,E4032/L4032)</f>
        <v>66.666666666666671</v>
      </c>
      <c r="Q4032" s="1" t="str">
        <f>LEFT(N4032,SEARCH("/",N4032)-1)</f>
        <v>theater</v>
      </c>
      <c r="R4032" s="1" t="str">
        <f>RIGHT(N4032,LEN(N4032) - FIND("/",N4032))</f>
        <v>plays</v>
      </c>
      <c r="S4032" s="12">
        <f>(J4032/86400)+DATE(1970,1,1)</f>
        <v>42374.655081018514</v>
      </c>
      <c r="T4032" s="12">
        <f>(I4032/86400)+DATE(1970,1,1)</f>
        <v>42403.78402777778</v>
      </c>
    </row>
    <row r="4033" spans="1:20" ht="60" x14ac:dyDescent="0.25">
      <c r="A4033" s="1">
        <v>4031</v>
      </c>
      <c r="B4033" s="8" t="s">
        <v>4027</v>
      </c>
      <c r="C4033" s="8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6">
        <f>ROUND((E4033/D4033)*(100),0)</f>
        <v>0</v>
      </c>
      <c r="P4033" s="9">
        <f>IF(L4033 = 0,0,E4033/L4033)</f>
        <v>0</v>
      </c>
      <c r="Q4033" s="1" t="str">
        <f>LEFT(N4033,SEARCH("/",N4033)-1)</f>
        <v>theater</v>
      </c>
      <c r="R4033" s="1" t="str">
        <f>RIGHT(N4033,LEN(N4033) - FIND("/",N4033))</f>
        <v>plays</v>
      </c>
      <c r="S4033" s="12">
        <f>(J4033/86400)+DATE(1970,1,1)</f>
        <v>41941.585231481484</v>
      </c>
      <c r="T4033" s="12">
        <f>(I4033/86400)+DATE(1970,1,1)</f>
        <v>41991.626898148148</v>
      </c>
    </row>
    <row r="4034" spans="1:20" ht="60" x14ac:dyDescent="0.25">
      <c r="A4034" s="1">
        <v>4032</v>
      </c>
      <c r="B4034" s="8" t="s">
        <v>4028</v>
      </c>
      <c r="C4034" s="8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6">
        <f>ROUND((E4034/D4034)*(100),0)</f>
        <v>7</v>
      </c>
      <c r="P4034" s="9">
        <f>IF(L4034 = 0,0,E4034/L4034)</f>
        <v>59</v>
      </c>
      <c r="Q4034" s="1" t="str">
        <f>LEFT(N4034,SEARCH("/",N4034)-1)</f>
        <v>theater</v>
      </c>
      <c r="R4034" s="1" t="str">
        <f>RIGHT(N4034,LEN(N4034) - FIND("/",N4034))</f>
        <v>plays</v>
      </c>
      <c r="S4034" s="12">
        <f>(J4034/86400)+DATE(1970,1,1)</f>
        <v>42293.809212962966</v>
      </c>
      <c r="T4034" s="12">
        <f>(I4034/86400)+DATE(1970,1,1)</f>
        <v>42353.85087962963</v>
      </c>
    </row>
    <row r="4035" spans="1:20" ht="45" x14ac:dyDescent="0.25">
      <c r="A4035" s="1">
        <v>4033</v>
      </c>
      <c r="B4035" s="8" t="s">
        <v>4029</v>
      </c>
      <c r="C4035" s="8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6">
        <f>ROUND((E4035/D4035)*(100),0)</f>
        <v>26</v>
      </c>
      <c r="P4035" s="9">
        <f>IF(L4035 = 0,0,E4035/L4035)</f>
        <v>65.340319148936175</v>
      </c>
      <c r="Q4035" s="1" t="str">
        <f>LEFT(N4035,SEARCH("/",N4035)-1)</f>
        <v>theater</v>
      </c>
      <c r="R4035" s="1" t="str">
        <f>RIGHT(N4035,LEN(N4035) - FIND("/",N4035))</f>
        <v>plays</v>
      </c>
      <c r="S4035" s="12">
        <f>(J4035/86400)+DATE(1970,1,1)</f>
        <v>42614.268796296295</v>
      </c>
      <c r="T4035" s="12">
        <f>(I4035/86400)+DATE(1970,1,1)</f>
        <v>42645.375</v>
      </c>
    </row>
    <row r="4036" spans="1:20" ht="60" x14ac:dyDescent="0.25">
      <c r="A4036" s="1">
        <v>4034</v>
      </c>
      <c r="B4036" s="8" t="s">
        <v>4030</v>
      </c>
      <c r="C4036" s="8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6">
        <f>ROUND((E4036/D4036)*(100),0)</f>
        <v>1</v>
      </c>
      <c r="P4036" s="9">
        <f>IF(L4036 = 0,0,E4036/L4036)</f>
        <v>100</v>
      </c>
      <c r="Q4036" s="1" t="str">
        <f>LEFT(N4036,SEARCH("/",N4036)-1)</f>
        <v>theater</v>
      </c>
      <c r="R4036" s="1" t="str">
        <f>RIGHT(N4036,LEN(N4036) - FIND("/",N4036))</f>
        <v>plays</v>
      </c>
      <c r="S4036" s="12">
        <f>(J4036/86400)+DATE(1970,1,1)</f>
        <v>42067.947337962964</v>
      </c>
      <c r="T4036" s="12">
        <f>(I4036/86400)+DATE(1970,1,1)</f>
        <v>42097.905671296292</v>
      </c>
    </row>
    <row r="4037" spans="1:20" ht="30" x14ac:dyDescent="0.25">
      <c r="A4037" s="1">
        <v>4035</v>
      </c>
      <c r="B4037" s="8" t="s">
        <v>4031</v>
      </c>
      <c r="C4037" s="8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6">
        <f>ROUND((E4037/D4037)*(100),0)</f>
        <v>37</v>
      </c>
      <c r="P4037" s="9">
        <f>IF(L4037 = 0,0,E4037/L4037)</f>
        <v>147.4</v>
      </c>
      <c r="Q4037" s="1" t="str">
        <f>LEFT(N4037,SEARCH("/",N4037)-1)</f>
        <v>theater</v>
      </c>
      <c r="R4037" s="1" t="str">
        <f>RIGHT(N4037,LEN(N4037) - FIND("/",N4037))</f>
        <v>plays</v>
      </c>
      <c r="S4037" s="12">
        <f>(J4037/86400)+DATE(1970,1,1)</f>
        <v>41903.882951388892</v>
      </c>
      <c r="T4037" s="12">
        <f>(I4037/86400)+DATE(1970,1,1)</f>
        <v>41933.882951388892</v>
      </c>
    </row>
    <row r="4038" spans="1:20" ht="45" x14ac:dyDescent="0.25">
      <c r="A4038" s="1">
        <v>4036</v>
      </c>
      <c r="B4038" s="8" t="s">
        <v>4032</v>
      </c>
      <c r="C4038" s="8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6">
        <f>ROUND((E4038/D4038)*(100),0)</f>
        <v>47</v>
      </c>
      <c r="P4038" s="9">
        <f>IF(L4038 = 0,0,E4038/L4038)</f>
        <v>166.05882352941177</v>
      </c>
      <c r="Q4038" s="1" t="str">
        <f>LEFT(N4038,SEARCH("/",N4038)-1)</f>
        <v>theater</v>
      </c>
      <c r="R4038" s="1" t="str">
        <f>RIGHT(N4038,LEN(N4038) - FIND("/",N4038))</f>
        <v>plays</v>
      </c>
      <c r="S4038" s="12">
        <f>(J4038/86400)+DATE(1970,1,1)</f>
        <v>41804.937083333338</v>
      </c>
      <c r="T4038" s="12">
        <f>(I4038/86400)+DATE(1970,1,1)</f>
        <v>41821.9375</v>
      </c>
    </row>
    <row r="4039" spans="1:20" ht="60" x14ac:dyDescent="0.25">
      <c r="A4039" s="1">
        <v>4037</v>
      </c>
      <c r="B4039" s="8" t="s">
        <v>4033</v>
      </c>
      <c r="C4039" s="8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6">
        <f>ROUND((E4039/D4039)*(100),0)</f>
        <v>11</v>
      </c>
      <c r="P4039" s="9">
        <f>IF(L4039 = 0,0,E4039/L4039)</f>
        <v>40</v>
      </c>
      <c r="Q4039" s="1" t="str">
        <f>LEFT(N4039,SEARCH("/",N4039)-1)</f>
        <v>theater</v>
      </c>
      <c r="R4039" s="1" t="str">
        <f>RIGHT(N4039,LEN(N4039) - FIND("/",N4039))</f>
        <v>plays</v>
      </c>
      <c r="S4039" s="12">
        <f>(J4039/86400)+DATE(1970,1,1)</f>
        <v>42497.070775462962</v>
      </c>
      <c r="T4039" s="12">
        <f>(I4039/86400)+DATE(1970,1,1)</f>
        <v>42514.600694444445</v>
      </c>
    </row>
    <row r="4040" spans="1:20" ht="45" x14ac:dyDescent="0.25">
      <c r="A4040" s="1">
        <v>4038</v>
      </c>
      <c r="B4040" s="8" t="s">
        <v>4034</v>
      </c>
      <c r="C4040" s="8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6">
        <f>ROUND((E4040/D4040)*(100),0)</f>
        <v>12</v>
      </c>
      <c r="P4040" s="9">
        <f>IF(L4040 = 0,0,E4040/L4040)</f>
        <v>75.25</v>
      </c>
      <c r="Q4040" s="1" t="str">
        <f>LEFT(N4040,SEARCH("/",N4040)-1)</f>
        <v>theater</v>
      </c>
      <c r="R4040" s="1" t="str">
        <f>RIGHT(N4040,LEN(N4040) - FIND("/",N4040))</f>
        <v>plays</v>
      </c>
      <c r="S4040" s="12">
        <f>(J4040/86400)+DATE(1970,1,1)</f>
        <v>41869.798726851848</v>
      </c>
      <c r="T4040" s="12">
        <f>(I4040/86400)+DATE(1970,1,1)</f>
        <v>41929.798726851848</v>
      </c>
    </row>
    <row r="4041" spans="1:20" ht="45" x14ac:dyDescent="0.25">
      <c r="A4041" s="1">
        <v>4039</v>
      </c>
      <c r="B4041" s="8" t="s">
        <v>4035</v>
      </c>
      <c r="C4041" s="8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6">
        <f>ROUND((E4041/D4041)*(100),0)</f>
        <v>60</v>
      </c>
      <c r="P4041" s="9">
        <f>IF(L4041 = 0,0,E4041/L4041)</f>
        <v>60</v>
      </c>
      <c r="Q4041" s="1" t="str">
        <f>LEFT(N4041,SEARCH("/",N4041)-1)</f>
        <v>theater</v>
      </c>
      <c r="R4041" s="1" t="str">
        <f>RIGHT(N4041,LEN(N4041) - FIND("/",N4041))</f>
        <v>plays</v>
      </c>
      <c r="S4041" s="12">
        <f>(J4041/86400)+DATE(1970,1,1)</f>
        <v>42305.670914351853</v>
      </c>
      <c r="T4041" s="12">
        <f>(I4041/86400)+DATE(1970,1,1)</f>
        <v>42339.249305555553</v>
      </c>
    </row>
    <row r="4042" spans="1:20" ht="45" x14ac:dyDescent="0.25">
      <c r="A4042" s="1">
        <v>4040</v>
      </c>
      <c r="B4042" s="8" t="s">
        <v>4036</v>
      </c>
      <c r="C4042" s="8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6">
        <f>ROUND((E4042/D4042)*(100),0)</f>
        <v>31</v>
      </c>
      <c r="P4042" s="9">
        <f>IF(L4042 = 0,0,E4042/L4042)</f>
        <v>1250</v>
      </c>
      <c r="Q4042" s="1" t="str">
        <f>LEFT(N4042,SEARCH("/",N4042)-1)</f>
        <v>theater</v>
      </c>
      <c r="R4042" s="1" t="str">
        <f>RIGHT(N4042,LEN(N4042) - FIND("/",N4042))</f>
        <v>plays</v>
      </c>
      <c r="S4042" s="12">
        <f>(J4042/86400)+DATE(1970,1,1)</f>
        <v>42144.231527777782</v>
      </c>
      <c r="T4042" s="12">
        <f>(I4042/86400)+DATE(1970,1,1)</f>
        <v>42203.125</v>
      </c>
    </row>
    <row r="4043" spans="1:20" ht="45" x14ac:dyDescent="0.25">
      <c r="A4043" s="1">
        <v>4041</v>
      </c>
      <c r="B4043" s="8" t="s">
        <v>4037</v>
      </c>
      <c r="C4043" s="8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6">
        <f>ROUND((E4043/D4043)*(100),0)</f>
        <v>0</v>
      </c>
      <c r="P4043" s="9">
        <f>IF(L4043 = 0,0,E4043/L4043)</f>
        <v>10.5</v>
      </c>
      <c r="Q4043" s="1" t="str">
        <f>LEFT(N4043,SEARCH("/",N4043)-1)</f>
        <v>theater</v>
      </c>
      <c r="R4043" s="1" t="str">
        <f>RIGHT(N4043,LEN(N4043) - FIND("/",N4043))</f>
        <v>plays</v>
      </c>
      <c r="S4043" s="12">
        <f>(J4043/86400)+DATE(1970,1,1)</f>
        <v>42559.474004629628</v>
      </c>
      <c r="T4043" s="12">
        <f>(I4043/86400)+DATE(1970,1,1)</f>
        <v>42619.474004629628</v>
      </c>
    </row>
    <row r="4044" spans="1:20" ht="60" x14ac:dyDescent="0.25">
      <c r="A4044" s="1">
        <v>4042</v>
      </c>
      <c r="B4044" s="8" t="s">
        <v>4038</v>
      </c>
      <c r="C4044" s="8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6">
        <f>ROUND((E4044/D4044)*(100),0)</f>
        <v>0</v>
      </c>
      <c r="P4044" s="9">
        <f>IF(L4044 = 0,0,E4044/L4044)</f>
        <v>7</v>
      </c>
      <c r="Q4044" s="1" t="str">
        <f>LEFT(N4044,SEARCH("/",N4044)-1)</f>
        <v>theater</v>
      </c>
      <c r="R4044" s="1" t="str">
        <f>RIGHT(N4044,LEN(N4044) - FIND("/",N4044))</f>
        <v>plays</v>
      </c>
      <c r="S4044" s="12">
        <f>(J4044/86400)+DATE(1970,1,1)</f>
        <v>41995.084074074075</v>
      </c>
      <c r="T4044" s="12">
        <f>(I4044/86400)+DATE(1970,1,1)</f>
        <v>42024.802777777775</v>
      </c>
    </row>
    <row r="4045" spans="1:20" ht="45" x14ac:dyDescent="0.25">
      <c r="A4045" s="1">
        <v>4043</v>
      </c>
      <c r="B4045" s="8" t="s">
        <v>4039</v>
      </c>
      <c r="C4045" s="8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6">
        <f>ROUND((E4045/D4045)*(100),0)</f>
        <v>0</v>
      </c>
      <c r="P4045" s="9">
        <f>IF(L4045 = 0,0,E4045/L4045)</f>
        <v>0</v>
      </c>
      <c r="Q4045" s="1" t="str">
        <f>LEFT(N4045,SEARCH("/",N4045)-1)</f>
        <v>theater</v>
      </c>
      <c r="R4045" s="1" t="str">
        <f>RIGHT(N4045,LEN(N4045) - FIND("/",N4045))</f>
        <v>plays</v>
      </c>
      <c r="S4045" s="12">
        <f>(J4045/86400)+DATE(1970,1,1)</f>
        <v>41948.957465277781</v>
      </c>
      <c r="T4045" s="12">
        <f>(I4045/86400)+DATE(1970,1,1)</f>
        <v>41963.957465277781</v>
      </c>
    </row>
    <row r="4046" spans="1:20" ht="60" x14ac:dyDescent="0.25">
      <c r="A4046" s="1">
        <v>4044</v>
      </c>
      <c r="B4046" s="8" t="s">
        <v>4040</v>
      </c>
      <c r="C4046" s="8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6">
        <f>ROUND((E4046/D4046)*(100),0)</f>
        <v>38</v>
      </c>
      <c r="P4046" s="9">
        <f>IF(L4046 = 0,0,E4046/L4046)</f>
        <v>56.25</v>
      </c>
      <c r="Q4046" s="1" t="str">
        <f>LEFT(N4046,SEARCH("/",N4046)-1)</f>
        <v>theater</v>
      </c>
      <c r="R4046" s="1" t="str">
        <f>RIGHT(N4046,LEN(N4046) - FIND("/",N4046))</f>
        <v>plays</v>
      </c>
      <c r="S4046" s="12">
        <f>(J4046/86400)+DATE(1970,1,1)</f>
        <v>42074.219699074078</v>
      </c>
      <c r="T4046" s="12">
        <f>(I4046/86400)+DATE(1970,1,1)</f>
        <v>42104.208333333328</v>
      </c>
    </row>
    <row r="4047" spans="1:20" ht="60" x14ac:dyDescent="0.25">
      <c r="A4047" s="1">
        <v>4045</v>
      </c>
      <c r="B4047" s="8" t="s">
        <v>4041</v>
      </c>
      <c r="C4047" s="8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6">
        <f>ROUND((E4047/D4047)*(100),0)</f>
        <v>0</v>
      </c>
      <c r="P4047" s="9">
        <f>IF(L4047 = 0,0,E4047/L4047)</f>
        <v>1</v>
      </c>
      <c r="Q4047" s="1" t="str">
        <f>LEFT(N4047,SEARCH("/",N4047)-1)</f>
        <v>theater</v>
      </c>
      <c r="R4047" s="1" t="str">
        <f>RIGHT(N4047,LEN(N4047) - FIND("/",N4047))</f>
        <v>plays</v>
      </c>
      <c r="S4047" s="12">
        <f>(J4047/86400)+DATE(1970,1,1)</f>
        <v>41842.201261574075</v>
      </c>
      <c r="T4047" s="12">
        <f>(I4047/86400)+DATE(1970,1,1)</f>
        <v>41872.201261574075</v>
      </c>
    </row>
    <row r="4048" spans="1:20" ht="60" x14ac:dyDescent="0.25">
      <c r="A4048" s="1">
        <v>4046</v>
      </c>
      <c r="B4048" s="8" t="s">
        <v>4042</v>
      </c>
      <c r="C4048" s="8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6">
        <f>ROUND((E4048/D4048)*(100),0)</f>
        <v>8</v>
      </c>
      <c r="P4048" s="9">
        <f>IF(L4048 = 0,0,E4048/L4048)</f>
        <v>38.333333333333336</v>
      </c>
      <c r="Q4048" s="1" t="str">
        <f>LEFT(N4048,SEARCH("/",N4048)-1)</f>
        <v>theater</v>
      </c>
      <c r="R4048" s="1" t="str">
        <f>RIGHT(N4048,LEN(N4048) - FIND("/",N4048))</f>
        <v>plays</v>
      </c>
      <c r="S4048" s="12">
        <f>(J4048/86400)+DATE(1970,1,1)</f>
        <v>41904.650578703702</v>
      </c>
      <c r="T4048" s="12">
        <f>(I4048/86400)+DATE(1970,1,1)</f>
        <v>41934.650578703702</v>
      </c>
    </row>
    <row r="4049" spans="1:20" ht="45" x14ac:dyDescent="0.25">
      <c r="A4049" s="1">
        <v>4047</v>
      </c>
      <c r="B4049" s="8" t="s">
        <v>4043</v>
      </c>
      <c r="C4049" s="8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6">
        <f>ROUND((E4049/D4049)*(100),0)</f>
        <v>2</v>
      </c>
      <c r="P4049" s="9">
        <f>IF(L4049 = 0,0,E4049/L4049)</f>
        <v>27.5</v>
      </c>
      <c r="Q4049" s="1" t="str">
        <f>LEFT(N4049,SEARCH("/",N4049)-1)</f>
        <v>theater</v>
      </c>
      <c r="R4049" s="1" t="str">
        <f>RIGHT(N4049,LEN(N4049) - FIND("/",N4049))</f>
        <v>plays</v>
      </c>
      <c r="S4049" s="12">
        <f>(J4049/86400)+DATE(1970,1,1)</f>
        <v>41991.022488425922</v>
      </c>
      <c r="T4049" s="12">
        <f>(I4049/86400)+DATE(1970,1,1)</f>
        <v>42015.041666666672</v>
      </c>
    </row>
    <row r="4050" spans="1:20" ht="60" x14ac:dyDescent="0.25">
      <c r="A4050" s="1">
        <v>4048</v>
      </c>
      <c r="B4050" s="8" t="s">
        <v>4044</v>
      </c>
      <c r="C4050" s="8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6">
        <f>ROUND((E4050/D4050)*(100),0)</f>
        <v>18</v>
      </c>
      <c r="P4050" s="9">
        <f>IF(L4050 = 0,0,E4050/L4050)</f>
        <v>32.978021978021978</v>
      </c>
      <c r="Q4050" s="1" t="str">
        <f>LEFT(N4050,SEARCH("/",N4050)-1)</f>
        <v>theater</v>
      </c>
      <c r="R4050" s="1" t="str">
        <f>RIGHT(N4050,LEN(N4050) - FIND("/",N4050))</f>
        <v>plays</v>
      </c>
      <c r="S4050" s="12">
        <f>(J4050/86400)+DATE(1970,1,1)</f>
        <v>42436.509108796294</v>
      </c>
      <c r="T4050" s="12">
        <f>(I4050/86400)+DATE(1970,1,1)</f>
        <v>42471.467442129629</v>
      </c>
    </row>
    <row r="4051" spans="1:20" ht="60" x14ac:dyDescent="0.25">
      <c r="A4051" s="1">
        <v>4049</v>
      </c>
      <c r="B4051" s="8" t="s">
        <v>4045</v>
      </c>
      <c r="C4051" s="8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6">
        <f>ROUND((E4051/D4051)*(100),0)</f>
        <v>0</v>
      </c>
      <c r="P4051" s="9">
        <f>IF(L4051 = 0,0,E4051/L4051)</f>
        <v>16</v>
      </c>
      <c r="Q4051" s="1" t="str">
        <f>LEFT(N4051,SEARCH("/",N4051)-1)</f>
        <v>theater</v>
      </c>
      <c r="R4051" s="1" t="str">
        <f>RIGHT(N4051,LEN(N4051) - FIND("/",N4051))</f>
        <v>plays</v>
      </c>
      <c r="S4051" s="12">
        <f>(J4051/86400)+DATE(1970,1,1)</f>
        <v>42169.958506944444</v>
      </c>
      <c r="T4051" s="12">
        <f>(I4051/86400)+DATE(1970,1,1)</f>
        <v>42199.958506944444</v>
      </c>
    </row>
    <row r="4052" spans="1:20" ht="60" x14ac:dyDescent="0.25">
      <c r="A4052" s="1">
        <v>4050</v>
      </c>
      <c r="B4052" s="8" t="s">
        <v>4046</v>
      </c>
      <c r="C4052" s="8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6">
        <f>ROUND((E4052/D4052)*(100),0)</f>
        <v>0</v>
      </c>
      <c r="P4052" s="9">
        <f>IF(L4052 = 0,0,E4052/L4052)</f>
        <v>1</v>
      </c>
      <c r="Q4052" s="1" t="str">
        <f>LEFT(N4052,SEARCH("/",N4052)-1)</f>
        <v>theater</v>
      </c>
      <c r="R4052" s="1" t="str">
        <f>RIGHT(N4052,LEN(N4052) - FIND("/",N4052))</f>
        <v>plays</v>
      </c>
      <c r="S4052" s="12">
        <f>(J4052/86400)+DATE(1970,1,1)</f>
        <v>41905.636469907404</v>
      </c>
      <c r="T4052" s="12">
        <f>(I4052/86400)+DATE(1970,1,1)</f>
        <v>41935.636469907404</v>
      </c>
    </row>
    <row r="4053" spans="1:20" ht="45" x14ac:dyDescent="0.25">
      <c r="A4053" s="1">
        <v>4051</v>
      </c>
      <c r="B4053" s="8" t="s">
        <v>4047</v>
      </c>
      <c r="C4053" s="8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6">
        <f>ROUND((E4053/D4053)*(100),0)</f>
        <v>0</v>
      </c>
      <c r="P4053" s="9">
        <f>IF(L4053 = 0,0,E4053/L4053)</f>
        <v>0</v>
      </c>
      <c r="Q4053" s="1" t="str">
        <f>LEFT(N4053,SEARCH("/",N4053)-1)</f>
        <v>theater</v>
      </c>
      <c r="R4053" s="1" t="str">
        <f>RIGHT(N4053,LEN(N4053) - FIND("/",N4053))</f>
        <v>plays</v>
      </c>
      <c r="S4053" s="12">
        <f>(J4053/86400)+DATE(1970,1,1)</f>
        <v>41761.810150462959</v>
      </c>
      <c r="T4053" s="12">
        <f>(I4053/86400)+DATE(1970,1,1)</f>
        <v>41768.286805555559</v>
      </c>
    </row>
    <row r="4054" spans="1:20" ht="60" x14ac:dyDescent="0.25">
      <c r="A4054" s="1">
        <v>4052</v>
      </c>
      <c r="B4054" s="8" t="s">
        <v>4048</v>
      </c>
      <c r="C4054" s="8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6">
        <f>ROUND((E4054/D4054)*(100),0)</f>
        <v>38</v>
      </c>
      <c r="P4054" s="9">
        <f>IF(L4054 = 0,0,E4054/L4054)</f>
        <v>86.615384615384613</v>
      </c>
      <c r="Q4054" s="1" t="str">
        <f>LEFT(N4054,SEARCH("/",N4054)-1)</f>
        <v>theater</v>
      </c>
      <c r="R4054" s="1" t="str">
        <f>RIGHT(N4054,LEN(N4054) - FIND("/",N4054))</f>
        <v>plays</v>
      </c>
      <c r="S4054" s="12">
        <f>(J4054/86400)+DATE(1970,1,1)</f>
        <v>41865.878657407404</v>
      </c>
      <c r="T4054" s="12">
        <f>(I4054/86400)+DATE(1970,1,1)</f>
        <v>41925.878657407404</v>
      </c>
    </row>
    <row r="4055" spans="1:20" ht="60" x14ac:dyDescent="0.25">
      <c r="A4055" s="1">
        <v>4053</v>
      </c>
      <c r="B4055" s="8" t="s">
        <v>4049</v>
      </c>
      <c r="C4055" s="8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6">
        <f>ROUND((E4055/D4055)*(100),0)</f>
        <v>22</v>
      </c>
      <c r="P4055" s="9">
        <f>IF(L4055 = 0,0,E4055/L4055)</f>
        <v>55</v>
      </c>
      <c r="Q4055" s="1" t="str">
        <f>LEFT(N4055,SEARCH("/",N4055)-1)</f>
        <v>theater</v>
      </c>
      <c r="R4055" s="1" t="str">
        <f>RIGHT(N4055,LEN(N4055) - FIND("/",N4055))</f>
        <v>plays</v>
      </c>
      <c r="S4055" s="12">
        <f>(J4055/86400)+DATE(1970,1,1)</f>
        <v>41928.690138888887</v>
      </c>
      <c r="T4055" s="12">
        <f>(I4055/86400)+DATE(1970,1,1)</f>
        <v>41958.833333333328</v>
      </c>
    </row>
    <row r="4056" spans="1:20" ht="45" x14ac:dyDescent="0.25">
      <c r="A4056" s="1">
        <v>4054</v>
      </c>
      <c r="B4056" s="8" t="s">
        <v>4050</v>
      </c>
      <c r="C4056" s="8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6">
        <f>ROUND((E4056/D4056)*(100),0)</f>
        <v>0</v>
      </c>
      <c r="P4056" s="9">
        <f>IF(L4056 = 0,0,E4056/L4056)</f>
        <v>0</v>
      </c>
      <c r="Q4056" s="1" t="str">
        <f>LEFT(N4056,SEARCH("/",N4056)-1)</f>
        <v>theater</v>
      </c>
      <c r="R4056" s="1" t="str">
        <f>RIGHT(N4056,LEN(N4056) - FIND("/",N4056))</f>
        <v>plays</v>
      </c>
      <c r="S4056" s="12">
        <f>(J4056/86400)+DATE(1970,1,1)</f>
        <v>42613.841261574074</v>
      </c>
      <c r="T4056" s="12">
        <f>(I4056/86400)+DATE(1970,1,1)</f>
        <v>42644.166666666672</v>
      </c>
    </row>
    <row r="4057" spans="1:20" ht="60" x14ac:dyDescent="0.25">
      <c r="A4057" s="1">
        <v>4055</v>
      </c>
      <c r="B4057" s="8" t="s">
        <v>4051</v>
      </c>
      <c r="C4057" s="8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6">
        <f>ROUND((E4057/D4057)*(100),0)</f>
        <v>18</v>
      </c>
      <c r="P4057" s="9">
        <f>IF(L4057 = 0,0,E4057/L4057)</f>
        <v>41.952380952380949</v>
      </c>
      <c r="Q4057" s="1" t="str">
        <f>LEFT(N4057,SEARCH("/",N4057)-1)</f>
        <v>theater</v>
      </c>
      <c r="R4057" s="1" t="str">
        <f>RIGHT(N4057,LEN(N4057) - FIND("/",N4057))</f>
        <v>plays</v>
      </c>
      <c r="S4057" s="12">
        <f>(J4057/86400)+DATE(1970,1,1)</f>
        <v>41779.648506944446</v>
      </c>
      <c r="T4057" s="12">
        <f>(I4057/86400)+DATE(1970,1,1)</f>
        <v>41809.648506944446</v>
      </c>
    </row>
    <row r="4058" spans="1:20" ht="60" x14ac:dyDescent="0.25">
      <c r="A4058" s="1">
        <v>4056</v>
      </c>
      <c r="B4058" s="8" t="s">
        <v>4052</v>
      </c>
      <c r="C4058" s="8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6">
        <f>ROUND((E4058/D4058)*(100),0)</f>
        <v>53</v>
      </c>
      <c r="P4058" s="9">
        <f>IF(L4058 = 0,0,E4058/L4058)</f>
        <v>88.333333333333329</v>
      </c>
      <c r="Q4058" s="1" t="str">
        <f>LEFT(N4058,SEARCH("/",N4058)-1)</f>
        <v>theater</v>
      </c>
      <c r="R4058" s="1" t="str">
        <f>RIGHT(N4058,LEN(N4058) - FIND("/",N4058))</f>
        <v>plays</v>
      </c>
      <c r="S4058" s="12">
        <f>(J4058/86400)+DATE(1970,1,1)</f>
        <v>42534.933321759258</v>
      </c>
      <c r="T4058" s="12">
        <f>(I4058/86400)+DATE(1970,1,1)</f>
        <v>42554.832638888889</v>
      </c>
    </row>
    <row r="4059" spans="1:20" ht="60" x14ac:dyDescent="0.25">
      <c r="A4059" s="1">
        <v>4057</v>
      </c>
      <c r="B4059" s="8" t="s">
        <v>4053</v>
      </c>
      <c r="C4059" s="8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6">
        <f>ROUND((E4059/D4059)*(100),0)</f>
        <v>22</v>
      </c>
      <c r="P4059" s="9">
        <f>IF(L4059 = 0,0,E4059/L4059)</f>
        <v>129.16666666666666</v>
      </c>
      <c r="Q4059" s="1" t="str">
        <f>LEFT(N4059,SEARCH("/",N4059)-1)</f>
        <v>theater</v>
      </c>
      <c r="R4059" s="1" t="str">
        <f>RIGHT(N4059,LEN(N4059) - FIND("/",N4059))</f>
        <v>plays</v>
      </c>
      <c r="S4059" s="12">
        <f>(J4059/86400)+DATE(1970,1,1)</f>
        <v>42310.968518518523</v>
      </c>
      <c r="T4059" s="12">
        <f>(I4059/86400)+DATE(1970,1,1)</f>
        <v>42333.958333333328</v>
      </c>
    </row>
    <row r="4060" spans="1:20" ht="45" x14ac:dyDescent="0.25">
      <c r="A4060" s="1">
        <v>4058</v>
      </c>
      <c r="B4060" s="8" t="s">
        <v>4054</v>
      </c>
      <c r="C4060" s="8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6">
        <f>ROUND((E4060/D4060)*(100),0)</f>
        <v>3</v>
      </c>
      <c r="P4060" s="9">
        <f>IF(L4060 = 0,0,E4060/L4060)</f>
        <v>23.75</v>
      </c>
      <c r="Q4060" s="1" t="str">
        <f>LEFT(N4060,SEARCH("/",N4060)-1)</f>
        <v>theater</v>
      </c>
      <c r="R4060" s="1" t="str">
        <f>RIGHT(N4060,LEN(N4060) - FIND("/",N4060))</f>
        <v>plays</v>
      </c>
      <c r="S4060" s="12">
        <f>(J4060/86400)+DATE(1970,1,1)</f>
        <v>42446.060694444444</v>
      </c>
      <c r="T4060" s="12">
        <f>(I4060/86400)+DATE(1970,1,1)</f>
        <v>42461.165972222225</v>
      </c>
    </row>
    <row r="4061" spans="1:20" ht="45" x14ac:dyDescent="0.25">
      <c r="A4061" s="1">
        <v>4059</v>
      </c>
      <c r="B4061" s="8" t="s">
        <v>4055</v>
      </c>
      <c r="C4061" s="8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6">
        <f>ROUND((E4061/D4061)*(100),0)</f>
        <v>3</v>
      </c>
      <c r="P4061" s="9">
        <f>IF(L4061 = 0,0,E4061/L4061)</f>
        <v>35.714285714285715</v>
      </c>
      <c r="Q4061" s="1" t="str">
        <f>LEFT(N4061,SEARCH("/",N4061)-1)</f>
        <v>theater</v>
      </c>
      <c r="R4061" s="1" t="str">
        <f>RIGHT(N4061,LEN(N4061) - FIND("/",N4061))</f>
        <v>plays</v>
      </c>
      <c r="S4061" s="12">
        <f>(J4061/86400)+DATE(1970,1,1)</f>
        <v>41866.640648148146</v>
      </c>
      <c r="T4061" s="12">
        <f>(I4061/86400)+DATE(1970,1,1)</f>
        <v>41898.125</v>
      </c>
    </row>
    <row r="4062" spans="1:20" ht="60" x14ac:dyDescent="0.25">
      <c r="A4062" s="1">
        <v>4060</v>
      </c>
      <c r="B4062" s="8" t="s">
        <v>4056</v>
      </c>
      <c r="C4062" s="8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6">
        <f>ROUND((E4062/D4062)*(100),0)</f>
        <v>3</v>
      </c>
      <c r="P4062" s="9">
        <f>IF(L4062 = 0,0,E4062/L4062)</f>
        <v>57</v>
      </c>
      <c r="Q4062" s="1" t="str">
        <f>LEFT(N4062,SEARCH("/",N4062)-1)</f>
        <v>theater</v>
      </c>
      <c r="R4062" s="1" t="str">
        <f>RIGHT(N4062,LEN(N4062) - FIND("/",N4062))</f>
        <v>plays</v>
      </c>
      <c r="S4062" s="12">
        <f>(J4062/86400)+DATE(1970,1,1)</f>
        <v>41779.695092592592</v>
      </c>
      <c r="T4062" s="12">
        <f>(I4062/86400)+DATE(1970,1,1)</f>
        <v>41813.666666666664</v>
      </c>
    </row>
    <row r="4063" spans="1:20" ht="45" x14ac:dyDescent="0.25">
      <c r="A4063" s="1">
        <v>4061</v>
      </c>
      <c r="B4063" s="8" t="s">
        <v>4057</v>
      </c>
      <c r="C4063" s="8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6">
        <f>ROUND((E4063/D4063)*(100),0)</f>
        <v>0</v>
      </c>
      <c r="P4063" s="9">
        <f>IF(L4063 = 0,0,E4063/L4063)</f>
        <v>0</v>
      </c>
      <c r="Q4063" s="1" t="str">
        <f>LEFT(N4063,SEARCH("/",N4063)-1)</f>
        <v>theater</v>
      </c>
      <c r="R4063" s="1" t="str">
        <f>RIGHT(N4063,LEN(N4063) - FIND("/",N4063))</f>
        <v>plays</v>
      </c>
      <c r="S4063" s="12">
        <f>(J4063/86400)+DATE(1970,1,1)</f>
        <v>42421.141469907408</v>
      </c>
      <c r="T4063" s="12">
        <f>(I4063/86400)+DATE(1970,1,1)</f>
        <v>42481.099803240737</v>
      </c>
    </row>
    <row r="4064" spans="1:20" ht="60" x14ac:dyDescent="0.25">
      <c r="A4064" s="1">
        <v>4062</v>
      </c>
      <c r="B4064" s="8" t="s">
        <v>4058</v>
      </c>
      <c r="C4064" s="8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6">
        <f>ROUND((E4064/D4064)*(100),0)</f>
        <v>2</v>
      </c>
      <c r="P4064" s="9">
        <f>IF(L4064 = 0,0,E4064/L4064)</f>
        <v>163.33333333333334</v>
      </c>
      <c r="Q4064" s="1" t="str">
        <f>LEFT(N4064,SEARCH("/",N4064)-1)</f>
        <v>theater</v>
      </c>
      <c r="R4064" s="1" t="str">
        <f>RIGHT(N4064,LEN(N4064) - FIND("/",N4064))</f>
        <v>plays</v>
      </c>
      <c r="S4064" s="12">
        <f>(J4064/86400)+DATE(1970,1,1)</f>
        <v>42523.739212962959</v>
      </c>
      <c r="T4064" s="12">
        <f>(I4064/86400)+DATE(1970,1,1)</f>
        <v>42553.739212962959</v>
      </c>
    </row>
    <row r="4065" spans="1:20" ht="60" x14ac:dyDescent="0.25">
      <c r="A4065" s="1">
        <v>4063</v>
      </c>
      <c r="B4065" s="8" t="s">
        <v>4059</v>
      </c>
      <c r="C4065" s="8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6">
        <f>ROUND((E4065/D4065)*(100),0)</f>
        <v>1</v>
      </c>
      <c r="P4065" s="9">
        <f>IF(L4065 = 0,0,E4065/L4065)</f>
        <v>15</v>
      </c>
      <c r="Q4065" s="1" t="str">
        <f>LEFT(N4065,SEARCH("/",N4065)-1)</f>
        <v>theater</v>
      </c>
      <c r="R4065" s="1" t="str">
        <f>RIGHT(N4065,LEN(N4065) - FIND("/",N4065))</f>
        <v>plays</v>
      </c>
      <c r="S4065" s="12">
        <f>(J4065/86400)+DATE(1970,1,1)</f>
        <v>41787.681527777779</v>
      </c>
      <c r="T4065" s="12">
        <f>(I4065/86400)+DATE(1970,1,1)</f>
        <v>41817.681527777779</v>
      </c>
    </row>
    <row r="4066" spans="1:20" ht="60" x14ac:dyDescent="0.25">
      <c r="A4066" s="1">
        <v>4064</v>
      </c>
      <c r="B4066" s="8" t="s">
        <v>4060</v>
      </c>
      <c r="C4066" s="8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6">
        <f>ROUND((E4066/D4066)*(100),0)</f>
        <v>19</v>
      </c>
      <c r="P4066" s="9">
        <f>IF(L4066 = 0,0,E4066/L4066)</f>
        <v>64.166666666666671</v>
      </c>
      <c r="Q4066" s="1" t="str">
        <f>LEFT(N4066,SEARCH("/",N4066)-1)</f>
        <v>theater</v>
      </c>
      <c r="R4066" s="1" t="str">
        <f>RIGHT(N4066,LEN(N4066) - FIND("/",N4066))</f>
        <v>plays</v>
      </c>
      <c r="S4066" s="12">
        <f>(J4066/86400)+DATE(1970,1,1)</f>
        <v>42093.588263888887</v>
      </c>
      <c r="T4066" s="12">
        <f>(I4066/86400)+DATE(1970,1,1)</f>
        <v>42123.588263888887</v>
      </c>
    </row>
    <row r="4067" spans="1:20" ht="45" x14ac:dyDescent="0.25">
      <c r="A4067" s="1">
        <v>4065</v>
      </c>
      <c r="B4067" s="8" t="s">
        <v>4061</v>
      </c>
      <c r="C4067" s="8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6">
        <f>ROUND((E4067/D4067)*(100),0)</f>
        <v>1</v>
      </c>
      <c r="P4067" s="9">
        <f>IF(L4067 = 0,0,E4067/L4067)</f>
        <v>6.75</v>
      </c>
      <c r="Q4067" s="1" t="str">
        <f>LEFT(N4067,SEARCH("/",N4067)-1)</f>
        <v>theater</v>
      </c>
      <c r="R4067" s="1" t="str">
        <f>RIGHT(N4067,LEN(N4067) - FIND("/",N4067))</f>
        <v>plays</v>
      </c>
      <c r="S4067" s="12">
        <f>(J4067/86400)+DATE(1970,1,1)</f>
        <v>41833.951516203706</v>
      </c>
      <c r="T4067" s="12">
        <f>(I4067/86400)+DATE(1970,1,1)</f>
        <v>41863.951516203706</v>
      </c>
    </row>
    <row r="4068" spans="1:20" ht="60" x14ac:dyDescent="0.25">
      <c r="A4068" s="1">
        <v>4066</v>
      </c>
      <c r="B4068" s="8" t="s">
        <v>4062</v>
      </c>
      <c r="C4068" s="8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6">
        <f>ROUND((E4068/D4068)*(100),0)</f>
        <v>0</v>
      </c>
      <c r="P4068" s="9">
        <f>IF(L4068 = 0,0,E4068/L4068)</f>
        <v>25</v>
      </c>
      <c r="Q4068" s="1" t="str">
        <f>LEFT(N4068,SEARCH("/",N4068)-1)</f>
        <v>theater</v>
      </c>
      <c r="R4068" s="1" t="str">
        <f>RIGHT(N4068,LEN(N4068) - FIND("/",N4068))</f>
        <v>plays</v>
      </c>
      <c r="S4068" s="12">
        <f>(J4068/86400)+DATE(1970,1,1)</f>
        <v>42479.039212962962</v>
      </c>
      <c r="T4068" s="12">
        <f>(I4068/86400)+DATE(1970,1,1)</f>
        <v>42509.039212962962</v>
      </c>
    </row>
    <row r="4069" spans="1:20" ht="60" x14ac:dyDescent="0.25">
      <c r="A4069" s="1">
        <v>4067</v>
      </c>
      <c r="B4069" s="8" t="s">
        <v>4063</v>
      </c>
      <c r="C4069" s="8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6">
        <f>ROUND((E4069/D4069)*(100),0)</f>
        <v>61</v>
      </c>
      <c r="P4069" s="9">
        <f>IF(L4069 = 0,0,E4069/L4069)</f>
        <v>179.11764705882354</v>
      </c>
      <c r="Q4069" s="1" t="str">
        <f>LEFT(N4069,SEARCH("/",N4069)-1)</f>
        <v>theater</v>
      </c>
      <c r="R4069" s="1" t="str">
        <f>RIGHT(N4069,LEN(N4069) - FIND("/",N4069))</f>
        <v>plays</v>
      </c>
      <c r="S4069" s="12">
        <f>(J4069/86400)+DATE(1970,1,1)</f>
        <v>42235.117476851854</v>
      </c>
      <c r="T4069" s="12">
        <f>(I4069/86400)+DATE(1970,1,1)</f>
        <v>42275.117476851854</v>
      </c>
    </row>
    <row r="4070" spans="1:20" ht="45" x14ac:dyDescent="0.25">
      <c r="A4070" s="1">
        <v>4068</v>
      </c>
      <c r="B4070" s="8" t="s">
        <v>4064</v>
      </c>
      <c r="C4070" s="8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6">
        <f>ROUND((E4070/D4070)*(100),0)</f>
        <v>1</v>
      </c>
      <c r="P4070" s="9">
        <f>IF(L4070 = 0,0,E4070/L4070)</f>
        <v>34.950000000000003</v>
      </c>
      <c r="Q4070" s="1" t="str">
        <f>LEFT(N4070,SEARCH("/",N4070)-1)</f>
        <v>theater</v>
      </c>
      <c r="R4070" s="1" t="str">
        <f>RIGHT(N4070,LEN(N4070) - FIND("/",N4070))</f>
        <v>plays</v>
      </c>
      <c r="S4070" s="12">
        <f>(J4070/86400)+DATE(1970,1,1)</f>
        <v>42718.963599537034</v>
      </c>
      <c r="T4070" s="12">
        <f>(I4070/86400)+DATE(1970,1,1)</f>
        <v>42748.961805555555</v>
      </c>
    </row>
    <row r="4071" spans="1:20" ht="45" x14ac:dyDescent="0.25">
      <c r="A4071" s="1">
        <v>4069</v>
      </c>
      <c r="B4071" s="8" t="s">
        <v>4065</v>
      </c>
      <c r="C4071" s="8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6">
        <f>ROUND((E4071/D4071)*(100),0)</f>
        <v>34</v>
      </c>
      <c r="P4071" s="9">
        <f>IF(L4071 = 0,0,E4071/L4071)</f>
        <v>33.07692307692308</v>
      </c>
      <c r="Q4071" s="1" t="str">
        <f>LEFT(N4071,SEARCH("/",N4071)-1)</f>
        <v>theater</v>
      </c>
      <c r="R4071" s="1" t="str">
        <f>RIGHT(N4071,LEN(N4071) - FIND("/",N4071))</f>
        <v>plays</v>
      </c>
      <c r="S4071" s="12">
        <f>(J4071/86400)+DATE(1970,1,1)</f>
        <v>42022.661527777775</v>
      </c>
      <c r="T4071" s="12">
        <f>(I4071/86400)+DATE(1970,1,1)</f>
        <v>42063.5</v>
      </c>
    </row>
    <row r="4072" spans="1:20" ht="45" x14ac:dyDescent="0.25">
      <c r="A4072" s="1">
        <v>4070</v>
      </c>
      <c r="B4072" s="8" t="s">
        <v>4066</v>
      </c>
      <c r="C4072" s="8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6">
        <f>ROUND((E4072/D4072)*(100),0)</f>
        <v>17</v>
      </c>
      <c r="P4072" s="9">
        <f>IF(L4072 = 0,0,E4072/L4072)</f>
        <v>27.5</v>
      </c>
      <c r="Q4072" s="1" t="str">
        <f>LEFT(N4072,SEARCH("/",N4072)-1)</f>
        <v>theater</v>
      </c>
      <c r="R4072" s="1" t="str">
        <f>RIGHT(N4072,LEN(N4072) - FIND("/",N4072))</f>
        <v>plays</v>
      </c>
      <c r="S4072" s="12">
        <f>(J4072/86400)+DATE(1970,1,1)</f>
        <v>42031.666898148149</v>
      </c>
      <c r="T4072" s="12">
        <f>(I4072/86400)+DATE(1970,1,1)</f>
        <v>42064.125</v>
      </c>
    </row>
    <row r="4073" spans="1:20" ht="60" x14ac:dyDescent="0.25">
      <c r="A4073" s="1">
        <v>4071</v>
      </c>
      <c r="B4073" s="8" t="s">
        <v>4067</v>
      </c>
      <c r="C4073" s="8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6">
        <f>ROUND((E4073/D4073)*(100),0)</f>
        <v>0</v>
      </c>
      <c r="P4073" s="9">
        <f>IF(L4073 = 0,0,E4073/L4073)</f>
        <v>0</v>
      </c>
      <c r="Q4073" s="1" t="str">
        <f>LEFT(N4073,SEARCH("/",N4073)-1)</f>
        <v>theater</v>
      </c>
      <c r="R4073" s="1" t="str">
        <f>RIGHT(N4073,LEN(N4073) - FIND("/",N4073))</f>
        <v>plays</v>
      </c>
      <c r="S4073" s="12">
        <f>(J4073/86400)+DATE(1970,1,1)</f>
        <v>42700.804756944446</v>
      </c>
      <c r="T4073" s="12">
        <f>(I4073/86400)+DATE(1970,1,1)</f>
        <v>42730.804756944446</v>
      </c>
    </row>
    <row r="4074" spans="1:20" ht="60" x14ac:dyDescent="0.25">
      <c r="A4074" s="1">
        <v>4072</v>
      </c>
      <c r="B4074" s="8" t="s">
        <v>4068</v>
      </c>
      <c r="C4074" s="8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6">
        <f>ROUND((E4074/D4074)*(100),0)</f>
        <v>0</v>
      </c>
      <c r="P4074" s="9">
        <f>IF(L4074 = 0,0,E4074/L4074)</f>
        <v>2</v>
      </c>
      <c r="Q4074" s="1" t="str">
        <f>LEFT(N4074,SEARCH("/",N4074)-1)</f>
        <v>theater</v>
      </c>
      <c r="R4074" s="1" t="str">
        <f>RIGHT(N4074,LEN(N4074) - FIND("/",N4074))</f>
        <v>plays</v>
      </c>
      <c r="S4074" s="12">
        <f>(J4074/86400)+DATE(1970,1,1)</f>
        <v>41812.77443287037</v>
      </c>
      <c r="T4074" s="12">
        <f>(I4074/86400)+DATE(1970,1,1)</f>
        <v>41872.77443287037</v>
      </c>
    </row>
    <row r="4075" spans="1:20" ht="45" x14ac:dyDescent="0.25">
      <c r="A4075" s="1">
        <v>4073</v>
      </c>
      <c r="B4075" s="8" t="s">
        <v>4069</v>
      </c>
      <c r="C4075" s="8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6">
        <f>ROUND((E4075/D4075)*(100),0)</f>
        <v>1</v>
      </c>
      <c r="P4075" s="9">
        <f>IF(L4075 = 0,0,E4075/L4075)</f>
        <v>18.5</v>
      </c>
      <c r="Q4075" s="1" t="str">
        <f>LEFT(N4075,SEARCH("/",N4075)-1)</f>
        <v>theater</v>
      </c>
      <c r="R4075" s="1" t="str">
        <f>RIGHT(N4075,LEN(N4075) - FIND("/",N4075))</f>
        <v>plays</v>
      </c>
      <c r="S4075" s="12">
        <f>(J4075/86400)+DATE(1970,1,1)</f>
        <v>42078.345208333332</v>
      </c>
      <c r="T4075" s="12">
        <f>(I4075/86400)+DATE(1970,1,1)</f>
        <v>42133.166666666672</v>
      </c>
    </row>
    <row r="4076" spans="1:20" ht="60" x14ac:dyDescent="0.25">
      <c r="A4076" s="1">
        <v>4074</v>
      </c>
      <c r="B4076" s="8" t="s">
        <v>4070</v>
      </c>
      <c r="C4076" s="8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6">
        <f>ROUND((E4076/D4076)*(100),0)</f>
        <v>27</v>
      </c>
      <c r="P4076" s="9">
        <f>IF(L4076 = 0,0,E4076/L4076)</f>
        <v>35</v>
      </c>
      <c r="Q4076" s="1" t="str">
        <f>LEFT(N4076,SEARCH("/",N4076)-1)</f>
        <v>theater</v>
      </c>
      <c r="R4076" s="1" t="str">
        <f>RIGHT(N4076,LEN(N4076) - FIND("/",N4076))</f>
        <v>plays</v>
      </c>
      <c r="S4076" s="12">
        <f>(J4076/86400)+DATE(1970,1,1)</f>
        <v>42283.552951388891</v>
      </c>
      <c r="T4076" s="12">
        <f>(I4076/86400)+DATE(1970,1,1)</f>
        <v>42313.594618055555</v>
      </c>
    </row>
    <row r="4077" spans="1:20" ht="60" x14ac:dyDescent="0.25">
      <c r="A4077" s="1">
        <v>4075</v>
      </c>
      <c r="B4077" s="8" t="s">
        <v>4071</v>
      </c>
      <c r="C4077" s="8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6">
        <f>ROUND((E4077/D4077)*(100),0)</f>
        <v>29</v>
      </c>
      <c r="P4077" s="9">
        <f>IF(L4077 = 0,0,E4077/L4077)</f>
        <v>44.307692307692307</v>
      </c>
      <c r="Q4077" s="1" t="str">
        <f>LEFT(N4077,SEARCH("/",N4077)-1)</f>
        <v>theater</v>
      </c>
      <c r="R4077" s="1" t="str">
        <f>RIGHT(N4077,LEN(N4077) - FIND("/",N4077))</f>
        <v>plays</v>
      </c>
      <c r="S4077" s="12">
        <f>(J4077/86400)+DATE(1970,1,1)</f>
        <v>41779.045937499999</v>
      </c>
      <c r="T4077" s="12">
        <f>(I4077/86400)+DATE(1970,1,1)</f>
        <v>41820.727777777778</v>
      </c>
    </row>
    <row r="4078" spans="1:20" ht="45" x14ac:dyDescent="0.25">
      <c r="A4078" s="1">
        <v>4076</v>
      </c>
      <c r="B4078" s="8" t="s">
        <v>4072</v>
      </c>
      <c r="C4078" s="8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6">
        <f>ROUND((E4078/D4078)*(100),0)</f>
        <v>0</v>
      </c>
      <c r="P4078" s="9">
        <f>IF(L4078 = 0,0,E4078/L4078)</f>
        <v>0</v>
      </c>
      <c r="Q4078" s="1" t="str">
        <f>LEFT(N4078,SEARCH("/",N4078)-1)</f>
        <v>theater</v>
      </c>
      <c r="R4078" s="1" t="str">
        <f>RIGHT(N4078,LEN(N4078) - FIND("/",N4078))</f>
        <v>plays</v>
      </c>
      <c r="S4078" s="12">
        <f>(J4078/86400)+DATE(1970,1,1)</f>
        <v>41905.795706018514</v>
      </c>
      <c r="T4078" s="12">
        <f>(I4078/86400)+DATE(1970,1,1)</f>
        <v>41933.827083333337</v>
      </c>
    </row>
    <row r="4079" spans="1:20" ht="60" x14ac:dyDescent="0.25">
      <c r="A4079" s="1">
        <v>4077</v>
      </c>
      <c r="B4079" s="8" t="s">
        <v>4073</v>
      </c>
      <c r="C4079" s="8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6">
        <f>ROUND((E4079/D4079)*(100),0)</f>
        <v>9</v>
      </c>
      <c r="P4079" s="9">
        <f>IF(L4079 = 0,0,E4079/L4079)</f>
        <v>222.5</v>
      </c>
      <c r="Q4079" s="1" t="str">
        <f>LEFT(N4079,SEARCH("/",N4079)-1)</f>
        <v>theater</v>
      </c>
      <c r="R4079" s="1" t="str">
        <f>RIGHT(N4079,LEN(N4079) - FIND("/",N4079))</f>
        <v>plays</v>
      </c>
      <c r="S4079" s="12">
        <f>(J4079/86400)+DATE(1970,1,1)</f>
        <v>42695.7105787037</v>
      </c>
      <c r="T4079" s="12">
        <f>(I4079/86400)+DATE(1970,1,1)</f>
        <v>42725.7105787037</v>
      </c>
    </row>
    <row r="4080" spans="1:20" ht="60" x14ac:dyDescent="0.25">
      <c r="A4080" s="1">
        <v>4078</v>
      </c>
      <c r="B4080" s="8" t="s">
        <v>4074</v>
      </c>
      <c r="C4080" s="8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6">
        <f>ROUND((E4080/D4080)*(100),0)</f>
        <v>0</v>
      </c>
      <c r="P4080" s="9">
        <f>IF(L4080 = 0,0,E4080/L4080)</f>
        <v>0</v>
      </c>
      <c r="Q4080" s="1" t="str">
        <f>LEFT(N4080,SEARCH("/",N4080)-1)</f>
        <v>theater</v>
      </c>
      <c r="R4080" s="1" t="str">
        <f>RIGHT(N4080,LEN(N4080) - FIND("/",N4080))</f>
        <v>plays</v>
      </c>
      <c r="S4080" s="12">
        <f>(J4080/86400)+DATE(1970,1,1)</f>
        <v>42732.787523148145</v>
      </c>
      <c r="T4080" s="12">
        <f>(I4080/86400)+DATE(1970,1,1)</f>
        <v>42762.787523148145</v>
      </c>
    </row>
    <row r="4081" spans="1:20" ht="60" x14ac:dyDescent="0.25">
      <c r="A4081" s="1">
        <v>4079</v>
      </c>
      <c r="B4081" s="8" t="s">
        <v>4075</v>
      </c>
      <c r="C4081" s="8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6">
        <f>ROUND((E4081/D4081)*(100),0)</f>
        <v>0</v>
      </c>
      <c r="P4081" s="9">
        <f>IF(L4081 = 0,0,E4081/L4081)</f>
        <v>5</v>
      </c>
      <c r="Q4081" s="1" t="str">
        <f>LEFT(N4081,SEARCH("/",N4081)-1)</f>
        <v>theater</v>
      </c>
      <c r="R4081" s="1" t="str">
        <f>RIGHT(N4081,LEN(N4081) - FIND("/",N4081))</f>
        <v>plays</v>
      </c>
      <c r="S4081" s="12">
        <f>(J4081/86400)+DATE(1970,1,1)</f>
        <v>42510.938900462963</v>
      </c>
      <c r="T4081" s="12">
        <f>(I4081/86400)+DATE(1970,1,1)</f>
        <v>42540.938900462963</v>
      </c>
    </row>
    <row r="4082" spans="1:20" ht="60" x14ac:dyDescent="0.25">
      <c r="A4082" s="1">
        <v>4080</v>
      </c>
      <c r="B4082" s="8" t="s">
        <v>4076</v>
      </c>
      <c r="C4082" s="8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6">
        <f>ROUND((E4082/D4082)*(100),0)</f>
        <v>0</v>
      </c>
      <c r="P4082" s="9">
        <f>IF(L4082 = 0,0,E4082/L4082)</f>
        <v>0</v>
      </c>
      <c r="Q4082" s="1" t="str">
        <f>LEFT(N4082,SEARCH("/",N4082)-1)</f>
        <v>theater</v>
      </c>
      <c r="R4082" s="1" t="str">
        <f>RIGHT(N4082,LEN(N4082) - FIND("/",N4082))</f>
        <v>plays</v>
      </c>
      <c r="S4082" s="12">
        <f>(J4082/86400)+DATE(1970,1,1)</f>
        <v>42511.698101851856</v>
      </c>
      <c r="T4082" s="12">
        <f>(I4082/86400)+DATE(1970,1,1)</f>
        <v>42535.787499999999</v>
      </c>
    </row>
    <row r="4083" spans="1:20" ht="45" x14ac:dyDescent="0.25">
      <c r="A4083" s="1">
        <v>4081</v>
      </c>
      <c r="B4083" s="8" t="s">
        <v>4077</v>
      </c>
      <c r="C4083" s="8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6">
        <f>ROUND((E4083/D4083)*(100),0)</f>
        <v>16</v>
      </c>
      <c r="P4083" s="9">
        <f>IF(L4083 = 0,0,E4083/L4083)</f>
        <v>29.166666666666668</v>
      </c>
      <c r="Q4083" s="1" t="str">
        <f>LEFT(N4083,SEARCH("/",N4083)-1)</f>
        <v>theater</v>
      </c>
      <c r="R4083" s="1" t="str">
        <f>RIGHT(N4083,LEN(N4083) - FIND("/",N4083))</f>
        <v>plays</v>
      </c>
      <c r="S4083" s="12">
        <f>(J4083/86400)+DATE(1970,1,1)</f>
        <v>42041.581307870365</v>
      </c>
      <c r="T4083" s="12">
        <f>(I4083/86400)+DATE(1970,1,1)</f>
        <v>42071.539641203708</v>
      </c>
    </row>
    <row r="4084" spans="1:20" ht="60" x14ac:dyDescent="0.25">
      <c r="A4084" s="1">
        <v>4082</v>
      </c>
      <c r="B4084" s="8" t="s">
        <v>4078</v>
      </c>
      <c r="C4084" s="8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6">
        <f>ROUND((E4084/D4084)*(100),0)</f>
        <v>2</v>
      </c>
      <c r="P4084" s="9">
        <f>IF(L4084 = 0,0,E4084/L4084)</f>
        <v>1.5</v>
      </c>
      <c r="Q4084" s="1" t="str">
        <f>LEFT(N4084,SEARCH("/",N4084)-1)</f>
        <v>theater</v>
      </c>
      <c r="R4084" s="1" t="str">
        <f>RIGHT(N4084,LEN(N4084) - FIND("/",N4084))</f>
        <v>plays</v>
      </c>
      <c r="S4084" s="12">
        <f>(J4084/86400)+DATE(1970,1,1)</f>
        <v>42307.189270833333</v>
      </c>
      <c r="T4084" s="12">
        <f>(I4084/86400)+DATE(1970,1,1)</f>
        <v>42322.958333333328</v>
      </c>
    </row>
    <row r="4085" spans="1:20" ht="60" x14ac:dyDescent="0.25">
      <c r="A4085" s="1">
        <v>4083</v>
      </c>
      <c r="B4085" s="8" t="s">
        <v>4079</v>
      </c>
      <c r="C4085" s="8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6">
        <f>ROUND((E4085/D4085)*(100),0)</f>
        <v>22</v>
      </c>
      <c r="P4085" s="9">
        <f>IF(L4085 = 0,0,E4085/L4085)</f>
        <v>126.5</v>
      </c>
      <c r="Q4085" s="1" t="str">
        <f>LEFT(N4085,SEARCH("/",N4085)-1)</f>
        <v>theater</v>
      </c>
      <c r="R4085" s="1" t="str">
        <f>RIGHT(N4085,LEN(N4085) - FIND("/",N4085))</f>
        <v>plays</v>
      </c>
      <c r="S4085" s="12">
        <f>(J4085/86400)+DATE(1970,1,1)</f>
        <v>42353.761759259258</v>
      </c>
      <c r="T4085" s="12">
        <f>(I4085/86400)+DATE(1970,1,1)</f>
        <v>42383.761759259258</v>
      </c>
    </row>
    <row r="4086" spans="1:20" ht="60" x14ac:dyDescent="0.25">
      <c r="A4086" s="1">
        <v>4084</v>
      </c>
      <c r="B4086" s="8" t="s">
        <v>4080</v>
      </c>
      <c r="C4086" s="8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6">
        <f>ROUND((E4086/D4086)*(100),0)</f>
        <v>0</v>
      </c>
      <c r="P4086" s="9">
        <f>IF(L4086 = 0,0,E4086/L4086)</f>
        <v>10</v>
      </c>
      <c r="Q4086" s="1" t="str">
        <f>LEFT(N4086,SEARCH("/",N4086)-1)</f>
        <v>theater</v>
      </c>
      <c r="R4086" s="1" t="str">
        <f>RIGHT(N4086,LEN(N4086) - FIND("/",N4086))</f>
        <v>plays</v>
      </c>
      <c r="S4086" s="12">
        <f>(J4086/86400)+DATE(1970,1,1)</f>
        <v>42622.436412037037</v>
      </c>
      <c r="T4086" s="12">
        <f>(I4086/86400)+DATE(1970,1,1)</f>
        <v>42652.436412037037</v>
      </c>
    </row>
    <row r="4087" spans="1:20" ht="60" x14ac:dyDescent="0.25">
      <c r="A4087" s="1">
        <v>4085</v>
      </c>
      <c r="B4087" s="8" t="s">
        <v>4081</v>
      </c>
      <c r="C4087" s="8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6">
        <f>ROUND((E4087/D4087)*(100),0)</f>
        <v>0</v>
      </c>
      <c r="P4087" s="9">
        <f>IF(L4087 = 0,0,E4087/L4087)</f>
        <v>10</v>
      </c>
      <c r="Q4087" s="1" t="str">
        <f>LEFT(N4087,SEARCH("/",N4087)-1)</f>
        <v>theater</v>
      </c>
      <c r="R4087" s="1" t="str">
        <f>RIGHT(N4087,LEN(N4087) - FIND("/",N4087))</f>
        <v>plays</v>
      </c>
      <c r="S4087" s="12">
        <f>(J4087/86400)+DATE(1970,1,1)</f>
        <v>42058.603877314818</v>
      </c>
      <c r="T4087" s="12">
        <f>(I4087/86400)+DATE(1970,1,1)</f>
        <v>42087.165972222225</v>
      </c>
    </row>
    <row r="4088" spans="1:20" ht="60" x14ac:dyDescent="0.25">
      <c r="A4088" s="1">
        <v>4086</v>
      </c>
      <c r="B4088" s="8" t="s">
        <v>4082</v>
      </c>
      <c r="C4088" s="8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6">
        <f>ROUND((E4088/D4088)*(100),0)</f>
        <v>5</v>
      </c>
      <c r="P4088" s="9">
        <f>IF(L4088 = 0,0,E4088/L4088)</f>
        <v>9.4</v>
      </c>
      <c r="Q4088" s="1" t="str">
        <f>LEFT(N4088,SEARCH("/",N4088)-1)</f>
        <v>theater</v>
      </c>
      <c r="R4088" s="1" t="str">
        <f>RIGHT(N4088,LEN(N4088) - FIND("/",N4088))</f>
        <v>plays</v>
      </c>
      <c r="S4088" s="12">
        <f>(J4088/86400)+DATE(1970,1,1)</f>
        <v>42304.940960648149</v>
      </c>
      <c r="T4088" s="12">
        <f>(I4088/86400)+DATE(1970,1,1)</f>
        <v>42329.166666666672</v>
      </c>
    </row>
    <row r="4089" spans="1:20" x14ac:dyDescent="0.25">
      <c r="A4089" s="1">
        <v>4087</v>
      </c>
      <c r="B4089" s="8" t="s">
        <v>4083</v>
      </c>
      <c r="C4089" s="8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6">
        <f>ROUND((E4089/D4089)*(100),0)</f>
        <v>0</v>
      </c>
      <c r="P4089" s="9">
        <f>IF(L4089 = 0,0,E4089/L4089)</f>
        <v>0</v>
      </c>
      <c r="Q4089" s="1" t="str">
        <f>LEFT(N4089,SEARCH("/",N4089)-1)</f>
        <v>theater</v>
      </c>
      <c r="R4089" s="1" t="str">
        <f>RIGHT(N4089,LEN(N4089) - FIND("/",N4089))</f>
        <v>plays</v>
      </c>
      <c r="S4089" s="12">
        <f>(J4089/86400)+DATE(1970,1,1)</f>
        <v>42538.742893518516</v>
      </c>
      <c r="T4089" s="12">
        <f>(I4089/86400)+DATE(1970,1,1)</f>
        <v>42568.742893518516</v>
      </c>
    </row>
    <row r="4090" spans="1:20" ht="45" x14ac:dyDescent="0.25">
      <c r="A4090" s="1">
        <v>4088</v>
      </c>
      <c r="B4090" s="8" t="s">
        <v>4084</v>
      </c>
      <c r="C4090" s="8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6">
        <f>ROUND((E4090/D4090)*(100),0)</f>
        <v>11</v>
      </c>
      <c r="P4090" s="9">
        <f>IF(L4090 = 0,0,E4090/L4090)</f>
        <v>72</v>
      </c>
      <c r="Q4090" s="1" t="str">
        <f>LEFT(N4090,SEARCH("/",N4090)-1)</f>
        <v>theater</v>
      </c>
      <c r="R4090" s="1" t="str">
        <f>RIGHT(N4090,LEN(N4090) - FIND("/",N4090))</f>
        <v>plays</v>
      </c>
      <c r="S4090" s="12">
        <f>(J4090/86400)+DATE(1970,1,1)</f>
        <v>41990.612546296295</v>
      </c>
      <c r="T4090" s="12">
        <f>(I4090/86400)+DATE(1970,1,1)</f>
        <v>42020.43472222222</v>
      </c>
    </row>
    <row r="4091" spans="1:20" ht="60" x14ac:dyDescent="0.25">
      <c r="A4091" s="1">
        <v>4089</v>
      </c>
      <c r="B4091" s="8" t="s">
        <v>4085</v>
      </c>
      <c r="C4091" s="8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6">
        <f>ROUND((E4091/D4091)*(100),0)</f>
        <v>5</v>
      </c>
      <c r="P4091" s="9">
        <f>IF(L4091 = 0,0,E4091/L4091)</f>
        <v>30</v>
      </c>
      <c r="Q4091" s="1" t="str">
        <f>LEFT(N4091,SEARCH("/",N4091)-1)</f>
        <v>theater</v>
      </c>
      <c r="R4091" s="1" t="str">
        <f>RIGHT(N4091,LEN(N4091) - FIND("/",N4091))</f>
        <v>plays</v>
      </c>
      <c r="S4091" s="12">
        <f>(J4091/86400)+DATE(1970,1,1)</f>
        <v>42122.732499999998</v>
      </c>
      <c r="T4091" s="12">
        <f>(I4091/86400)+DATE(1970,1,1)</f>
        <v>42155.732638888891</v>
      </c>
    </row>
    <row r="4092" spans="1:20" ht="45" x14ac:dyDescent="0.25">
      <c r="A4092" s="1">
        <v>4090</v>
      </c>
      <c r="B4092" s="8" t="s">
        <v>4086</v>
      </c>
      <c r="C4092" s="8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6">
        <f>ROUND((E4092/D4092)*(100),0)</f>
        <v>3</v>
      </c>
      <c r="P4092" s="9">
        <f>IF(L4092 = 0,0,E4092/L4092)</f>
        <v>10.666666666666666</v>
      </c>
      <c r="Q4092" s="1" t="str">
        <f>LEFT(N4092,SEARCH("/",N4092)-1)</f>
        <v>theater</v>
      </c>
      <c r="R4092" s="1" t="str">
        <f>RIGHT(N4092,LEN(N4092) - FIND("/",N4092))</f>
        <v>plays</v>
      </c>
      <c r="S4092" s="12">
        <f>(J4092/86400)+DATE(1970,1,1)</f>
        <v>42209.67288194444</v>
      </c>
      <c r="T4092" s="12">
        <f>(I4092/86400)+DATE(1970,1,1)</f>
        <v>42223.625</v>
      </c>
    </row>
    <row r="4093" spans="1:20" ht="60" x14ac:dyDescent="0.25">
      <c r="A4093" s="1">
        <v>4091</v>
      </c>
      <c r="B4093" s="8" t="s">
        <v>4087</v>
      </c>
      <c r="C4093" s="8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6">
        <f>ROUND((E4093/D4093)*(100),0)</f>
        <v>13</v>
      </c>
      <c r="P4093" s="9">
        <f>IF(L4093 = 0,0,E4093/L4093)</f>
        <v>25.5</v>
      </c>
      <c r="Q4093" s="1" t="str">
        <f>LEFT(N4093,SEARCH("/",N4093)-1)</f>
        <v>theater</v>
      </c>
      <c r="R4093" s="1" t="str">
        <f>RIGHT(N4093,LEN(N4093) - FIND("/",N4093))</f>
        <v>plays</v>
      </c>
      <c r="S4093" s="12">
        <f>(J4093/86400)+DATE(1970,1,1)</f>
        <v>41990.506377314814</v>
      </c>
      <c r="T4093" s="12">
        <f>(I4093/86400)+DATE(1970,1,1)</f>
        <v>42020.506377314814</v>
      </c>
    </row>
    <row r="4094" spans="1:20" ht="45" x14ac:dyDescent="0.25">
      <c r="A4094" s="1">
        <v>4092</v>
      </c>
      <c r="B4094" s="8" t="s">
        <v>4088</v>
      </c>
      <c r="C4094" s="8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6">
        <f>ROUND((E4094/D4094)*(100),0)</f>
        <v>0</v>
      </c>
      <c r="P4094" s="9">
        <f>IF(L4094 = 0,0,E4094/L4094)</f>
        <v>20</v>
      </c>
      <c r="Q4094" s="1" t="str">
        <f>LEFT(N4094,SEARCH("/",N4094)-1)</f>
        <v>theater</v>
      </c>
      <c r="R4094" s="1" t="str">
        <f>RIGHT(N4094,LEN(N4094) - FIND("/",N4094))</f>
        <v>plays</v>
      </c>
      <c r="S4094" s="12">
        <f>(J4094/86400)+DATE(1970,1,1)</f>
        <v>42039.194988425923</v>
      </c>
      <c r="T4094" s="12">
        <f>(I4094/86400)+DATE(1970,1,1)</f>
        <v>42099.153321759259</v>
      </c>
    </row>
    <row r="4095" spans="1:20" ht="60" x14ac:dyDescent="0.25">
      <c r="A4095" s="1">
        <v>4093</v>
      </c>
      <c r="B4095" s="8" t="s">
        <v>4089</v>
      </c>
      <c r="C4095" s="8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6">
        <f>ROUND((E4095/D4095)*(100),0)</f>
        <v>2</v>
      </c>
      <c r="P4095" s="9">
        <f>IF(L4095 = 0,0,E4095/L4095)</f>
        <v>15</v>
      </c>
      <c r="Q4095" s="1" t="str">
        <f>LEFT(N4095,SEARCH("/",N4095)-1)</f>
        <v>theater</v>
      </c>
      <c r="R4095" s="1" t="str">
        <f>RIGHT(N4095,LEN(N4095) - FIND("/",N4095))</f>
        <v>plays</v>
      </c>
      <c r="S4095" s="12">
        <f>(J4095/86400)+DATE(1970,1,1)</f>
        <v>42178.815891203703</v>
      </c>
      <c r="T4095" s="12">
        <f>(I4095/86400)+DATE(1970,1,1)</f>
        <v>42238.815891203703</v>
      </c>
    </row>
    <row r="4096" spans="1:20" ht="45" x14ac:dyDescent="0.25">
      <c r="A4096" s="1">
        <v>4094</v>
      </c>
      <c r="B4096" s="8" t="s">
        <v>4090</v>
      </c>
      <c r="C4096" s="8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6">
        <f>ROUND((E4096/D4096)*(100),0)</f>
        <v>37</v>
      </c>
      <c r="P4096" s="9">
        <f>IF(L4096 = 0,0,E4096/L4096)</f>
        <v>91.25</v>
      </c>
      <c r="Q4096" s="1" t="str">
        <f>LEFT(N4096,SEARCH("/",N4096)-1)</f>
        <v>theater</v>
      </c>
      <c r="R4096" s="1" t="str">
        <f>RIGHT(N4096,LEN(N4096) - FIND("/",N4096))</f>
        <v>plays</v>
      </c>
      <c r="S4096" s="12">
        <f>(J4096/86400)+DATE(1970,1,1)</f>
        <v>41890.086805555555</v>
      </c>
      <c r="T4096" s="12">
        <f>(I4096/86400)+DATE(1970,1,1)</f>
        <v>41934.207638888889</v>
      </c>
    </row>
    <row r="4097" spans="1:20" ht="45" x14ac:dyDescent="0.25">
      <c r="A4097" s="1">
        <v>4095</v>
      </c>
      <c r="B4097" s="8" t="s">
        <v>4091</v>
      </c>
      <c r="C4097" s="8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6">
        <f>ROUND((E4097/D4097)*(100),0)</f>
        <v>3</v>
      </c>
      <c r="P4097" s="9">
        <f>IF(L4097 = 0,0,E4097/L4097)</f>
        <v>800</v>
      </c>
      <c r="Q4097" s="1" t="str">
        <f>LEFT(N4097,SEARCH("/",N4097)-1)</f>
        <v>theater</v>
      </c>
      <c r="R4097" s="1" t="str">
        <f>RIGHT(N4097,LEN(N4097) - FIND("/",N4097))</f>
        <v>plays</v>
      </c>
      <c r="S4097" s="12">
        <f>(J4097/86400)+DATE(1970,1,1)</f>
        <v>42693.031828703708</v>
      </c>
      <c r="T4097" s="12">
        <f>(I4097/86400)+DATE(1970,1,1)</f>
        <v>42723.031828703708</v>
      </c>
    </row>
    <row r="4098" spans="1:20" ht="45" x14ac:dyDescent="0.25">
      <c r="A4098" s="1">
        <v>4096</v>
      </c>
      <c r="B4098" s="8" t="s">
        <v>4092</v>
      </c>
      <c r="C4098" s="8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6">
        <f>ROUND((E4098/D4098)*(100),0)</f>
        <v>11</v>
      </c>
      <c r="P4098" s="9">
        <f>IF(L4098 = 0,0,E4098/L4098)</f>
        <v>80</v>
      </c>
      <c r="Q4098" s="1" t="str">
        <f>LEFT(N4098,SEARCH("/",N4098)-1)</f>
        <v>theater</v>
      </c>
      <c r="R4098" s="1" t="str">
        <f>RIGHT(N4098,LEN(N4098) - FIND("/",N4098))</f>
        <v>plays</v>
      </c>
      <c r="S4098" s="12">
        <f>(J4098/86400)+DATE(1970,1,1)</f>
        <v>42750.530312499999</v>
      </c>
      <c r="T4098" s="12">
        <f>(I4098/86400)+DATE(1970,1,1)</f>
        <v>42794.368750000001</v>
      </c>
    </row>
    <row r="4099" spans="1:20" ht="60" x14ac:dyDescent="0.25">
      <c r="A4099" s="1">
        <v>4097</v>
      </c>
      <c r="B4099" s="8" t="s">
        <v>4093</v>
      </c>
      <c r="C4099" s="8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6">
        <f>ROUND((E4099/D4099)*(100),0)</f>
        <v>0</v>
      </c>
      <c r="P4099" s="9">
        <f>IF(L4099 = 0,0,E4099/L4099)</f>
        <v>0</v>
      </c>
      <c r="Q4099" s="1" t="str">
        <f>LEFT(N4099,SEARCH("/",N4099)-1)</f>
        <v>theater</v>
      </c>
      <c r="R4099" s="1" t="str">
        <f>RIGHT(N4099,LEN(N4099) - FIND("/",N4099))</f>
        <v>plays</v>
      </c>
      <c r="S4099" s="12">
        <f>(J4099/86400)+DATE(1970,1,1)</f>
        <v>42344.824502314819</v>
      </c>
      <c r="T4099" s="12">
        <f>(I4099/86400)+DATE(1970,1,1)</f>
        <v>42400.996527777781</v>
      </c>
    </row>
    <row r="4100" spans="1:20" ht="45" x14ac:dyDescent="0.25">
      <c r="A4100" s="1">
        <v>4098</v>
      </c>
      <c r="B4100" s="8" t="s">
        <v>4094</v>
      </c>
      <c r="C4100" s="8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6">
        <f>ROUND((E4100/D4100)*(100),0)</f>
        <v>0</v>
      </c>
      <c r="P4100" s="9">
        <f>IF(L4100 = 0,0,E4100/L4100)</f>
        <v>0</v>
      </c>
      <c r="Q4100" s="1" t="str">
        <f>LEFT(N4100,SEARCH("/",N4100)-1)</f>
        <v>theater</v>
      </c>
      <c r="R4100" s="1" t="str">
        <f>RIGHT(N4100,LEN(N4100) - FIND("/",N4100))</f>
        <v>plays</v>
      </c>
      <c r="S4100" s="12">
        <f>(J4100/86400)+DATE(1970,1,1)</f>
        <v>42495.722187499996</v>
      </c>
      <c r="T4100" s="12">
        <f>(I4100/86400)+DATE(1970,1,1)</f>
        <v>42525.722187499996</v>
      </c>
    </row>
    <row r="4101" spans="1:20" ht="60" x14ac:dyDescent="0.25">
      <c r="A4101" s="1">
        <v>4099</v>
      </c>
      <c r="B4101" s="8" t="s">
        <v>4095</v>
      </c>
      <c r="C4101" s="8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6">
        <f>ROUND((E4101/D4101)*(100),0)</f>
        <v>1</v>
      </c>
      <c r="P4101" s="9">
        <f>IF(L4101 = 0,0,E4101/L4101)</f>
        <v>50</v>
      </c>
      <c r="Q4101" s="1" t="str">
        <f>LEFT(N4101,SEARCH("/",N4101)-1)</f>
        <v>theater</v>
      </c>
      <c r="R4101" s="1" t="str">
        <f>RIGHT(N4101,LEN(N4101) - FIND("/",N4101))</f>
        <v>plays</v>
      </c>
      <c r="S4101" s="12">
        <f>(J4101/86400)+DATE(1970,1,1)</f>
        <v>42570.850381944445</v>
      </c>
      <c r="T4101" s="12">
        <f>(I4101/86400)+DATE(1970,1,1)</f>
        <v>42615.850381944445</v>
      </c>
    </row>
    <row r="4102" spans="1:20" ht="45" x14ac:dyDescent="0.25">
      <c r="A4102" s="1">
        <v>4100</v>
      </c>
      <c r="B4102" s="8" t="s">
        <v>4096</v>
      </c>
      <c r="C4102" s="8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6">
        <f>ROUND((E4102/D4102)*(100),0)</f>
        <v>0</v>
      </c>
      <c r="P4102" s="9">
        <f>IF(L4102 = 0,0,E4102/L4102)</f>
        <v>0</v>
      </c>
      <c r="Q4102" s="1" t="str">
        <f>LEFT(N4102,SEARCH("/",N4102)-1)</f>
        <v>theater</v>
      </c>
      <c r="R4102" s="1" t="str">
        <f>RIGHT(N4102,LEN(N4102) - FIND("/",N4102))</f>
        <v>plays</v>
      </c>
      <c r="S4102" s="12">
        <f>(J4102/86400)+DATE(1970,1,1)</f>
        <v>41927.124884259261</v>
      </c>
      <c r="T4102" s="12">
        <f>(I4102/86400)+DATE(1970,1,1)</f>
        <v>41937.124884259261</v>
      </c>
    </row>
    <row r="4103" spans="1:20" ht="60" x14ac:dyDescent="0.25">
      <c r="A4103" s="1">
        <v>4101</v>
      </c>
      <c r="B4103" s="8" t="s">
        <v>4097</v>
      </c>
      <c r="C4103" s="8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6">
        <f>ROUND((E4103/D4103)*(100),0)</f>
        <v>0</v>
      </c>
      <c r="P4103" s="9">
        <f>IF(L4103 = 0,0,E4103/L4103)</f>
        <v>0</v>
      </c>
      <c r="Q4103" s="1" t="str">
        <f>LEFT(N4103,SEARCH("/",N4103)-1)</f>
        <v>theater</v>
      </c>
      <c r="R4103" s="1" t="str">
        <f>RIGHT(N4103,LEN(N4103) - FIND("/",N4103))</f>
        <v>plays</v>
      </c>
      <c r="S4103" s="12">
        <f>(J4103/86400)+DATE(1970,1,1)</f>
        <v>42730.903726851851</v>
      </c>
      <c r="T4103" s="12">
        <f>(I4103/86400)+DATE(1970,1,1)</f>
        <v>42760.903726851851</v>
      </c>
    </row>
    <row r="4104" spans="1:20" ht="45" x14ac:dyDescent="0.25">
      <c r="A4104" s="1">
        <v>4102</v>
      </c>
      <c r="B4104" s="8" t="s">
        <v>4098</v>
      </c>
      <c r="C4104" s="8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6">
        <f>ROUND((E4104/D4104)*(100),0)</f>
        <v>27</v>
      </c>
      <c r="P4104" s="9">
        <f>IF(L4104 = 0,0,E4104/L4104)</f>
        <v>22.833333333333332</v>
      </c>
      <c r="Q4104" s="1" t="str">
        <f>LEFT(N4104,SEARCH("/",N4104)-1)</f>
        <v>theater</v>
      </c>
      <c r="R4104" s="1" t="str">
        <f>RIGHT(N4104,LEN(N4104) - FIND("/",N4104))</f>
        <v>plays</v>
      </c>
      <c r="S4104" s="12">
        <f>(J4104/86400)+DATE(1970,1,1)</f>
        <v>42475.848067129627</v>
      </c>
      <c r="T4104" s="12">
        <f>(I4104/86400)+DATE(1970,1,1)</f>
        <v>42505.848067129627</v>
      </c>
    </row>
    <row r="4105" spans="1:20" ht="45" x14ac:dyDescent="0.25">
      <c r="A4105" s="1">
        <v>4103</v>
      </c>
      <c r="B4105" s="8" t="s">
        <v>4099</v>
      </c>
      <c r="C4105" s="8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6">
        <f>ROUND((E4105/D4105)*(100),0)</f>
        <v>10</v>
      </c>
      <c r="P4105" s="9">
        <f>IF(L4105 = 0,0,E4105/L4105)</f>
        <v>16.666666666666668</v>
      </c>
      <c r="Q4105" s="1" t="str">
        <f>LEFT(N4105,SEARCH("/",N4105)-1)</f>
        <v>theater</v>
      </c>
      <c r="R4105" s="1" t="str">
        <f>RIGHT(N4105,LEN(N4105) - FIND("/",N4105))</f>
        <v>plays</v>
      </c>
      <c r="S4105" s="12">
        <f>(J4105/86400)+DATE(1970,1,1)</f>
        <v>42188.83293981482</v>
      </c>
      <c r="T4105" s="12">
        <f>(I4105/86400)+DATE(1970,1,1)</f>
        <v>42242.772222222222</v>
      </c>
    </row>
    <row r="4106" spans="1:20" ht="45" x14ac:dyDescent="0.25">
      <c r="A4106" s="1">
        <v>4104</v>
      </c>
      <c r="B4106" s="8" t="s">
        <v>4100</v>
      </c>
      <c r="C4106" s="8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6">
        <f>ROUND((E4106/D4106)*(100),0)</f>
        <v>21</v>
      </c>
      <c r="P4106" s="9">
        <f>IF(L4106 = 0,0,E4106/L4106)</f>
        <v>45.785714285714285</v>
      </c>
      <c r="Q4106" s="1" t="str">
        <f>LEFT(N4106,SEARCH("/",N4106)-1)</f>
        <v>theater</v>
      </c>
      <c r="R4106" s="1" t="str">
        <f>RIGHT(N4106,LEN(N4106) - FIND("/",N4106))</f>
        <v>plays</v>
      </c>
      <c r="S4106" s="12">
        <f>(J4106/86400)+DATE(1970,1,1)</f>
        <v>42640.278171296297</v>
      </c>
      <c r="T4106" s="12">
        <f>(I4106/86400)+DATE(1970,1,1)</f>
        <v>42670.278171296297</v>
      </c>
    </row>
    <row r="4107" spans="1:20" ht="60" x14ac:dyDescent="0.25">
      <c r="A4107" s="1">
        <v>4105</v>
      </c>
      <c r="B4107" s="8" t="s">
        <v>4101</v>
      </c>
      <c r="C4107" s="8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6">
        <f>ROUND((E4107/D4107)*(100),0)</f>
        <v>7</v>
      </c>
      <c r="P4107" s="9">
        <f>IF(L4107 = 0,0,E4107/L4107)</f>
        <v>383.33333333333331</v>
      </c>
      <c r="Q4107" s="1" t="str">
        <f>LEFT(N4107,SEARCH("/",N4107)-1)</f>
        <v>theater</v>
      </c>
      <c r="R4107" s="1" t="str">
        <f>RIGHT(N4107,LEN(N4107) - FIND("/",N4107))</f>
        <v>plays</v>
      </c>
      <c r="S4107" s="12">
        <f>(J4107/86400)+DATE(1970,1,1)</f>
        <v>42697.010520833333</v>
      </c>
      <c r="T4107" s="12">
        <f>(I4107/86400)+DATE(1970,1,1)</f>
        <v>42730.010520833333</v>
      </c>
    </row>
    <row r="4108" spans="1:20" ht="60" x14ac:dyDescent="0.25">
      <c r="A4108" s="1">
        <v>4106</v>
      </c>
      <c r="B4108" s="8" t="s">
        <v>4102</v>
      </c>
      <c r="C4108" s="8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6">
        <f>ROUND((E4108/D4108)*(100),0)</f>
        <v>71</v>
      </c>
      <c r="P4108" s="9">
        <f>IF(L4108 = 0,0,E4108/L4108)</f>
        <v>106.96969696969697</v>
      </c>
      <c r="Q4108" s="1" t="str">
        <f>LEFT(N4108,SEARCH("/",N4108)-1)</f>
        <v>theater</v>
      </c>
      <c r="R4108" s="1" t="str">
        <f>RIGHT(N4108,LEN(N4108) - FIND("/",N4108))</f>
        <v>plays</v>
      </c>
      <c r="S4108" s="12">
        <f>(J4108/86400)+DATE(1970,1,1)</f>
        <v>42053.049375000002</v>
      </c>
      <c r="T4108" s="12">
        <f>(I4108/86400)+DATE(1970,1,1)</f>
        <v>42096.041666666672</v>
      </c>
    </row>
    <row r="4109" spans="1:20" ht="60" x14ac:dyDescent="0.25">
      <c r="A4109" s="1">
        <v>4107</v>
      </c>
      <c r="B4109" s="8" t="s">
        <v>4103</v>
      </c>
      <c r="C4109" s="8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6">
        <f>ROUND((E4109/D4109)*(100),0)</f>
        <v>2</v>
      </c>
      <c r="P4109" s="9">
        <f>IF(L4109 = 0,0,E4109/L4109)</f>
        <v>10.25</v>
      </c>
      <c r="Q4109" s="1" t="str">
        <f>LEFT(N4109,SEARCH("/",N4109)-1)</f>
        <v>theater</v>
      </c>
      <c r="R4109" s="1" t="str">
        <f>RIGHT(N4109,LEN(N4109) - FIND("/",N4109))</f>
        <v>plays</v>
      </c>
      <c r="S4109" s="12">
        <f>(J4109/86400)+DATE(1970,1,1)</f>
        <v>41883.916678240741</v>
      </c>
      <c r="T4109" s="12">
        <f>(I4109/86400)+DATE(1970,1,1)</f>
        <v>41906.916678240741</v>
      </c>
    </row>
    <row r="4110" spans="1:20" ht="45" x14ac:dyDescent="0.25">
      <c r="A4110" s="1">
        <v>4108</v>
      </c>
      <c r="B4110" s="8" t="s">
        <v>4104</v>
      </c>
      <c r="C4110" s="8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6">
        <f>ROUND((E4110/D4110)*(100),0)</f>
        <v>2</v>
      </c>
      <c r="P4110" s="9">
        <f>IF(L4110 = 0,0,E4110/L4110)</f>
        <v>59</v>
      </c>
      <c r="Q4110" s="1" t="str">
        <f>LEFT(N4110,SEARCH("/",N4110)-1)</f>
        <v>theater</v>
      </c>
      <c r="R4110" s="1" t="str">
        <f>RIGHT(N4110,LEN(N4110) - FIND("/",N4110))</f>
        <v>plays</v>
      </c>
      <c r="S4110" s="12">
        <f>(J4110/86400)+DATE(1970,1,1)</f>
        <v>42767.031678240739</v>
      </c>
      <c r="T4110" s="12">
        <f>(I4110/86400)+DATE(1970,1,1)</f>
        <v>42797.208333333328</v>
      </c>
    </row>
    <row r="4111" spans="1:20" ht="45" x14ac:dyDescent="0.25">
      <c r="A4111" s="1">
        <v>4109</v>
      </c>
      <c r="B4111" s="8" t="s">
        <v>4105</v>
      </c>
      <c r="C4111" s="8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6">
        <f>ROUND((E4111/D4111)*(100),0)</f>
        <v>0</v>
      </c>
      <c r="P4111" s="9">
        <f>IF(L4111 = 0,0,E4111/L4111)</f>
        <v>0</v>
      </c>
      <c r="Q4111" s="1" t="str">
        <f>LEFT(N4111,SEARCH("/",N4111)-1)</f>
        <v>theater</v>
      </c>
      <c r="R4111" s="1" t="str">
        <f>RIGHT(N4111,LEN(N4111) - FIND("/",N4111))</f>
        <v>plays</v>
      </c>
      <c r="S4111" s="12">
        <f>(J4111/86400)+DATE(1970,1,1)</f>
        <v>42307.539398148147</v>
      </c>
      <c r="T4111" s="12">
        <f>(I4111/86400)+DATE(1970,1,1)</f>
        <v>42337.581064814818</v>
      </c>
    </row>
    <row r="4112" spans="1:20" ht="60" x14ac:dyDescent="0.25">
      <c r="A4112" s="1">
        <v>4110</v>
      </c>
      <c r="B4112" s="8" t="s">
        <v>4106</v>
      </c>
      <c r="C4112" s="8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6">
        <f>ROUND((E4112/D4112)*(100),0)</f>
        <v>29</v>
      </c>
      <c r="P4112" s="9">
        <f>IF(L4112 = 0,0,E4112/L4112)</f>
        <v>14.333333333333334</v>
      </c>
      <c r="Q4112" s="1" t="str">
        <f>LEFT(N4112,SEARCH("/",N4112)-1)</f>
        <v>theater</v>
      </c>
      <c r="R4112" s="1" t="str">
        <f>RIGHT(N4112,LEN(N4112) - FIND("/",N4112))</f>
        <v>plays</v>
      </c>
      <c r="S4112" s="12">
        <f>(J4112/86400)+DATE(1970,1,1)</f>
        <v>42512.626747685186</v>
      </c>
      <c r="T4112" s="12">
        <f>(I4112/86400)+DATE(1970,1,1)</f>
        <v>42572.626747685186</v>
      </c>
    </row>
    <row r="4113" spans="1:20" ht="45" x14ac:dyDescent="0.25">
      <c r="A4113" s="1">
        <v>4111</v>
      </c>
      <c r="B4113" s="8" t="s">
        <v>4107</v>
      </c>
      <c r="C4113" s="8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6">
        <f>ROUND((E4113/D4113)*(100),0)</f>
        <v>3</v>
      </c>
      <c r="P4113" s="9">
        <f>IF(L4113 = 0,0,E4113/L4113)</f>
        <v>15.666666666666666</v>
      </c>
      <c r="Q4113" s="1" t="str">
        <f>LEFT(N4113,SEARCH("/",N4113)-1)</f>
        <v>theater</v>
      </c>
      <c r="R4113" s="1" t="str">
        <f>RIGHT(N4113,LEN(N4113) - FIND("/",N4113))</f>
        <v>plays</v>
      </c>
      <c r="S4113" s="12">
        <f>(J4113/86400)+DATE(1970,1,1)</f>
        <v>42029.135879629626</v>
      </c>
      <c r="T4113" s="12">
        <f>(I4113/86400)+DATE(1970,1,1)</f>
        <v>42059.135879629626</v>
      </c>
    </row>
    <row r="4114" spans="1:20" ht="60" x14ac:dyDescent="0.25">
      <c r="A4114" s="1">
        <v>4112</v>
      </c>
      <c r="B4114" s="8" t="s">
        <v>4108</v>
      </c>
      <c r="C4114" s="8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6">
        <f>ROUND((E4114/D4114)*(100),0)</f>
        <v>0</v>
      </c>
      <c r="P4114" s="9">
        <f>IF(L4114 = 0,0,E4114/L4114)</f>
        <v>1</v>
      </c>
      <c r="Q4114" s="1" t="str">
        <f>LEFT(N4114,SEARCH("/",N4114)-1)</f>
        <v>theater</v>
      </c>
      <c r="R4114" s="1" t="str">
        <f>RIGHT(N4114,LEN(N4114) - FIND("/",N4114))</f>
        <v>plays</v>
      </c>
      <c r="S4114" s="12">
        <f>(J4114/86400)+DATE(1970,1,1)</f>
        <v>42400.946597222224</v>
      </c>
      <c r="T4114" s="12">
        <f>(I4114/86400)+DATE(1970,1,1)</f>
        <v>42428</v>
      </c>
    </row>
    <row r="4115" spans="1:20" ht="60" x14ac:dyDescent="0.25">
      <c r="A4115" s="1">
        <v>4113</v>
      </c>
      <c r="B4115" s="8" t="s">
        <v>4109</v>
      </c>
      <c r="C4115" s="8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16">
        <f>ROUND((E4115/D4115)*(100),0)</f>
        <v>0</v>
      </c>
      <c r="P4115" s="9">
        <f>IF(L4115 = 0,0,E4115/L4115)</f>
        <v>1</v>
      </c>
      <c r="Q4115" s="1" t="str">
        <f>LEFT(N4115,SEARCH("/",N4115)-1)</f>
        <v>theater</v>
      </c>
      <c r="R4115" s="1" t="str">
        <f>RIGHT(N4115,LEN(N4115) - FIND("/",N4115))</f>
        <v>plays</v>
      </c>
      <c r="S4115" s="12">
        <f>(J4115/86400)+DATE(1970,1,1)</f>
        <v>42358.573182870372</v>
      </c>
      <c r="T4115" s="12">
        <f>(I4115/86400)+DATE(1970,1,1)</f>
        <v>42377.273611111115</v>
      </c>
    </row>
  </sheetData>
  <conditionalFormatting sqref="F1:F1048576">
    <cfRule type="cellIs" dxfId="11" priority="9" operator="equal">
      <formula>"successful"</formula>
    </cfRule>
  </conditionalFormatting>
  <conditionalFormatting sqref="F2:F1048576">
    <cfRule type="cellIs" dxfId="10" priority="6" operator="equal">
      <formula>"live"</formula>
    </cfRule>
    <cfRule type="cellIs" dxfId="9" priority="7" operator="equal">
      <formula>"canceled"</formula>
    </cfRule>
    <cfRule type="cellIs" dxfId="8" priority="8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499984740745262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677B-84BB-4466-80EF-208A0FE406F0}">
  <sheetPr codeName="Sheet2"/>
  <dimension ref="A1:F14"/>
  <sheetViews>
    <sheetView tabSelected="1" topLeftCell="C1" workbookViewId="0">
      <selection activeCell="S28" sqref="S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13.5703125" bestFit="1" customWidth="1"/>
    <col min="9" max="9" width="11.28515625" bestFit="1" customWidth="1"/>
    <col min="10" max="10" width="18.5703125" bestFit="1" customWidth="1"/>
    <col min="11" max="11" width="16.28515625" bestFit="1" customWidth="1"/>
  </cols>
  <sheetData>
    <row r="1" spans="1:6" x14ac:dyDescent="0.25">
      <c r="A1" s="3" t="s">
        <v>8223</v>
      </c>
      <c r="B1" t="s">
        <v>8323</v>
      </c>
    </row>
    <row r="3" spans="1:6" x14ac:dyDescent="0.25">
      <c r="A3" s="3" t="s">
        <v>8322</v>
      </c>
      <c r="B3" s="3" t="s">
        <v>8321</v>
      </c>
    </row>
    <row r="4" spans="1:6" x14ac:dyDescent="0.25">
      <c r="A4" s="3" t="s">
        <v>8319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4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5">
      <c r="A6" s="4" t="s">
        <v>8317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5">
      <c r="A7" s="4" t="s">
        <v>8316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5">
      <c r="A8" s="4" t="s">
        <v>8315</v>
      </c>
      <c r="B8" s="5"/>
      <c r="C8" s="5"/>
      <c r="D8" s="5">
        <v>24</v>
      </c>
      <c r="E8" s="5"/>
      <c r="F8" s="5">
        <v>24</v>
      </c>
    </row>
    <row r="9" spans="1:6" x14ac:dyDescent="0.25">
      <c r="A9" s="4" t="s">
        <v>8314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5">
      <c r="A10" s="4" t="s">
        <v>8318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5">
      <c r="A11" s="4" t="s">
        <v>8313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5">
      <c r="A12" s="4" t="s">
        <v>8312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5">
      <c r="A13" s="4" t="s">
        <v>8311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5">
      <c r="A14" s="4" t="s">
        <v>8320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D52AB-9432-4A15-806A-F309F655D020}">
  <sheetPr codeName="Sheet3"/>
  <dimension ref="A1:F47"/>
  <sheetViews>
    <sheetView topLeftCell="A4" workbookViewId="0">
      <selection activeCell="N33" sqref="N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3" t="s">
        <v>8223</v>
      </c>
      <c r="B1" t="s">
        <v>8323</v>
      </c>
    </row>
    <row r="2" spans="1:6" x14ac:dyDescent="0.25">
      <c r="A2" s="3" t="s">
        <v>8367</v>
      </c>
      <c r="B2" t="s">
        <v>8323</v>
      </c>
    </row>
    <row r="4" spans="1:6" x14ac:dyDescent="0.25">
      <c r="A4" s="3" t="s">
        <v>8322</v>
      </c>
      <c r="B4" s="3" t="s">
        <v>8321</v>
      </c>
    </row>
    <row r="5" spans="1:6" x14ac:dyDescent="0.25">
      <c r="A5" s="3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4" t="s">
        <v>8326</v>
      </c>
      <c r="B6" s="5"/>
      <c r="C6" s="5">
        <v>100</v>
      </c>
      <c r="D6" s="5"/>
      <c r="E6" s="5"/>
      <c r="F6" s="5">
        <v>100</v>
      </c>
    </row>
    <row r="7" spans="1:6" x14ac:dyDescent="0.25">
      <c r="A7" s="4" t="s">
        <v>8327</v>
      </c>
      <c r="B7" s="5"/>
      <c r="C7" s="5"/>
      <c r="D7" s="5">
        <v>20</v>
      </c>
      <c r="E7" s="5"/>
      <c r="F7" s="5">
        <v>20</v>
      </c>
    </row>
    <row r="8" spans="1:6" x14ac:dyDescent="0.25">
      <c r="A8" s="4" t="s">
        <v>8328</v>
      </c>
      <c r="B8" s="5"/>
      <c r="C8" s="5"/>
      <c r="D8" s="5">
        <v>24</v>
      </c>
      <c r="E8" s="5"/>
      <c r="F8" s="5">
        <v>24</v>
      </c>
    </row>
    <row r="9" spans="1:6" x14ac:dyDescent="0.25">
      <c r="A9" s="4" t="s">
        <v>8329</v>
      </c>
      <c r="B9" s="5"/>
      <c r="C9" s="5">
        <v>40</v>
      </c>
      <c r="D9" s="5"/>
      <c r="E9" s="5"/>
      <c r="F9" s="5">
        <v>40</v>
      </c>
    </row>
    <row r="10" spans="1:6" x14ac:dyDescent="0.25">
      <c r="A10" s="4" t="s">
        <v>8330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4" t="s">
        <v>8331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4" t="s">
        <v>8332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4" t="s">
        <v>8333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4" t="s">
        <v>8334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5">
      <c r="A15" s="4" t="s">
        <v>8335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4" t="s">
        <v>8336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5">
      <c r="A17" s="4" t="s">
        <v>8337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4" t="s">
        <v>8338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4" t="s">
        <v>8339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5">
      <c r="A20" s="4" t="s">
        <v>8340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4" t="s">
        <v>8341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5">
      <c r="A22" s="4" t="s">
        <v>8342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4" t="s">
        <v>8343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4" t="s">
        <v>8344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5">
      <c r="A25" s="4" t="s">
        <v>8345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4" t="s">
        <v>8346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4" t="s">
        <v>8347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4" t="s">
        <v>8348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5">
      <c r="A29" s="4" t="s">
        <v>8349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4" t="s">
        <v>8350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5">
      <c r="A31" s="4" t="s">
        <v>8351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4" t="s">
        <v>8352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4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4" t="s">
        <v>8354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4" t="s">
        <v>8355</v>
      </c>
      <c r="B35" s="5"/>
      <c r="C35" s="5"/>
      <c r="D35" s="5">
        <v>40</v>
      </c>
      <c r="E35" s="5"/>
      <c r="F35" s="5">
        <v>40</v>
      </c>
    </row>
    <row r="36" spans="1:6" x14ac:dyDescent="0.25">
      <c r="A36" s="4" t="s">
        <v>8356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4" t="s">
        <v>8357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5">
      <c r="A38" s="4" t="s">
        <v>8358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5">
      <c r="A39" s="4" t="s">
        <v>8359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5">
      <c r="A40" s="4" t="s">
        <v>8360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4" t="s">
        <v>8361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4" t="s">
        <v>8362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5">
      <c r="A43" s="4" t="s">
        <v>8363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4" t="s">
        <v>8364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5">
      <c r="A45" s="4" t="s">
        <v>8365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5">
      <c r="A46" s="4" t="s">
        <v>8366</v>
      </c>
      <c r="B46" s="5"/>
      <c r="C46" s="5"/>
      <c r="D46" s="5">
        <v>20</v>
      </c>
      <c r="E46" s="5"/>
      <c r="F46" s="5">
        <v>20</v>
      </c>
    </row>
    <row r="47" spans="1:6" x14ac:dyDescent="0.25">
      <c r="A47" s="4" t="s">
        <v>8320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B244-B3EA-40C9-B95F-2711449D5BA5}">
  <sheetPr codeName="Sheet4"/>
  <dimension ref="A1:F18"/>
  <sheetViews>
    <sheetView workbookViewId="0">
      <selection activeCell="K28" sqref="K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3" t="s">
        <v>8367</v>
      </c>
      <c r="B1" t="s">
        <v>8323</v>
      </c>
    </row>
    <row r="2" spans="1:6" x14ac:dyDescent="0.25">
      <c r="A2" s="3" t="s">
        <v>8380</v>
      </c>
      <c r="B2" t="s">
        <v>8323</v>
      </c>
    </row>
    <row r="4" spans="1:6" x14ac:dyDescent="0.25">
      <c r="A4" s="3" t="s">
        <v>8381</v>
      </c>
      <c r="B4" s="3" t="s">
        <v>8321</v>
      </c>
    </row>
    <row r="5" spans="1:6" x14ac:dyDescent="0.25">
      <c r="A5" s="3" t="s">
        <v>8319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3" t="s">
        <v>8374</v>
      </c>
      <c r="B6" s="5">
        <v>182</v>
      </c>
      <c r="C6" s="5">
        <v>149</v>
      </c>
      <c r="D6" s="5">
        <v>34</v>
      </c>
      <c r="E6" s="5">
        <v>2</v>
      </c>
      <c r="F6" s="5">
        <v>367</v>
      </c>
    </row>
    <row r="7" spans="1:6" x14ac:dyDescent="0.25">
      <c r="A7" s="13" t="s">
        <v>8375</v>
      </c>
      <c r="B7" s="5">
        <v>202</v>
      </c>
      <c r="C7" s="5">
        <v>106</v>
      </c>
      <c r="D7" s="5">
        <v>27</v>
      </c>
      <c r="E7" s="5">
        <v>18</v>
      </c>
      <c r="F7" s="5">
        <v>353</v>
      </c>
    </row>
    <row r="8" spans="1:6" x14ac:dyDescent="0.25">
      <c r="A8" s="13" t="s">
        <v>8376</v>
      </c>
      <c r="B8" s="5">
        <v>180</v>
      </c>
      <c r="C8" s="5">
        <v>108</v>
      </c>
      <c r="D8" s="5">
        <v>28</v>
      </c>
      <c r="E8" s="5">
        <v>30</v>
      </c>
      <c r="F8" s="5">
        <v>346</v>
      </c>
    </row>
    <row r="9" spans="1:6" x14ac:dyDescent="0.25">
      <c r="A9" s="13" t="s">
        <v>8377</v>
      </c>
      <c r="B9" s="5">
        <v>192</v>
      </c>
      <c r="C9" s="5">
        <v>102</v>
      </c>
      <c r="D9" s="5">
        <v>27</v>
      </c>
      <c r="E9" s="5"/>
      <c r="F9" s="5">
        <v>321</v>
      </c>
    </row>
    <row r="10" spans="1:6" x14ac:dyDescent="0.25">
      <c r="A10" s="13" t="s">
        <v>8368</v>
      </c>
      <c r="B10" s="5">
        <v>234</v>
      </c>
      <c r="C10" s="5">
        <v>126</v>
      </c>
      <c r="D10" s="5">
        <v>26</v>
      </c>
      <c r="E10" s="5"/>
      <c r="F10" s="5">
        <v>386</v>
      </c>
    </row>
    <row r="11" spans="1:6" x14ac:dyDescent="0.25">
      <c r="A11" s="13" t="s">
        <v>8378</v>
      </c>
      <c r="B11" s="5">
        <v>211</v>
      </c>
      <c r="C11" s="5">
        <v>147</v>
      </c>
      <c r="D11" s="5">
        <v>27</v>
      </c>
      <c r="E11" s="5"/>
      <c r="F11" s="5">
        <v>385</v>
      </c>
    </row>
    <row r="12" spans="1:6" x14ac:dyDescent="0.25">
      <c r="A12" s="13" t="s">
        <v>8369</v>
      </c>
      <c r="B12" s="5">
        <v>194</v>
      </c>
      <c r="C12" s="5">
        <v>150</v>
      </c>
      <c r="D12" s="5">
        <v>43</v>
      </c>
      <c r="E12" s="5"/>
      <c r="F12" s="5">
        <v>387</v>
      </c>
    </row>
    <row r="13" spans="1:6" x14ac:dyDescent="0.25">
      <c r="A13" s="13" t="s">
        <v>8370</v>
      </c>
      <c r="B13" s="5">
        <v>166</v>
      </c>
      <c r="C13" s="5">
        <v>134</v>
      </c>
      <c r="D13" s="5">
        <v>33</v>
      </c>
      <c r="E13" s="5"/>
      <c r="F13" s="5">
        <v>333</v>
      </c>
    </row>
    <row r="14" spans="1:6" x14ac:dyDescent="0.25">
      <c r="A14" s="13" t="s">
        <v>8371</v>
      </c>
      <c r="B14" s="5">
        <v>147</v>
      </c>
      <c r="C14" s="5">
        <v>127</v>
      </c>
      <c r="D14" s="5">
        <v>24</v>
      </c>
      <c r="E14" s="5"/>
      <c r="F14" s="5">
        <v>298</v>
      </c>
    </row>
    <row r="15" spans="1:6" x14ac:dyDescent="0.25">
      <c r="A15" s="13" t="s">
        <v>8372</v>
      </c>
      <c r="B15" s="5">
        <v>183</v>
      </c>
      <c r="C15" s="5">
        <v>149</v>
      </c>
      <c r="D15" s="5">
        <v>20</v>
      </c>
      <c r="E15" s="5"/>
      <c r="F15" s="5">
        <v>352</v>
      </c>
    </row>
    <row r="16" spans="1:6" x14ac:dyDescent="0.25">
      <c r="A16" s="13" t="s">
        <v>8373</v>
      </c>
      <c r="B16" s="5">
        <v>183</v>
      </c>
      <c r="C16" s="5">
        <v>114</v>
      </c>
      <c r="D16" s="5">
        <v>37</v>
      </c>
      <c r="E16" s="5"/>
      <c r="F16" s="5">
        <v>334</v>
      </c>
    </row>
    <row r="17" spans="1:6" x14ac:dyDescent="0.25">
      <c r="A17" s="13" t="s">
        <v>8379</v>
      </c>
      <c r="B17" s="5">
        <v>111</v>
      </c>
      <c r="C17" s="5">
        <v>118</v>
      </c>
      <c r="D17" s="5">
        <v>23</v>
      </c>
      <c r="E17" s="5"/>
      <c r="F17" s="5">
        <v>252</v>
      </c>
    </row>
    <row r="18" spans="1:6" x14ac:dyDescent="0.25">
      <c r="A18" s="13" t="s">
        <v>8320</v>
      </c>
      <c r="B18" s="5">
        <v>2185</v>
      </c>
      <c r="C18" s="5">
        <v>1530</v>
      </c>
      <c r="D18" s="5">
        <v>349</v>
      </c>
      <c r="E18" s="5">
        <v>50</v>
      </c>
      <c r="F18" s="5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85214-8BB4-453F-B4AE-47E31A4B0AB4}">
  <sheetPr codeName="Sheet5"/>
  <dimension ref="A1:H13"/>
  <sheetViews>
    <sheetView workbookViewId="0">
      <selection activeCell="A4" sqref="A4:XFD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" t="s">
        <v>8382</v>
      </c>
      <c r="B1" s="2" t="s">
        <v>8383</v>
      </c>
      <c r="C1" s="2" t="s">
        <v>8384</v>
      </c>
      <c r="D1" s="2" t="s">
        <v>8385</v>
      </c>
      <c r="E1" s="2" t="s">
        <v>8386</v>
      </c>
      <c r="F1" s="2" t="s">
        <v>8401</v>
      </c>
      <c r="G1" s="2" t="s">
        <v>8387</v>
      </c>
      <c r="H1" s="2" t="s">
        <v>8388</v>
      </c>
    </row>
    <row r="2" spans="1:8" x14ac:dyDescent="0.25">
      <c r="A2" s="1" t="s">
        <v>8389</v>
      </c>
      <c r="B2" s="1">
        <f>COUNTIFS(Main!$F:$F,"successful",Main!$D:$D,"&lt;1000")</f>
        <v>322</v>
      </c>
      <c r="C2" s="1">
        <f>COUNTIFS(Main!$F:$F,"failed",Main!$D:$D,"&lt;1000")</f>
        <v>113</v>
      </c>
      <c r="D2" s="1">
        <f>COUNTIFS(Main!$F:$F,"Canceled",Main!$D:$D,"&lt;1000")</f>
        <v>18</v>
      </c>
      <c r="E2" s="1">
        <f>SUM(B2:D2)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s="1" t="s">
        <v>8390</v>
      </c>
      <c r="B3" s="1">
        <f>COUNTIFS(Main!$F:$F,"successful",Main!$D:$D,"&gt;=1000",Main!$D:$D,"&lt;=4999")</f>
        <v>932</v>
      </c>
      <c r="C3" s="1">
        <f>COUNTIFS(Main!$F:$F,"failed",Main!$D:$D,"&gt;=1000",Main!$D:$D,"&lt;=4999")</f>
        <v>420</v>
      </c>
      <c r="D3" s="1">
        <f>COUNTIFS(Main!$F:$F,"Canceled",Main!$D:$D,"&gt;=1000",Main!$D:$D,"&lt;=4999")</f>
        <v>60</v>
      </c>
      <c r="E3" s="1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s="1" t="s">
        <v>8391</v>
      </c>
      <c r="B4" s="1">
        <f>COUNTIFS(Main!$F:$F,"successful",Main!$D:$D,"&gt;=5000",Main!$D:$D,"&lt;=9999")</f>
        <v>381</v>
      </c>
      <c r="C4" s="1">
        <f>COUNTIFS(Main!$F:$F,"failed",Main!$D:$D,"&gt;=5000",Main!$D:$D,"&lt;=9999")</f>
        <v>283</v>
      </c>
      <c r="D4" s="1">
        <f>COUNTIFS(Main!$F:$F,"Canceled",Main!$D:$D,"&gt;=5000",Main!$D:$D,"&lt;=9999")</f>
        <v>52</v>
      </c>
      <c r="E4" s="1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s="1" t="s">
        <v>8392</v>
      </c>
      <c r="B5" s="1">
        <f>COUNTIFS(Main!$F:$F,"successful",Main!$D:$D,"&gt;=10000",Main!$D:$D,"&lt;=14999")</f>
        <v>168</v>
      </c>
      <c r="C5" s="1">
        <f>COUNTIFS(Main!$F:$F,"failed",Main!$D:$D,"&gt;=10000",Main!$D:$D,"&lt;=14999")</f>
        <v>144</v>
      </c>
      <c r="D5" s="1">
        <f>COUNTIFS(Main!$F:$F,"Canceled",Main!$D:$D,"&gt;=10000",Main!$D:$D,"&lt;=14999")</f>
        <v>40</v>
      </c>
      <c r="E5" s="1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s="1" t="s">
        <v>8393</v>
      </c>
      <c r="B6" s="1">
        <f>COUNTIFS(Main!$F:$F,"successful",Main!$D:$D,"&gt;=15000",Main!$D:$D,"&lt;=19999")</f>
        <v>94</v>
      </c>
      <c r="C6" s="1">
        <f>COUNTIFS(Main!$F:$F,"failed",Main!$D:$D,"&gt;=15000",Main!$D:$D,"&lt;=19999")</f>
        <v>90</v>
      </c>
      <c r="D6" s="1">
        <f>COUNTIFS(Main!$F:$F,"Canceled",Main!$D:$D,"&gt;=15000",Main!$D:$D,"&lt;=19999")</f>
        <v>17</v>
      </c>
      <c r="E6" s="1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s="1" t="s">
        <v>8394</v>
      </c>
      <c r="B7" s="1">
        <f>COUNTIFS(Main!$F:$F,"successful",Main!$D:$D,"&gt;=20000",Main!$D:$D,"&lt;=24999")</f>
        <v>62</v>
      </c>
      <c r="C7" s="1">
        <f>COUNTIFS(Main!$F:$F,"failed",Main!$D:$D,"&gt;=20000",Main!$D:$D,"&lt;=24999")</f>
        <v>72</v>
      </c>
      <c r="D7" s="1">
        <f>COUNTIFS(Main!$F:$F,"Canceled",Main!$D:$D,"&gt;=20000",Main!$D:$D,"&lt;=24999")</f>
        <v>14</v>
      </c>
      <c r="E7" s="1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s="1" t="s">
        <v>8395</v>
      </c>
      <c r="B8" s="1">
        <f>COUNTIFS(Main!$F:$F,"successful",Main!$D:$D,"&gt;=25000",Main!$D:$D,"&lt;=29999")</f>
        <v>55</v>
      </c>
      <c r="C8" s="1">
        <f>COUNTIFS(Main!$F:$F,"failed",Main!$D:$D,"&gt;=25000",Main!$D:$D,"&lt;=29999")</f>
        <v>64</v>
      </c>
      <c r="D8" s="1">
        <f>COUNTIFS(Main!$F:$F,"Canceled",Main!$D:$D,"&gt;=25000",Main!$D:$D,"&lt;=29999")</f>
        <v>18</v>
      </c>
      <c r="E8" s="1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s="1" t="s">
        <v>8396</v>
      </c>
      <c r="B9" s="1">
        <f>COUNTIFS(Main!$F:$F,"successful",Main!$D:$D,"&gt;=30000",Main!$D:$D,"&lt;=34999")</f>
        <v>32</v>
      </c>
      <c r="C9" s="1">
        <f>COUNTIFS(Main!$F:$F,"failed",Main!$D:$D,"&gt;=30000",Main!$D:$D,"&lt;=34999")</f>
        <v>37</v>
      </c>
      <c r="D9" s="1">
        <f>COUNTIFS(Main!$F:$F,"Canceled",Main!$D:$D,"&gt;=30000",Main!$D:$D,"&lt;=34999")</f>
        <v>13</v>
      </c>
      <c r="E9" s="1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s="1" t="s">
        <v>8397</v>
      </c>
      <c r="B10" s="1">
        <f>COUNTIFS(Main!$F:$F,"successful",Main!$D:$D,"&gt;=35000",Main!$D:$D,"&lt;=39999")</f>
        <v>26</v>
      </c>
      <c r="C10" s="1">
        <f>COUNTIFS(Main!$F:$F,"failed",Main!$D:$D,"&gt;=35000",Main!$D:$D,"&lt;=39999")</f>
        <v>22</v>
      </c>
      <c r="D10" s="1">
        <f>COUNTIFS(Main!$F:$F,"Canceled",Main!$D:$D,"&gt;=35000",Main!$D:$D,"&lt;=39999")</f>
        <v>7</v>
      </c>
      <c r="E10" s="1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s="1" t="s">
        <v>8398</v>
      </c>
      <c r="B11" s="1">
        <f>COUNTIFS(Main!$F:$F,"successful",Main!$D:$D,"&gt;=40000",Main!$D:$D,"&lt;=44999")</f>
        <v>21</v>
      </c>
      <c r="C11" s="1">
        <f>COUNTIFS(Main!$F:$F,"failed",Main!$D:$D,"&gt;=40000",Main!$D:$D,"&lt;=44999")</f>
        <v>16</v>
      </c>
      <c r="D11" s="1">
        <f>COUNTIFS(Main!$F:$F,"Canceled",Main!$D:$D,"&gt;=40000",Main!$D:$D,"&lt;=44999")</f>
        <v>6</v>
      </c>
      <c r="E11" s="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s="1" t="s">
        <v>8399</v>
      </c>
      <c r="B12" s="1">
        <f>COUNTIFS(Main!$F:$F,"successful",Main!$D:$D,"&gt;=45000",Main!$D:$D,"&lt;=49999")</f>
        <v>6</v>
      </c>
      <c r="C12" s="1">
        <f>COUNTIFS(Main!$F:$F,"failed",Main!$D:$D,"&gt;=45000",Main!$D:$D,"&lt;=49999")</f>
        <v>11</v>
      </c>
      <c r="D12" s="1">
        <f>COUNTIFS(Main!$F:$F,"Canceled",Main!$D:$D,"&gt;=45000",Main!$D:$D,"&lt;=49999")</f>
        <v>4</v>
      </c>
      <c r="E12" s="1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s="1" t="s">
        <v>8400</v>
      </c>
      <c r="B13" s="1">
        <f>COUNTIFS(Main!$F:$F,"successful",Main!$D:$D,"&gt;=50000")</f>
        <v>86</v>
      </c>
      <c r="C13" s="1">
        <f>COUNTIFS(Main!$F:$F,"failed",Main!$D:$D,"&gt;=50000")</f>
        <v>258</v>
      </c>
      <c r="D13" s="1">
        <f>COUNTIFS(Main!$F:$F,"Canceled",Main!$D:$D,"&gt;=50000")</f>
        <v>100</v>
      </c>
      <c r="E13" s="1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03A70-3BCB-439E-8C91-591238CF2206}">
  <sheetPr codeName="Sheet6"/>
  <dimension ref="A1:G2185"/>
  <sheetViews>
    <sheetView workbookViewId="0">
      <selection activeCell="M18" sqref="M18"/>
    </sheetView>
  </sheetViews>
  <sheetFormatPr defaultRowHeight="15" x14ac:dyDescent="0.25"/>
  <cols>
    <col min="1" max="1" width="16.28515625" customWidth="1"/>
    <col min="2" max="2" width="11" customWidth="1"/>
    <col min="3" max="3" width="19.28515625" customWidth="1"/>
    <col min="4" max="4" width="28.28515625" customWidth="1"/>
    <col min="5" max="5" width="17" customWidth="1"/>
    <col min="7" max="7" width="17" bestFit="1" customWidth="1"/>
  </cols>
  <sheetData>
    <row r="1" spans="1:7" x14ac:dyDescent="0.25">
      <c r="A1" s="1" t="s">
        <v>8219</v>
      </c>
      <c r="B1" s="1">
        <v>182</v>
      </c>
      <c r="C1" s="18"/>
      <c r="E1" s="1" t="s">
        <v>8221</v>
      </c>
      <c r="F1" s="1">
        <v>0</v>
      </c>
    </row>
    <row r="2" spans="1:7" x14ac:dyDescent="0.25">
      <c r="A2" s="1" t="s">
        <v>8219</v>
      </c>
      <c r="B2" s="1">
        <v>79</v>
      </c>
      <c r="C2" s="19" t="s">
        <v>8402</v>
      </c>
      <c r="E2" s="1" t="s">
        <v>8221</v>
      </c>
      <c r="F2" s="1">
        <v>1</v>
      </c>
      <c r="G2" s="19" t="s">
        <v>8402</v>
      </c>
    </row>
    <row r="3" spans="1:7" x14ac:dyDescent="0.25">
      <c r="A3" s="1" t="s">
        <v>8219</v>
      </c>
      <c r="B3" s="1">
        <v>35</v>
      </c>
      <c r="C3" s="1">
        <f>ROUND(AVERAGE(B:B),2)</f>
        <v>194.43</v>
      </c>
      <c r="E3" s="1" t="s">
        <v>8221</v>
      </c>
      <c r="F3" s="1">
        <v>10</v>
      </c>
      <c r="G3" s="1">
        <f>ROUND(AVERAGE(F:F),2)</f>
        <v>17.71</v>
      </c>
    </row>
    <row r="4" spans="1:7" x14ac:dyDescent="0.25">
      <c r="A4" s="1" t="s">
        <v>8219</v>
      </c>
      <c r="B4" s="1">
        <v>150</v>
      </c>
      <c r="C4" s="18"/>
      <c r="E4" s="1" t="s">
        <v>8221</v>
      </c>
      <c r="F4" s="1">
        <v>0</v>
      </c>
      <c r="G4" s="18"/>
    </row>
    <row r="5" spans="1:7" x14ac:dyDescent="0.25">
      <c r="A5" s="1" t="s">
        <v>8219</v>
      </c>
      <c r="B5" s="1">
        <v>284</v>
      </c>
      <c r="C5" s="18"/>
      <c r="E5" s="1" t="s">
        <v>8221</v>
      </c>
      <c r="F5" s="1">
        <v>7</v>
      </c>
      <c r="G5" s="18"/>
    </row>
    <row r="6" spans="1:7" x14ac:dyDescent="0.25">
      <c r="A6" s="1" t="s">
        <v>8219</v>
      </c>
      <c r="B6" s="1">
        <v>47</v>
      </c>
      <c r="C6" s="21" t="s">
        <v>8403</v>
      </c>
      <c r="E6" s="1" t="s">
        <v>8221</v>
      </c>
      <c r="F6" s="1">
        <v>0</v>
      </c>
      <c r="G6" s="21" t="s">
        <v>8403</v>
      </c>
    </row>
    <row r="7" spans="1:7" x14ac:dyDescent="0.25">
      <c r="A7" s="1" t="s">
        <v>8219</v>
      </c>
      <c r="B7" s="1">
        <v>58</v>
      </c>
      <c r="C7" s="1">
        <f>MEDIAN(B:B)</f>
        <v>62</v>
      </c>
      <c r="E7" s="1" t="s">
        <v>8221</v>
      </c>
      <c r="F7" s="1">
        <v>1</v>
      </c>
      <c r="G7" s="1">
        <f>MEDIAN(F:F)</f>
        <v>4</v>
      </c>
    </row>
    <row r="8" spans="1:7" x14ac:dyDescent="0.25">
      <c r="A8" s="1" t="s">
        <v>8219</v>
      </c>
      <c r="B8" s="1">
        <v>57</v>
      </c>
      <c r="C8" s="18"/>
      <c r="E8" s="1" t="s">
        <v>8221</v>
      </c>
      <c r="F8" s="1">
        <v>2</v>
      </c>
      <c r="G8" s="18"/>
    </row>
    <row r="9" spans="1:7" x14ac:dyDescent="0.25">
      <c r="A9" s="1" t="s">
        <v>8219</v>
      </c>
      <c r="B9" s="1">
        <v>12</v>
      </c>
      <c r="C9" s="18"/>
      <c r="E9" s="1" t="s">
        <v>8221</v>
      </c>
      <c r="F9" s="1">
        <v>3</v>
      </c>
      <c r="G9" s="18"/>
    </row>
    <row r="10" spans="1:7" x14ac:dyDescent="0.25">
      <c r="A10" s="1" t="s">
        <v>8219</v>
      </c>
      <c r="B10" s="1">
        <v>20</v>
      </c>
      <c r="C10" s="19" t="s">
        <v>8404</v>
      </c>
      <c r="E10" s="1" t="s">
        <v>8221</v>
      </c>
      <c r="F10" s="1">
        <v>10</v>
      </c>
      <c r="G10" s="19" t="s">
        <v>8404</v>
      </c>
    </row>
    <row r="11" spans="1:7" x14ac:dyDescent="0.25">
      <c r="A11" s="1" t="s">
        <v>8219</v>
      </c>
      <c r="B11" s="1">
        <v>19</v>
      </c>
      <c r="C11" s="1">
        <f>MIN((B:B))</f>
        <v>1</v>
      </c>
      <c r="E11" s="1" t="s">
        <v>8221</v>
      </c>
      <c r="F11" s="1">
        <v>10</v>
      </c>
      <c r="G11" s="1">
        <f>MIN((F:F))</f>
        <v>0</v>
      </c>
    </row>
    <row r="12" spans="1:7" x14ac:dyDescent="0.25">
      <c r="A12" s="1" t="s">
        <v>8219</v>
      </c>
      <c r="B12" s="1">
        <v>75</v>
      </c>
      <c r="C12" s="18"/>
      <c r="E12" s="1" t="s">
        <v>8221</v>
      </c>
      <c r="F12" s="1">
        <v>1</v>
      </c>
      <c r="G12" s="18"/>
    </row>
    <row r="13" spans="1:7" x14ac:dyDescent="0.25">
      <c r="A13" s="1" t="s">
        <v>8219</v>
      </c>
      <c r="B13" s="1">
        <v>827</v>
      </c>
      <c r="C13" s="18"/>
      <c r="E13" s="1" t="s">
        <v>8221</v>
      </c>
      <c r="F13" s="1">
        <v>0</v>
      </c>
      <c r="G13" s="18"/>
    </row>
    <row r="14" spans="1:7" x14ac:dyDescent="0.25">
      <c r="A14" s="1" t="s">
        <v>8219</v>
      </c>
      <c r="B14" s="1">
        <v>51</v>
      </c>
      <c r="C14" s="20" t="s">
        <v>8405</v>
      </c>
      <c r="E14" s="1" t="s">
        <v>8221</v>
      </c>
      <c r="F14" s="1">
        <v>0</v>
      </c>
      <c r="G14" s="20" t="s">
        <v>8408</v>
      </c>
    </row>
    <row r="15" spans="1:7" x14ac:dyDescent="0.25">
      <c r="A15" s="1" t="s">
        <v>8219</v>
      </c>
      <c r="B15" s="1">
        <v>41</v>
      </c>
      <c r="C15" s="1">
        <f>MAX(B:B)</f>
        <v>26457</v>
      </c>
      <c r="E15" s="1" t="s">
        <v>8221</v>
      </c>
      <c r="F15" s="1">
        <v>0</v>
      </c>
      <c r="G15" s="1">
        <f>MAX(F:F)</f>
        <v>1293</v>
      </c>
    </row>
    <row r="16" spans="1:7" x14ac:dyDescent="0.25">
      <c r="A16" s="1" t="s">
        <v>8219</v>
      </c>
      <c r="B16" s="1">
        <v>98</v>
      </c>
      <c r="C16" s="18"/>
      <c r="E16" s="1" t="s">
        <v>8221</v>
      </c>
      <c r="F16" s="1">
        <v>26</v>
      </c>
      <c r="G16" s="18"/>
    </row>
    <row r="17" spans="1:7" x14ac:dyDescent="0.25">
      <c r="A17" s="1" t="s">
        <v>8219</v>
      </c>
      <c r="B17" s="1">
        <v>70</v>
      </c>
      <c r="C17" s="18"/>
      <c r="E17" s="1" t="s">
        <v>8221</v>
      </c>
      <c r="F17" s="1">
        <v>0</v>
      </c>
      <c r="G17" s="18"/>
    </row>
    <row r="18" spans="1:7" x14ac:dyDescent="0.25">
      <c r="A18" s="1" t="s">
        <v>8219</v>
      </c>
      <c r="B18" s="1">
        <v>36</v>
      </c>
      <c r="C18" s="20" t="s">
        <v>8406</v>
      </c>
      <c r="E18" s="1" t="s">
        <v>8221</v>
      </c>
      <c r="F18" s="1">
        <v>7</v>
      </c>
      <c r="G18" s="20" t="s">
        <v>8406</v>
      </c>
    </row>
    <row r="19" spans="1:7" x14ac:dyDescent="0.25">
      <c r="A19" s="1" t="s">
        <v>8219</v>
      </c>
      <c r="B19" s="1">
        <v>342</v>
      </c>
      <c r="C19" s="9">
        <f>_xlfn.VAR.P(B1:B2185)</f>
        <v>712840.9867348104</v>
      </c>
      <c r="E19" s="1" t="s">
        <v>8221</v>
      </c>
      <c r="F19" s="1">
        <v>0</v>
      </c>
      <c r="G19" s="9">
        <f>_xlfn.VAR.P(F1:F2185)</f>
        <v>3773.2216685890044</v>
      </c>
    </row>
    <row r="20" spans="1:7" x14ac:dyDescent="0.25">
      <c r="A20" s="1" t="s">
        <v>8219</v>
      </c>
      <c r="B20" s="1">
        <v>22</v>
      </c>
      <c r="C20" s="18"/>
      <c r="E20" s="1" t="s">
        <v>8221</v>
      </c>
      <c r="F20" s="1">
        <v>2</v>
      </c>
      <c r="G20" s="18"/>
    </row>
    <row r="21" spans="1:7" x14ac:dyDescent="0.25">
      <c r="A21" s="1" t="s">
        <v>8219</v>
      </c>
      <c r="B21" s="1">
        <v>25</v>
      </c>
      <c r="C21" s="18"/>
      <c r="E21" s="1" t="s">
        <v>8221</v>
      </c>
      <c r="F21" s="1">
        <v>13</v>
      </c>
      <c r="G21" s="18"/>
    </row>
    <row r="22" spans="1:7" x14ac:dyDescent="0.25">
      <c r="A22" s="1" t="s">
        <v>8219</v>
      </c>
      <c r="B22" s="1">
        <v>101</v>
      </c>
      <c r="C22" s="20" t="s">
        <v>8407</v>
      </c>
      <c r="E22" s="1" t="s">
        <v>8221</v>
      </c>
      <c r="F22" s="1">
        <v>4</v>
      </c>
      <c r="G22" s="20" t="s">
        <v>8407</v>
      </c>
    </row>
    <row r="23" spans="1:7" x14ac:dyDescent="0.25">
      <c r="A23" s="1" t="s">
        <v>8219</v>
      </c>
      <c r="B23" s="1">
        <v>8</v>
      </c>
      <c r="C23" s="9">
        <f>_xlfn.STDEV.P(B1:B2185)</f>
        <v>844.29910975602149</v>
      </c>
      <c r="E23" s="1" t="s">
        <v>8221</v>
      </c>
      <c r="F23" s="1">
        <v>0</v>
      </c>
      <c r="G23" s="9">
        <f>_xlfn.STDEV.P(F1:F2185)</f>
        <v>61.426555076684906</v>
      </c>
    </row>
    <row r="24" spans="1:7" x14ac:dyDescent="0.25">
      <c r="A24" s="1" t="s">
        <v>8219</v>
      </c>
      <c r="B24" s="1">
        <v>23</v>
      </c>
      <c r="C24" s="18"/>
      <c r="E24" s="1" t="s">
        <v>8221</v>
      </c>
      <c r="F24" s="1">
        <v>12</v>
      </c>
    </row>
    <row r="25" spans="1:7" x14ac:dyDescent="0.25">
      <c r="A25" s="1" t="s">
        <v>8219</v>
      </c>
      <c r="B25" s="1">
        <v>574</v>
      </c>
      <c r="C25" s="18"/>
      <c r="E25" s="1" t="s">
        <v>8221</v>
      </c>
      <c r="F25" s="1">
        <v>2</v>
      </c>
    </row>
    <row r="26" spans="1:7" x14ac:dyDescent="0.25">
      <c r="A26" s="1" t="s">
        <v>8219</v>
      </c>
      <c r="B26" s="1">
        <v>14</v>
      </c>
      <c r="C26" s="18"/>
      <c r="E26" s="1" t="s">
        <v>8221</v>
      </c>
      <c r="F26" s="1">
        <v>10</v>
      </c>
    </row>
    <row r="27" spans="1:7" x14ac:dyDescent="0.25">
      <c r="A27" s="1" t="s">
        <v>8219</v>
      </c>
      <c r="B27" s="1">
        <v>19</v>
      </c>
      <c r="C27" s="18"/>
      <c r="E27" s="1" t="s">
        <v>8221</v>
      </c>
      <c r="F27" s="1">
        <v>0</v>
      </c>
    </row>
    <row r="28" spans="1:7" x14ac:dyDescent="0.25">
      <c r="A28" s="1" t="s">
        <v>8219</v>
      </c>
      <c r="B28" s="1">
        <v>150</v>
      </c>
      <c r="C28" s="18"/>
      <c r="E28" s="1" t="s">
        <v>8221</v>
      </c>
      <c r="F28" s="1">
        <v>5</v>
      </c>
    </row>
    <row r="29" spans="1:7" x14ac:dyDescent="0.25">
      <c r="A29" s="1" t="s">
        <v>8219</v>
      </c>
      <c r="B29" s="1">
        <v>71</v>
      </c>
      <c r="C29" s="18"/>
      <c r="E29" s="1" t="s">
        <v>8221</v>
      </c>
      <c r="F29" s="1">
        <v>0</v>
      </c>
    </row>
    <row r="30" spans="1:7" x14ac:dyDescent="0.25">
      <c r="A30" s="1" t="s">
        <v>8219</v>
      </c>
      <c r="B30" s="1">
        <v>117</v>
      </c>
      <c r="C30" s="18"/>
      <c r="E30" s="1" t="s">
        <v>8221</v>
      </c>
      <c r="F30" s="1">
        <v>5</v>
      </c>
    </row>
    <row r="31" spans="1:7" x14ac:dyDescent="0.25">
      <c r="A31" s="1" t="s">
        <v>8219</v>
      </c>
      <c r="B31" s="1">
        <v>53</v>
      </c>
      <c r="C31" s="18"/>
      <c r="E31" s="1" t="s">
        <v>8221</v>
      </c>
      <c r="F31" s="1">
        <v>1</v>
      </c>
    </row>
    <row r="32" spans="1:7" x14ac:dyDescent="0.25">
      <c r="A32" s="1" t="s">
        <v>8219</v>
      </c>
      <c r="B32" s="1">
        <v>1</v>
      </c>
      <c r="C32" s="18"/>
      <c r="E32" s="1" t="s">
        <v>8221</v>
      </c>
      <c r="F32" s="1">
        <v>3</v>
      </c>
    </row>
    <row r="33" spans="1:6" x14ac:dyDescent="0.25">
      <c r="A33" s="1" t="s">
        <v>8219</v>
      </c>
      <c r="B33" s="1">
        <v>89</v>
      </c>
      <c r="C33" s="18"/>
      <c r="E33" s="1" t="s">
        <v>8221</v>
      </c>
      <c r="F33" s="1">
        <v>3</v>
      </c>
    </row>
    <row r="34" spans="1:6" x14ac:dyDescent="0.25">
      <c r="A34" s="1" t="s">
        <v>8219</v>
      </c>
      <c r="B34" s="1">
        <v>64</v>
      </c>
      <c r="C34" s="18"/>
      <c r="E34" s="1" t="s">
        <v>8221</v>
      </c>
      <c r="F34" s="1">
        <v>0</v>
      </c>
    </row>
    <row r="35" spans="1:6" x14ac:dyDescent="0.25">
      <c r="A35" s="1" t="s">
        <v>8219</v>
      </c>
      <c r="B35" s="1">
        <v>68</v>
      </c>
      <c r="C35" s="18"/>
      <c r="E35" s="1" t="s">
        <v>8221</v>
      </c>
      <c r="F35" s="1">
        <v>3</v>
      </c>
    </row>
    <row r="36" spans="1:6" x14ac:dyDescent="0.25">
      <c r="A36" s="1" t="s">
        <v>8219</v>
      </c>
      <c r="B36" s="1">
        <v>28</v>
      </c>
      <c r="C36" s="18"/>
      <c r="E36" s="1" t="s">
        <v>8221</v>
      </c>
      <c r="F36" s="1">
        <v>0</v>
      </c>
    </row>
    <row r="37" spans="1:6" x14ac:dyDescent="0.25">
      <c r="A37" s="1" t="s">
        <v>8219</v>
      </c>
      <c r="B37" s="1">
        <v>44</v>
      </c>
      <c r="C37" s="18"/>
      <c r="E37" s="1" t="s">
        <v>8221</v>
      </c>
      <c r="F37" s="1">
        <v>19</v>
      </c>
    </row>
    <row r="38" spans="1:6" x14ac:dyDescent="0.25">
      <c r="A38" s="1" t="s">
        <v>8219</v>
      </c>
      <c r="B38" s="1">
        <v>253</v>
      </c>
      <c r="C38" s="18"/>
      <c r="E38" s="1" t="s">
        <v>8221</v>
      </c>
      <c r="F38" s="1">
        <v>8</v>
      </c>
    </row>
    <row r="39" spans="1:6" x14ac:dyDescent="0.25">
      <c r="A39" s="1" t="s">
        <v>8219</v>
      </c>
      <c r="B39" s="1">
        <v>66</v>
      </c>
      <c r="C39" s="18"/>
      <c r="E39" s="1" t="s">
        <v>8221</v>
      </c>
      <c r="F39" s="1">
        <v>6</v>
      </c>
    </row>
    <row r="40" spans="1:6" x14ac:dyDescent="0.25">
      <c r="A40" s="1" t="s">
        <v>8219</v>
      </c>
      <c r="B40" s="1">
        <v>217</v>
      </c>
      <c r="C40" s="18"/>
      <c r="E40" s="1" t="s">
        <v>8221</v>
      </c>
      <c r="F40" s="1">
        <v>0</v>
      </c>
    </row>
    <row r="41" spans="1:6" x14ac:dyDescent="0.25">
      <c r="A41" s="1" t="s">
        <v>8219</v>
      </c>
      <c r="B41" s="1">
        <v>16</v>
      </c>
      <c r="C41" s="18"/>
      <c r="E41" s="1" t="s">
        <v>8221</v>
      </c>
      <c r="F41" s="1">
        <v>18</v>
      </c>
    </row>
    <row r="42" spans="1:6" x14ac:dyDescent="0.25">
      <c r="A42" s="1" t="s">
        <v>8219</v>
      </c>
      <c r="B42" s="1">
        <v>19</v>
      </c>
      <c r="C42" s="18"/>
      <c r="E42" s="1" t="s">
        <v>8221</v>
      </c>
      <c r="F42" s="1">
        <v>7</v>
      </c>
    </row>
    <row r="43" spans="1:6" x14ac:dyDescent="0.25">
      <c r="A43" s="1" t="s">
        <v>8219</v>
      </c>
      <c r="B43" s="1">
        <v>169</v>
      </c>
      <c r="C43" s="18"/>
      <c r="E43" s="1" t="s">
        <v>8221</v>
      </c>
      <c r="F43" s="1">
        <v>0</v>
      </c>
    </row>
    <row r="44" spans="1:6" x14ac:dyDescent="0.25">
      <c r="A44" s="1" t="s">
        <v>8219</v>
      </c>
      <c r="B44" s="1">
        <v>263</v>
      </c>
      <c r="C44" s="18"/>
      <c r="E44" s="1" t="s">
        <v>8221</v>
      </c>
      <c r="F44" s="1">
        <v>8</v>
      </c>
    </row>
    <row r="45" spans="1:6" x14ac:dyDescent="0.25">
      <c r="A45" s="1" t="s">
        <v>8219</v>
      </c>
      <c r="B45" s="1">
        <v>15</v>
      </c>
      <c r="C45" s="18"/>
      <c r="E45" s="1" t="s">
        <v>8221</v>
      </c>
      <c r="F45" s="1">
        <v>1293</v>
      </c>
    </row>
    <row r="46" spans="1:6" x14ac:dyDescent="0.25">
      <c r="A46" s="1" t="s">
        <v>8219</v>
      </c>
      <c r="B46" s="1">
        <v>61</v>
      </c>
      <c r="C46" s="18"/>
      <c r="E46" s="1" t="s">
        <v>8221</v>
      </c>
      <c r="F46" s="1">
        <v>17</v>
      </c>
    </row>
    <row r="47" spans="1:6" x14ac:dyDescent="0.25">
      <c r="A47" s="1" t="s">
        <v>8219</v>
      </c>
      <c r="B47" s="1">
        <v>45</v>
      </c>
      <c r="C47" s="18"/>
      <c r="E47" s="1" t="s">
        <v>8221</v>
      </c>
      <c r="F47" s="1">
        <v>0</v>
      </c>
    </row>
    <row r="48" spans="1:6" x14ac:dyDescent="0.25">
      <c r="A48" s="1" t="s">
        <v>8219</v>
      </c>
      <c r="B48" s="1">
        <v>70</v>
      </c>
      <c r="C48" s="18"/>
      <c r="E48" s="1" t="s">
        <v>8221</v>
      </c>
      <c r="F48" s="1">
        <v>13</v>
      </c>
    </row>
    <row r="49" spans="1:6" x14ac:dyDescent="0.25">
      <c r="A49" s="1" t="s">
        <v>8219</v>
      </c>
      <c r="B49" s="1">
        <v>38</v>
      </c>
      <c r="C49" s="18"/>
      <c r="E49" s="1" t="s">
        <v>8221</v>
      </c>
      <c r="F49" s="1">
        <v>0</v>
      </c>
    </row>
    <row r="50" spans="1:6" x14ac:dyDescent="0.25">
      <c r="A50" s="1" t="s">
        <v>8219</v>
      </c>
      <c r="B50" s="1">
        <v>87</v>
      </c>
      <c r="C50" s="18"/>
      <c r="E50" s="1" t="s">
        <v>8221</v>
      </c>
      <c r="F50" s="1">
        <v>0</v>
      </c>
    </row>
    <row r="51" spans="1:6" x14ac:dyDescent="0.25">
      <c r="A51" s="1" t="s">
        <v>8219</v>
      </c>
      <c r="B51" s="1">
        <v>22</v>
      </c>
      <c r="C51" s="18"/>
      <c r="E51" s="1" t="s">
        <v>8221</v>
      </c>
      <c r="F51" s="1">
        <v>33</v>
      </c>
    </row>
    <row r="52" spans="1:6" x14ac:dyDescent="0.25">
      <c r="A52" s="1" t="s">
        <v>8219</v>
      </c>
      <c r="B52" s="1">
        <v>119</v>
      </c>
      <c r="C52" s="18"/>
      <c r="E52" s="1" t="s">
        <v>8221</v>
      </c>
      <c r="F52" s="1">
        <v>12</v>
      </c>
    </row>
    <row r="53" spans="1:6" x14ac:dyDescent="0.25">
      <c r="A53" s="1" t="s">
        <v>8219</v>
      </c>
      <c r="B53" s="1">
        <v>52</v>
      </c>
      <c r="C53" s="18"/>
      <c r="E53" s="1" t="s">
        <v>8221</v>
      </c>
      <c r="F53" s="1">
        <v>1</v>
      </c>
    </row>
    <row r="54" spans="1:6" x14ac:dyDescent="0.25">
      <c r="A54" s="1" t="s">
        <v>8219</v>
      </c>
      <c r="B54" s="1">
        <v>117</v>
      </c>
      <c r="C54" s="18"/>
      <c r="E54" s="1" t="s">
        <v>8221</v>
      </c>
      <c r="F54" s="1">
        <v>1</v>
      </c>
    </row>
    <row r="55" spans="1:6" x14ac:dyDescent="0.25">
      <c r="A55" s="1" t="s">
        <v>8219</v>
      </c>
      <c r="B55" s="1">
        <v>52</v>
      </c>
      <c r="C55" s="18"/>
      <c r="E55" s="1" t="s">
        <v>8221</v>
      </c>
      <c r="F55" s="1">
        <v>1</v>
      </c>
    </row>
    <row r="56" spans="1:6" x14ac:dyDescent="0.25">
      <c r="A56" s="1" t="s">
        <v>8219</v>
      </c>
      <c r="B56" s="1">
        <v>86</v>
      </c>
      <c r="C56" s="18"/>
      <c r="E56" s="1" t="s">
        <v>8221</v>
      </c>
      <c r="F56" s="1">
        <v>1</v>
      </c>
    </row>
    <row r="57" spans="1:6" x14ac:dyDescent="0.25">
      <c r="A57" s="1" t="s">
        <v>8219</v>
      </c>
      <c r="B57" s="1">
        <v>174</v>
      </c>
      <c r="C57" s="18"/>
      <c r="E57" s="1" t="s">
        <v>8221</v>
      </c>
      <c r="F57" s="1">
        <v>84</v>
      </c>
    </row>
    <row r="58" spans="1:6" x14ac:dyDescent="0.25">
      <c r="A58" s="1" t="s">
        <v>8219</v>
      </c>
      <c r="B58" s="1">
        <v>69</v>
      </c>
      <c r="C58" s="18"/>
      <c r="E58" s="1" t="s">
        <v>8221</v>
      </c>
      <c r="F58" s="1">
        <v>38</v>
      </c>
    </row>
    <row r="59" spans="1:6" x14ac:dyDescent="0.25">
      <c r="A59" s="1" t="s">
        <v>8219</v>
      </c>
      <c r="B59" s="1">
        <v>75</v>
      </c>
      <c r="C59" s="18"/>
      <c r="E59" s="1" t="s">
        <v>8221</v>
      </c>
      <c r="F59" s="1">
        <v>1</v>
      </c>
    </row>
    <row r="60" spans="1:6" x14ac:dyDescent="0.25">
      <c r="A60" s="1" t="s">
        <v>8219</v>
      </c>
      <c r="B60" s="1">
        <v>33</v>
      </c>
      <c r="C60" s="18"/>
      <c r="E60" s="1" t="s">
        <v>8221</v>
      </c>
      <c r="F60" s="1">
        <v>76</v>
      </c>
    </row>
    <row r="61" spans="1:6" x14ac:dyDescent="0.25">
      <c r="A61" s="1" t="s">
        <v>8219</v>
      </c>
      <c r="B61" s="1">
        <v>108</v>
      </c>
      <c r="C61" s="18"/>
      <c r="E61" s="1" t="s">
        <v>8221</v>
      </c>
      <c r="F61" s="1">
        <v>3</v>
      </c>
    </row>
    <row r="62" spans="1:6" x14ac:dyDescent="0.25">
      <c r="A62" s="1" t="s">
        <v>8219</v>
      </c>
      <c r="B62" s="1">
        <v>23</v>
      </c>
      <c r="C62" s="18"/>
      <c r="E62" s="1" t="s">
        <v>8221</v>
      </c>
      <c r="F62" s="1">
        <v>0</v>
      </c>
    </row>
    <row r="63" spans="1:6" x14ac:dyDescent="0.25">
      <c r="A63" s="1" t="s">
        <v>8219</v>
      </c>
      <c r="B63" s="1">
        <v>48</v>
      </c>
      <c r="C63" s="18"/>
      <c r="E63" s="1" t="s">
        <v>8221</v>
      </c>
      <c r="F63" s="1">
        <v>2</v>
      </c>
    </row>
    <row r="64" spans="1:6" x14ac:dyDescent="0.25">
      <c r="A64" s="1" t="s">
        <v>8219</v>
      </c>
      <c r="B64" s="1">
        <v>64</v>
      </c>
      <c r="C64" s="18"/>
      <c r="E64" s="1" t="s">
        <v>8221</v>
      </c>
      <c r="F64" s="1">
        <v>0</v>
      </c>
    </row>
    <row r="65" spans="1:6" x14ac:dyDescent="0.25">
      <c r="A65" s="1" t="s">
        <v>8219</v>
      </c>
      <c r="B65" s="1">
        <v>24</v>
      </c>
      <c r="C65" s="18"/>
      <c r="E65" s="1" t="s">
        <v>8221</v>
      </c>
      <c r="F65" s="1">
        <v>0</v>
      </c>
    </row>
    <row r="66" spans="1:6" x14ac:dyDescent="0.25">
      <c r="A66" s="1" t="s">
        <v>8219</v>
      </c>
      <c r="B66" s="1">
        <v>57</v>
      </c>
      <c r="C66" s="18"/>
      <c r="E66" s="1" t="s">
        <v>8221</v>
      </c>
      <c r="F66" s="1">
        <v>0</v>
      </c>
    </row>
    <row r="67" spans="1:6" x14ac:dyDescent="0.25">
      <c r="A67" s="1" t="s">
        <v>8219</v>
      </c>
      <c r="B67" s="1">
        <v>26</v>
      </c>
      <c r="C67" s="18"/>
      <c r="E67" s="1" t="s">
        <v>8221</v>
      </c>
      <c r="F67" s="1">
        <v>2</v>
      </c>
    </row>
    <row r="68" spans="1:6" x14ac:dyDescent="0.25">
      <c r="A68" s="1" t="s">
        <v>8219</v>
      </c>
      <c r="B68" s="1">
        <v>20</v>
      </c>
      <c r="C68" s="18"/>
      <c r="E68" s="1" t="s">
        <v>8221</v>
      </c>
      <c r="F68" s="1">
        <v>0</v>
      </c>
    </row>
    <row r="69" spans="1:6" x14ac:dyDescent="0.25">
      <c r="A69" s="1" t="s">
        <v>8219</v>
      </c>
      <c r="B69" s="1">
        <v>36</v>
      </c>
      <c r="C69" s="18"/>
      <c r="E69" s="1" t="s">
        <v>8221</v>
      </c>
      <c r="F69" s="1">
        <v>0</v>
      </c>
    </row>
    <row r="70" spans="1:6" x14ac:dyDescent="0.25">
      <c r="A70" s="1" t="s">
        <v>8219</v>
      </c>
      <c r="B70" s="1">
        <v>178</v>
      </c>
      <c r="C70" s="18"/>
      <c r="E70" s="1" t="s">
        <v>8221</v>
      </c>
      <c r="F70" s="1">
        <v>0</v>
      </c>
    </row>
    <row r="71" spans="1:6" x14ac:dyDescent="0.25">
      <c r="A71" s="1" t="s">
        <v>8219</v>
      </c>
      <c r="B71" s="1">
        <v>17</v>
      </c>
      <c r="C71" s="18"/>
      <c r="E71" s="1" t="s">
        <v>8221</v>
      </c>
      <c r="F71" s="1">
        <v>2</v>
      </c>
    </row>
    <row r="72" spans="1:6" x14ac:dyDescent="0.25">
      <c r="A72" s="1" t="s">
        <v>8219</v>
      </c>
      <c r="B72" s="1">
        <v>32</v>
      </c>
      <c r="C72" s="18"/>
      <c r="E72" s="1" t="s">
        <v>8221</v>
      </c>
      <c r="F72" s="1">
        <v>0</v>
      </c>
    </row>
    <row r="73" spans="1:6" x14ac:dyDescent="0.25">
      <c r="A73" s="1" t="s">
        <v>8219</v>
      </c>
      <c r="B73" s="1">
        <v>41</v>
      </c>
      <c r="C73" s="18"/>
      <c r="E73" s="1" t="s">
        <v>8221</v>
      </c>
      <c r="F73" s="1">
        <v>7</v>
      </c>
    </row>
    <row r="74" spans="1:6" x14ac:dyDescent="0.25">
      <c r="A74" s="1" t="s">
        <v>8219</v>
      </c>
      <c r="B74" s="1">
        <v>18</v>
      </c>
      <c r="C74" s="18"/>
      <c r="E74" s="1" t="s">
        <v>8221</v>
      </c>
      <c r="F74" s="1">
        <v>0</v>
      </c>
    </row>
    <row r="75" spans="1:6" x14ac:dyDescent="0.25">
      <c r="A75" s="1" t="s">
        <v>8219</v>
      </c>
      <c r="B75" s="1">
        <v>29</v>
      </c>
      <c r="C75" s="18"/>
      <c r="E75" s="1" t="s">
        <v>8221</v>
      </c>
      <c r="F75" s="1">
        <v>5</v>
      </c>
    </row>
    <row r="76" spans="1:6" x14ac:dyDescent="0.25">
      <c r="A76" s="1" t="s">
        <v>8219</v>
      </c>
      <c r="B76" s="1">
        <v>47</v>
      </c>
      <c r="C76" s="18"/>
      <c r="E76" s="1" t="s">
        <v>8221</v>
      </c>
      <c r="F76" s="1">
        <v>0</v>
      </c>
    </row>
    <row r="77" spans="1:6" x14ac:dyDescent="0.25">
      <c r="A77" s="1" t="s">
        <v>8219</v>
      </c>
      <c r="B77" s="1">
        <v>15</v>
      </c>
      <c r="C77" s="18"/>
      <c r="E77" s="1" t="s">
        <v>8221</v>
      </c>
      <c r="F77" s="1">
        <v>0</v>
      </c>
    </row>
    <row r="78" spans="1:6" x14ac:dyDescent="0.25">
      <c r="A78" s="1" t="s">
        <v>8219</v>
      </c>
      <c r="B78" s="1">
        <v>26</v>
      </c>
      <c r="C78" s="18"/>
      <c r="E78" s="1" t="s">
        <v>8221</v>
      </c>
      <c r="F78" s="1">
        <v>1</v>
      </c>
    </row>
    <row r="79" spans="1:6" x14ac:dyDescent="0.25">
      <c r="A79" s="1" t="s">
        <v>8219</v>
      </c>
      <c r="B79" s="1">
        <v>35</v>
      </c>
      <c r="C79" s="18"/>
      <c r="E79" s="1" t="s">
        <v>8221</v>
      </c>
      <c r="F79" s="1">
        <v>0</v>
      </c>
    </row>
    <row r="80" spans="1:6" x14ac:dyDescent="0.25">
      <c r="A80" s="1" t="s">
        <v>8219</v>
      </c>
      <c r="B80" s="1">
        <v>41</v>
      </c>
      <c r="C80" s="18"/>
      <c r="E80" s="1" t="s">
        <v>8221</v>
      </c>
      <c r="F80" s="1">
        <v>5</v>
      </c>
    </row>
    <row r="81" spans="1:6" x14ac:dyDescent="0.25">
      <c r="A81" s="1" t="s">
        <v>8219</v>
      </c>
      <c r="B81" s="1">
        <v>47</v>
      </c>
      <c r="C81" s="18"/>
      <c r="E81" s="1" t="s">
        <v>8221</v>
      </c>
      <c r="F81" s="1">
        <v>3</v>
      </c>
    </row>
    <row r="82" spans="1:6" x14ac:dyDescent="0.25">
      <c r="A82" s="1" t="s">
        <v>8219</v>
      </c>
      <c r="B82" s="1">
        <v>28</v>
      </c>
      <c r="C82" s="18"/>
      <c r="E82" s="1" t="s">
        <v>8221</v>
      </c>
      <c r="F82" s="1">
        <v>6</v>
      </c>
    </row>
    <row r="83" spans="1:6" x14ac:dyDescent="0.25">
      <c r="A83" s="1" t="s">
        <v>8219</v>
      </c>
      <c r="B83" s="1">
        <v>100</v>
      </c>
      <c r="C83" s="18"/>
      <c r="E83" s="1" t="s">
        <v>8221</v>
      </c>
      <c r="F83" s="1">
        <v>12</v>
      </c>
    </row>
    <row r="84" spans="1:6" x14ac:dyDescent="0.25">
      <c r="A84" s="1" t="s">
        <v>8219</v>
      </c>
      <c r="B84" s="1">
        <v>13</v>
      </c>
      <c r="C84" s="18"/>
      <c r="E84" s="1" t="s">
        <v>8221</v>
      </c>
      <c r="F84" s="1">
        <v>13</v>
      </c>
    </row>
    <row r="85" spans="1:6" x14ac:dyDescent="0.25">
      <c r="A85" s="1" t="s">
        <v>8219</v>
      </c>
      <c r="B85" s="1">
        <v>7</v>
      </c>
      <c r="C85" s="18"/>
      <c r="E85" s="1" t="s">
        <v>8221</v>
      </c>
      <c r="F85" s="1">
        <v>5</v>
      </c>
    </row>
    <row r="86" spans="1:6" x14ac:dyDescent="0.25">
      <c r="A86" s="1" t="s">
        <v>8219</v>
      </c>
      <c r="B86" s="1">
        <v>21</v>
      </c>
      <c r="C86" s="18"/>
      <c r="E86" s="1" t="s">
        <v>8221</v>
      </c>
      <c r="F86" s="1">
        <v>2</v>
      </c>
    </row>
    <row r="87" spans="1:6" x14ac:dyDescent="0.25">
      <c r="A87" s="1" t="s">
        <v>8219</v>
      </c>
      <c r="B87" s="1">
        <v>17</v>
      </c>
      <c r="C87" s="18"/>
      <c r="E87" s="1" t="s">
        <v>8221</v>
      </c>
      <c r="F87" s="1">
        <v>8</v>
      </c>
    </row>
    <row r="88" spans="1:6" x14ac:dyDescent="0.25">
      <c r="A88" s="1" t="s">
        <v>8219</v>
      </c>
      <c r="B88" s="1">
        <v>25</v>
      </c>
      <c r="C88" s="18"/>
      <c r="E88" s="1" t="s">
        <v>8221</v>
      </c>
      <c r="F88" s="1">
        <v>0</v>
      </c>
    </row>
    <row r="89" spans="1:6" x14ac:dyDescent="0.25">
      <c r="A89" s="1" t="s">
        <v>8219</v>
      </c>
      <c r="B89" s="1">
        <v>60</v>
      </c>
      <c r="C89" s="18"/>
      <c r="E89" s="1" t="s">
        <v>8221</v>
      </c>
      <c r="F89" s="1">
        <v>13</v>
      </c>
    </row>
    <row r="90" spans="1:6" x14ac:dyDescent="0.25">
      <c r="A90" s="1" t="s">
        <v>8219</v>
      </c>
      <c r="B90" s="1">
        <v>56</v>
      </c>
      <c r="C90" s="18"/>
      <c r="E90" s="1" t="s">
        <v>8221</v>
      </c>
      <c r="F90" s="1">
        <v>0</v>
      </c>
    </row>
    <row r="91" spans="1:6" x14ac:dyDescent="0.25">
      <c r="A91" s="1" t="s">
        <v>8219</v>
      </c>
      <c r="B91" s="1">
        <v>16</v>
      </c>
      <c r="C91" s="18"/>
      <c r="E91" s="1" t="s">
        <v>8221</v>
      </c>
      <c r="F91" s="1">
        <v>5</v>
      </c>
    </row>
    <row r="92" spans="1:6" x14ac:dyDescent="0.25">
      <c r="A92" s="1" t="s">
        <v>8219</v>
      </c>
      <c r="B92" s="1">
        <v>46</v>
      </c>
      <c r="C92" s="18"/>
      <c r="E92" s="1" t="s">
        <v>8221</v>
      </c>
      <c r="F92" s="1">
        <v>8</v>
      </c>
    </row>
    <row r="93" spans="1:6" x14ac:dyDescent="0.25">
      <c r="A93" s="1" t="s">
        <v>8219</v>
      </c>
      <c r="B93" s="1">
        <v>43</v>
      </c>
      <c r="C93" s="18"/>
      <c r="E93" s="1" t="s">
        <v>8221</v>
      </c>
      <c r="F93" s="1">
        <v>8</v>
      </c>
    </row>
    <row r="94" spans="1:6" x14ac:dyDescent="0.25">
      <c r="A94" s="1" t="s">
        <v>8219</v>
      </c>
      <c r="B94" s="1">
        <v>15</v>
      </c>
      <c r="C94" s="18"/>
      <c r="E94" s="1" t="s">
        <v>8221</v>
      </c>
      <c r="F94" s="1">
        <v>0</v>
      </c>
    </row>
    <row r="95" spans="1:6" x14ac:dyDescent="0.25">
      <c r="A95" s="1" t="s">
        <v>8219</v>
      </c>
      <c r="B95" s="1">
        <v>12</v>
      </c>
      <c r="C95" s="18"/>
      <c r="E95" s="1" t="s">
        <v>8221</v>
      </c>
      <c r="F95" s="1">
        <v>2</v>
      </c>
    </row>
    <row r="96" spans="1:6" x14ac:dyDescent="0.25">
      <c r="A96" s="1" t="s">
        <v>8219</v>
      </c>
      <c r="B96" s="1">
        <v>21</v>
      </c>
      <c r="C96" s="18"/>
      <c r="E96" s="1" t="s">
        <v>8221</v>
      </c>
      <c r="F96" s="1">
        <v>3</v>
      </c>
    </row>
    <row r="97" spans="1:6" x14ac:dyDescent="0.25">
      <c r="A97" s="1" t="s">
        <v>8219</v>
      </c>
      <c r="B97" s="1">
        <v>34</v>
      </c>
      <c r="C97" s="18"/>
      <c r="E97" s="1" t="s">
        <v>8221</v>
      </c>
      <c r="F97" s="1">
        <v>0</v>
      </c>
    </row>
    <row r="98" spans="1:6" x14ac:dyDescent="0.25">
      <c r="A98" s="1" t="s">
        <v>8219</v>
      </c>
      <c r="B98" s="1">
        <v>8</v>
      </c>
      <c r="C98" s="18"/>
      <c r="E98" s="1" t="s">
        <v>8221</v>
      </c>
      <c r="F98" s="1">
        <v>0</v>
      </c>
    </row>
    <row r="99" spans="1:6" x14ac:dyDescent="0.25">
      <c r="A99" s="1" t="s">
        <v>8219</v>
      </c>
      <c r="B99" s="1">
        <v>60</v>
      </c>
      <c r="C99" s="18"/>
      <c r="E99" s="1" t="s">
        <v>8221</v>
      </c>
      <c r="F99" s="1">
        <v>11</v>
      </c>
    </row>
    <row r="100" spans="1:6" x14ac:dyDescent="0.25">
      <c r="A100" s="1" t="s">
        <v>8219</v>
      </c>
      <c r="B100" s="1">
        <v>39</v>
      </c>
      <c r="C100" s="18"/>
      <c r="E100" s="1" t="s">
        <v>8221</v>
      </c>
      <c r="F100" s="1">
        <v>0</v>
      </c>
    </row>
    <row r="101" spans="1:6" x14ac:dyDescent="0.25">
      <c r="A101" s="1" t="s">
        <v>8219</v>
      </c>
      <c r="B101" s="1">
        <v>26</v>
      </c>
      <c r="C101" s="18"/>
      <c r="E101" s="1" t="s">
        <v>8221</v>
      </c>
      <c r="F101" s="1">
        <v>1</v>
      </c>
    </row>
    <row r="102" spans="1:6" x14ac:dyDescent="0.25">
      <c r="A102" s="1" t="s">
        <v>8219</v>
      </c>
      <c r="B102" s="1">
        <v>35</v>
      </c>
      <c r="C102" s="18"/>
      <c r="E102" s="1" t="s">
        <v>8221</v>
      </c>
      <c r="F102" s="1">
        <v>0</v>
      </c>
    </row>
    <row r="103" spans="1:6" x14ac:dyDescent="0.25">
      <c r="A103" s="1" t="s">
        <v>8219</v>
      </c>
      <c r="B103" s="1">
        <v>65</v>
      </c>
      <c r="C103" s="18"/>
      <c r="E103" s="1" t="s">
        <v>8221</v>
      </c>
      <c r="F103" s="1">
        <v>17</v>
      </c>
    </row>
    <row r="104" spans="1:6" x14ac:dyDescent="0.25">
      <c r="A104" s="1" t="s">
        <v>8219</v>
      </c>
      <c r="B104" s="1">
        <v>49</v>
      </c>
      <c r="C104" s="18"/>
      <c r="E104" s="1" t="s">
        <v>8221</v>
      </c>
      <c r="F104" s="1">
        <v>2</v>
      </c>
    </row>
    <row r="105" spans="1:6" x14ac:dyDescent="0.25">
      <c r="A105" s="1" t="s">
        <v>8219</v>
      </c>
      <c r="B105" s="1">
        <v>10</v>
      </c>
      <c r="C105" s="18"/>
      <c r="E105" s="1" t="s">
        <v>8221</v>
      </c>
      <c r="F105" s="1">
        <v>1</v>
      </c>
    </row>
    <row r="106" spans="1:6" x14ac:dyDescent="0.25">
      <c r="A106" s="1" t="s">
        <v>8219</v>
      </c>
      <c r="B106" s="1">
        <v>60</v>
      </c>
      <c r="C106" s="18"/>
      <c r="E106" s="1" t="s">
        <v>8221</v>
      </c>
      <c r="F106" s="1">
        <v>2</v>
      </c>
    </row>
    <row r="107" spans="1:6" x14ac:dyDescent="0.25">
      <c r="A107" s="1" t="s">
        <v>8219</v>
      </c>
      <c r="B107" s="1">
        <v>27</v>
      </c>
      <c r="C107" s="18"/>
      <c r="E107" s="1" t="s">
        <v>8221</v>
      </c>
      <c r="F107" s="1">
        <v>16</v>
      </c>
    </row>
    <row r="108" spans="1:6" x14ac:dyDescent="0.25">
      <c r="A108" s="1" t="s">
        <v>8219</v>
      </c>
      <c r="B108" s="1">
        <v>69</v>
      </c>
      <c r="C108" s="18"/>
      <c r="E108" s="1" t="s">
        <v>8221</v>
      </c>
      <c r="F108" s="1">
        <v>1</v>
      </c>
    </row>
    <row r="109" spans="1:6" x14ac:dyDescent="0.25">
      <c r="A109" s="1" t="s">
        <v>8219</v>
      </c>
      <c r="B109" s="1">
        <v>47</v>
      </c>
      <c r="C109" s="18"/>
      <c r="E109" s="1" t="s">
        <v>8221</v>
      </c>
      <c r="F109" s="1">
        <v>4</v>
      </c>
    </row>
    <row r="110" spans="1:6" x14ac:dyDescent="0.25">
      <c r="A110" s="1" t="s">
        <v>8219</v>
      </c>
      <c r="B110" s="1">
        <v>47</v>
      </c>
      <c r="C110" s="18"/>
      <c r="E110" s="1" t="s">
        <v>8221</v>
      </c>
      <c r="F110" s="1">
        <v>5</v>
      </c>
    </row>
    <row r="111" spans="1:6" x14ac:dyDescent="0.25">
      <c r="A111" s="1" t="s">
        <v>8219</v>
      </c>
      <c r="B111" s="1">
        <v>26</v>
      </c>
      <c r="C111" s="18"/>
      <c r="E111" s="1" t="s">
        <v>8221</v>
      </c>
      <c r="F111" s="1">
        <v>7</v>
      </c>
    </row>
    <row r="112" spans="1:6" x14ac:dyDescent="0.25">
      <c r="A112" s="1" t="s">
        <v>8219</v>
      </c>
      <c r="B112" s="1">
        <v>53</v>
      </c>
      <c r="C112" s="18"/>
      <c r="E112" s="1" t="s">
        <v>8221</v>
      </c>
      <c r="F112" s="1">
        <v>0</v>
      </c>
    </row>
    <row r="113" spans="1:6" x14ac:dyDescent="0.25">
      <c r="A113" s="1" t="s">
        <v>8219</v>
      </c>
      <c r="B113" s="1">
        <v>81</v>
      </c>
      <c r="C113" s="18"/>
      <c r="E113" s="1" t="s">
        <v>8221</v>
      </c>
      <c r="F113" s="1">
        <v>12</v>
      </c>
    </row>
    <row r="114" spans="1:6" x14ac:dyDescent="0.25">
      <c r="A114" s="1" t="s">
        <v>8219</v>
      </c>
      <c r="B114" s="1">
        <v>78</v>
      </c>
      <c r="C114" s="18"/>
      <c r="E114" s="1" t="s">
        <v>8221</v>
      </c>
      <c r="F114" s="1">
        <v>2</v>
      </c>
    </row>
    <row r="115" spans="1:6" x14ac:dyDescent="0.25">
      <c r="A115" s="1" t="s">
        <v>8219</v>
      </c>
      <c r="B115" s="1">
        <v>35</v>
      </c>
      <c r="C115" s="18"/>
      <c r="E115" s="1" t="s">
        <v>8221</v>
      </c>
      <c r="F115" s="1">
        <v>5</v>
      </c>
    </row>
    <row r="116" spans="1:6" x14ac:dyDescent="0.25">
      <c r="A116" s="1" t="s">
        <v>8219</v>
      </c>
      <c r="B116" s="1">
        <v>22</v>
      </c>
      <c r="C116" s="18"/>
      <c r="E116" s="1" t="s">
        <v>8221</v>
      </c>
      <c r="F116" s="1">
        <v>2</v>
      </c>
    </row>
    <row r="117" spans="1:6" x14ac:dyDescent="0.25">
      <c r="A117" s="1" t="s">
        <v>8219</v>
      </c>
      <c r="B117" s="1">
        <v>57</v>
      </c>
      <c r="C117" s="18"/>
      <c r="E117" s="1" t="s">
        <v>8221</v>
      </c>
      <c r="F117" s="1">
        <v>3</v>
      </c>
    </row>
    <row r="118" spans="1:6" x14ac:dyDescent="0.25">
      <c r="A118" s="1" t="s">
        <v>8219</v>
      </c>
      <c r="B118" s="1">
        <v>27</v>
      </c>
      <c r="C118" s="18"/>
      <c r="E118" s="1" t="s">
        <v>8221</v>
      </c>
      <c r="F118" s="1">
        <v>0</v>
      </c>
    </row>
    <row r="119" spans="1:6" x14ac:dyDescent="0.25">
      <c r="A119" s="1" t="s">
        <v>8219</v>
      </c>
      <c r="B119" s="1">
        <v>39</v>
      </c>
      <c r="C119" s="18"/>
      <c r="E119" s="1" t="s">
        <v>8221</v>
      </c>
      <c r="F119" s="1">
        <v>49</v>
      </c>
    </row>
    <row r="120" spans="1:6" x14ac:dyDescent="0.25">
      <c r="A120" s="1" t="s">
        <v>8219</v>
      </c>
      <c r="B120" s="1">
        <v>37</v>
      </c>
      <c r="C120" s="18"/>
      <c r="E120" s="1" t="s">
        <v>8221</v>
      </c>
      <c r="F120" s="1">
        <v>1</v>
      </c>
    </row>
    <row r="121" spans="1:6" x14ac:dyDescent="0.25">
      <c r="A121" s="1" t="s">
        <v>8219</v>
      </c>
      <c r="B121" s="1">
        <v>137</v>
      </c>
      <c r="C121" s="18"/>
      <c r="E121" s="1" t="s">
        <v>8221</v>
      </c>
      <c r="F121" s="1">
        <v>2</v>
      </c>
    </row>
    <row r="122" spans="1:6" x14ac:dyDescent="0.25">
      <c r="A122" s="1" t="s">
        <v>8219</v>
      </c>
      <c r="B122" s="1">
        <v>376</v>
      </c>
      <c r="C122" s="18"/>
      <c r="E122" s="1" t="s">
        <v>8221</v>
      </c>
      <c r="F122" s="1">
        <v>0</v>
      </c>
    </row>
    <row r="123" spans="1:6" x14ac:dyDescent="0.25">
      <c r="A123" s="1" t="s">
        <v>8219</v>
      </c>
      <c r="B123" s="1">
        <v>202</v>
      </c>
      <c r="C123" s="18"/>
      <c r="E123" s="1" t="s">
        <v>8221</v>
      </c>
      <c r="F123" s="1">
        <v>0</v>
      </c>
    </row>
    <row r="124" spans="1:6" x14ac:dyDescent="0.25">
      <c r="A124" s="1" t="s">
        <v>8219</v>
      </c>
      <c r="B124" s="1">
        <v>328</v>
      </c>
      <c r="C124" s="18"/>
      <c r="E124" s="1" t="s">
        <v>8221</v>
      </c>
      <c r="F124" s="1">
        <v>11</v>
      </c>
    </row>
    <row r="125" spans="1:6" x14ac:dyDescent="0.25">
      <c r="A125" s="1" t="s">
        <v>8219</v>
      </c>
      <c r="B125" s="1">
        <v>84</v>
      </c>
      <c r="C125" s="18"/>
      <c r="E125" s="1" t="s">
        <v>8221</v>
      </c>
      <c r="F125" s="1">
        <v>1</v>
      </c>
    </row>
    <row r="126" spans="1:6" x14ac:dyDescent="0.25">
      <c r="A126" s="1" t="s">
        <v>8219</v>
      </c>
      <c r="B126" s="1">
        <v>96</v>
      </c>
      <c r="C126" s="18"/>
      <c r="E126" s="1" t="s">
        <v>8221</v>
      </c>
      <c r="F126" s="1">
        <v>8</v>
      </c>
    </row>
    <row r="127" spans="1:6" x14ac:dyDescent="0.25">
      <c r="A127" s="1" t="s">
        <v>8219</v>
      </c>
      <c r="B127" s="1">
        <v>223</v>
      </c>
      <c r="C127" s="18"/>
      <c r="E127" s="1" t="s">
        <v>8221</v>
      </c>
      <c r="F127" s="1">
        <v>5</v>
      </c>
    </row>
    <row r="128" spans="1:6" x14ac:dyDescent="0.25">
      <c r="A128" s="1" t="s">
        <v>8219</v>
      </c>
      <c r="B128" s="1">
        <v>62</v>
      </c>
      <c r="C128" s="18"/>
      <c r="E128" s="1" t="s">
        <v>8221</v>
      </c>
      <c r="F128" s="1">
        <v>39</v>
      </c>
    </row>
    <row r="129" spans="1:6" x14ac:dyDescent="0.25">
      <c r="A129" s="1" t="s">
        <v>8219</v>
      </c>
      <c r="B129" s="1">
        <v>146</v>
      </c>
      <c r="C129" s="18"/>
      <c r="E129" s="1" t="s">
        <v>8221</v>
      </c>
      <c r="F129" s="1">
        <v>0</v>
      </c>
    </row>
    <row r="130" spans="1:6" x14ac:dyDescent="0.25">
      <c r="A130" s="1" t="s">
        <v>8219</v>
      </c>
      <c r="B130" s="1">
        <v>235</v>
      </c>
      <c r="C130" s="18"/>
      <c r="E130" s="1" t="s">
        <v>8221</v>
      </c>
      <c r="F130" s="1">
        <v>0</v>
      </c>
    </row>
    <row r="131" spans="1:6" x14ac:dyDescent="0.25">
      <c r="A131" s="1" t="s">
        <v>8219</v>
      </c>
      <c r="B131" s="1">
        <v>437</v>
      </c>
      <c r="C131" s="18"/>
      <c r="E131" s="1" t="s">
        <v>8221</v>
      </c>
      <c r="F131" s="1">
        <v>2</v>
      </c>
    </row>
    <row r="132" spans="1:6" x14ac:dyDescent="0.25">
      <c r="A132" s="1" t="s">
        <v>8219</v>
      </c>
      <c r="B132" s="1">
        <v>77</v>
      </c>
      <c r="C132" s="18"/>
      <c r="E132" s="1" t="s">
        <v>8221</v>
      </c>
      <c r="F132" s="1">
        <v>170</v>
      </c>
    </row>
    <row r="133" spans="1:6" x14ac:dyDescent="0.25">
      <c r="A133" s="1" t="s">
        <v>8219</v>
      </c>
      <c r="B133" s="1">
        <v>108</v>
      </c>
      <c r="C133" s="18"/>
      <c r="E133" s="1" t="s">
        <v>8221</v>
      </c>
      <c r="F133" s="1">
        <v>5</v>
      </c>
    </row>
    <row r="134" spans="1:6" x14ac:dyDescent="0.25">
      <c r="A134" s="1" t="s">
        <v>8219</v>
      </c>
      <c r="B134" s="1">
        <v>7</v>
      </c>
      <c r="C134" s="18"/>
      <c r="E134" s="1" t="s">
        <v>8221</v>
      </c>
      <c r="F134" s="1">
        <v>14</v>
      </c>
    </row>
    <row r="135" spans="1:6" x14ac:dyDescent="0.25">
      <c r="A135" s="1" t="s">
        <v>8219</v>
      </c>
      <c r="B135" s="1">
        <v>314</v>
      </c>
      <c r="C135" s="18"/>
      <c r="E135" s="1" t="s">
        <v>8221</v>
      </c>
      <c r="F135" s="1">
        <v>1</v>
      </c>
    </row>
    <row r="136" spans="1:6" x14ac:dyDescent="0.25">
      <c r="A136" s="1" t="s">
        <v>8219</v>
      </c>
      <c r="B136" s="1">
        <v>188</v>
      </c>
      <c r="C136" s="18"/>
      <c r="E136" s="1" t="s">
        <v>8221</v>
      </c>
      <c r="F136" s="1">
        <v>0</v>
      </c>
    </row>
    <row r="137" spans="1:6" x14ac:dyDescent="0.25">
      <c r="A137" s="1" t="s">
        <v>8219</v>
      </c>
      <c r="B137" s="1">
        <v>275</v>
      </c>
      <c r="C137" s="18"/>
      <c r="E137" s="1" t="s">
        <v>8221</v>
      </c>
      <c r="F137" s="1">
        <v>124</v>
      </c>
    </row>
    <row r="138" spans="1:6" x14ac:dyDescent="0.25">
      <c r="A138" s="1" t="s">
        <v>8219</v>
      </c>
      <c r="B138" s="1">
        <v>560</v>
      </c>
      <c r="C138" s="18"/>
      <c r="E138" s="1" t="s">
        <v>8221</v>
      </c>
      <c r="F138" s="1">
        <v>0</v>
      </c>
    </row>
    <row r="139" spans="1:6" x14ac:dyDescent="0.25">
      <c r="A139" s="1" t="s">
        <v>8219</v>
      </c>
      <c r="B139" s="1">
        <v>688</v>
      </c>
      <c r="C139" s="18"/>
      <c r="E139" s="1" t="s">
        <v>8221</v>
      </c>
      <c r="F139" s="1">
        <v>0</v>
      </c>
    </row>
    <row r="140" spans="1:6" x14ac:dyDescent="0.25">
      <c r="A140" s="1" t="s">
        <v>8219</v>
      </c>
      <c r="B140" s="1">
        <v>942</v>
      </c>
      <c r="C140" s="18"/>
      <c r="E140" s="1" t="s">
        <v>8221</v>
      </c>
      <c r="F140" s="1">
        <v>55</v>
      </c>
    </row>
    <row r="141" spans="1:6" x14ac:dyDescent="0.25">
      <c r="A141" s="1" t="s">
        <v>8219</v>
      </c>
      <c r="B141" s="1">
        <v>88</v>
      </c>
      <c r="C141" s="18"/>
      <c r="E141" s="1" t="s">
        <v>8221</v>
      </c>
      <c r="F141" s="1">
        <v>140</v>
      </c>
    </row>
    <row r="142" spans="1:6" x14ac:dyDescent="0.25">
      <c r="A142" s="1" t="s">
        <v>8219</v>
      </c>
      <c r="B142" s="1">
        <v>220</v>
      </c>
      <c r="C142" s="18"/>
      <c r="E142" s="1" t="s">
        <v>8221</v>
      </c>
      <c r="F142" s="1">
        <v>21</v>
      </c>
    </row>
    <row r="143" spans="1:6" x14ac:dyDescent="0.25">
      <c r="A143" s="1" t="s">
        <v>8219</v>
      </c>
      <c r="B143" s="1">
        <v>145</v>
      </c>
      <c r="C143" s="18"/>
      <c r="E143" s="1" t="s">
        <v>8221</v>
      </c>
      <c r="F143" s="1">
        <v>1</v>
      </c>
    </row>
    <row r="144" spans="1:6" x14ac:dyDescent="0.25">
      <c r="A144" s="1" t="s">
        <v>8219</v>
      </c>
      <c r="B144" s="1">
        <v>963</v>
      </c>
      <c r="C144" s="18"/>
      <c r="E144" s="1" t="s">
        <v>8221</v>
      </c>
      <c r="F144" s="1">
        <v>147</v>
      </c>
    </row>
    <row r="145" spans="1:6" x14ac:dyDescent="0.25">
      <c r="A145" s="1" t="s">
        <v>8219</v>
      </c>
      <c r="B145" s="1">
        <v>91</v>
      </c>
      <c r="C145" s="18"/>
      <c r="E145" s="1" t="s">
        <v>8221</v>
      </c>
      <c r="F145" s="1">
        <v>11</v>
      </c>
    </row>
    <row r="146" spans="1:6" x14ac:dyDescent="0.25">
      <c r="A146" s="1" t="s">
        <v>8219</v>
      </c>
      <c r="B146" s="1">
        <v>58</v>
      </c>
      <c r="C146" s="18"/>
      <c r="E146" s="1" t="s">
        <v>8221</v>
      </c>
      <c r="F146" s="1">
        <v>125</v>
      </c>
    </row>
    <row r="147" spans="1:6" x14ac:dyDescent="0.25">
      <c r="A147" s="1" t="s">
        <v>8219</v>
      </c>
      <c r="B147" s="1">
        <v>36</v>
      </c>
      <c r="C147" s="18"/>
      <c r="E147" s="1" t="s">
        <v>8221</v>
      </c>
      <c r="F147" s="1">
        <v>1</v>
      </c>
    </row>
    <row r="148" spans="1:6" x14ac:dyDescent="0.25">
      <c r="A148" s="1" t="s">
        <v>8219</v>
      </c>
      <c r="B148" s="1">
        <v>165</v>
      </c>
      <c r="C148" s="18"/>
      <c r="E148" s="1" t="s">
        <v>8221</v>
      </c>
      <c r="F148" s="1">
        <v>0</v>
      </c>
    </row>
    <row r="149" spans="1:6" x14ac:dyDescent="0.25">
      <c r="A149" s="1" t="s">
        <v>8219</v>
      </c>
      <c r="B149" s="1">
        <v>111</v>
      </c>
      <c r="C149" s="18"/>
      <c r="E149" s="1" t="s">
        <v>8221</v>
      </c>
      <c r="F149" s="1">
        <v>0</v>
      </c>
    </row>
    <row r="150" spans="1:6" x14ac:dyDescent="0.25">
      <c r="A150" s="1" t="s">
        <v>8219</v>
      </c>
      <c r="B150" s="1">
        <v>1596</v>
      </c>
      <c r="C150" s="18"/>
      <c r="E150" s="1" t="s">
        <v>8221</v>
      </c>
      <c r="F150" s="1">
        <v>3</v>
      </c>
    </row>
    <row r="151" spans="1:6" x14ac:dyDescent="0.25">
      <c r="A151" s="1" t="s">
        <v>8219</v>
      </c>
      <c r="B151" s="1">
        <v>61</v>
      </c>
      <c r="C151" s="18"/>
      <c r="E151" s="1" t="s">
        <v>8221</v>
      </c>
      <c r="F151" s="1">
        <v>0</v>
      </c>
    </row>
    <row r="152" spans="1:6" x14ac:dyDescent="0.25">
      <c r="A152" s="1" t="s">
        <v>8219</v>
      </c>
      <c r="B152" s="1">
        <v>287</v>
      </c>
      <c r="C152" s="18"/>
      <c r="E152" s="1" t="s">
        <v>8221</v>
      </c>
      <c r="F152" s="1">
        <v>0</v>
      </c>
    </row>
    <row r="153" spans="1:6" x14ac:dyDescent="0.25">
      <c r="A153" s="1" t="s">
        <v>8219</v>
      </c>
      <c r="B153" s="1">
        <v>65</v>
      </c>
      <c r="C153" s="18"/>
      <c r="E153" s="1" t="s">
        <v>8221</v>
      </c>
      <c r="F153" s="1">
        <v>0</v>
      </c>
    </row>
    <row r="154" spans="1:6" x14ac:dyDescent="0.25">
      <c r="A154" s="1" t="s">
        <v>8219</v>
      </c>
      <c r="B154" s="1">
        <v>118</v>
      </c>
      <c r="C154" s="18"/>
      <c r="E154" s="1" t="s">
        <v>8221</v>
      </c>
      <c r="F154" s="1">
        <v>0</v>
      </c>
    </row>
    <row r="155" spans="1:6" x14ac:dyDescent="0.25">
      <c r="A155" s="1" t="s">
        <v>8219</v>
      </c>
      <c r="B155" s="1">
        <v>113</v>
      </c>
      <c r="C155" s="18"/>
      <c r="E155" s="1" t="s">
        <v>8221</v>
      </c>
      <c r="F155" s="1">
        <v>3</v>
      </c>
    </row>
    <row r="156" spans="1:6" x14ac:dyDescent="0.25">
      <c r="A156" s="1" t="s">
        <v>8219</v>
      </c>
      <c r="B156" s="1">
        <v>332</v>
      </c>
      <c r="C156" s="18"/>
      <c r="E156" s="1" t="s">
        <v>8221</v>
      </c>
      <c r="F156" s="1">
        <v>0</v>
      </c>
    </row>
    <row r="157" spans="1:6" x14ac:dyDescent="0.25">
      <c r="A157" s="1" t="s">
        <v>8219</v>
      </c>
      <c r="B157" s="1">
        <v>62</v>
      </c>
      <c r="C157" s="18"/>
      <c r="E157" s="1" t="s">
        <v>8221</v>
      </c>
      <c r="F157" s="1">
        <v>1</v>
      </c>
    </row>
    <row r="158" spans="1:6" x14ac:dyDescent="0.25">
      <c r="A158" s="1" t="s">
        <v>8219</v>
      </c>
      <c r="B158" s="1">
        <v>951</v>
      </c>
      <c r="C158" s="18"/>
      <c r="E158" s="1" t="s">
        <v>8221</v>
      </c>
      <c r="F158" s="1">
        <v>3</v>
      </c>
    </row>
    <row r="159" spans="1:6" x14ac:dyDescent="0.25">
      <c r="A159" s="1" t="s">
        <v>8219</v>
      </c>
      <c r="B159" s="1">
        <v>415</v>
      </c>
      <c r="C159" s="18"/>
      <c r="E159" s="1" t="s">
        <v>8221</v>
      </c>
      <c r="F159" s="1">
        <v>22</v>
      </c>
    </row>
    <row r="160" spans="1:6" x14ac:dyDescent="0.25">
      <c r="A160" s="1" t="s">
        <v>8219</v>
      </c>
      <c r="B160" s="1">
        <v>305</v>
      </c>
      <c r="C160" s="18"/>
      <c r="E160" s="1" t="s">
        <v>8221</v>
      </c>
      <c r="F160" s="1">
        <v>26</v>
      </c>
    </row>
    <row r="161" spans="1:6" x14ac:dyDescent="0.25">
      <c r="A161" s="1" t="s">
        <v>8219</v>
      </c>
      <c r="B161" s="1">
        <v>2139</v>
      </c>
      <c r="C161" s="18"/>
      <c r="E161" s="1" t="s">
        <v>8221</v>
      </c>
      <c r="F161" s="1">
        <v>4</v>
      </c>
    </row>
    <row r="162" spans="1:6" x14ac:dyDescent="0.25">
      <c r="A162" s="1" t="s">
        <v>8219</v>
      </c>
      <c r="B162" s="1">
        <v>79</v>
      </c>
      <c r="C162" s="18"/>
      <c r="E162" s="1" t="s">
        <v>8221</v>
      </c>
      <c r="F162" s="1">
        <v>0</v>
      </c>
    </row>
    <row r="163" spans="1:6" x14ac:dyDescent="0.25">
      <c r="A163" s="1" t="s">
        <v>8219</v>
      </c>
      <c r="B163" s="1">
        <v>179</v>
      </c>
      <c r="C163" s="18"/>
      <c r="E163" s="1" t="s">
        <v>8221</v>
      </c>
      <c r="F163" s="1">
        <v>4</v>
      </c>
    </row>
    <row r="164" spans="1:6" x14ac:dyDescent="0.25">
      <c r="A164" s="1" t="s">
        <v>8219</v>
      </c>
      <c r="B164" s="1">
        <v>202</v>
      </c>
      <c r="C164" s="18"/>
      <c r="E164" s="1" t="s">
        <v>8221</v>
      </c>
      <c r="F164" s="1">
        <v>9</v>
      </c>
    </row>
    <row r="165" spans="1:6" x14ac:dyDescent="0.25">
      <c r="A165" s="1" t="s">
        <v>8219</v>
      </c>
      <c r="B165" s="1">
        <v>760</v>
      </c>
      <c r="C165" s="18"/>
      <c r="E165" s="1" t="s">
        <v>8221</v>
      </c>
      <c r="F165" s="1">
        <v>5</v>
      </c>
    </row>
    <row r="166" spans="1:6" x14ac:dyDescent="0.25">
      <c r="A166" s="1" t="s">
        <v>8219</v>
      </c>
      <c r="B166" s="1">
        <v>563</v>
      </c>
      <c r="C166" s="18"/>
      <c r="E166" s="1" t="s">
        <v>8221</v>
      </c>
      <c r="F166" s="1">
        <v>14</v>
      </c>
    </row>
    <row r="167" spans="1:6" x14ac:dyDescent="0.25">
      <c r="A167" s="1" t="s">
        <v>8219</v>
      </c>
      <c r="B167" s="1">
        <v>135</v>
      </c>
      <c r="C167" s="18"/>
      <c r="E167" s="1" t="s">
        <v>8221</v>
      </c>
      <c r="F167" s="1">
        <v>1</v>
      </c>
    </row>
    <row r="168" spans="1:6" x14ac:dyDescent="0.25">
      <c r="A168" s="1" t="s">
        <v>8219</v>
      </c>
      <c r="B168" s="1">
        <v>290</v>
      </c>
      <c r="C168" s="18"/>
      <c r="E168" s="1" t="s">
        <v>8221</v>
      </c>
      <c r="F168" s="1">
        <v>10</v>
      </c>
    </row>
    <row r="169" spans="1:6" x14ac:dyDescent="0.25">
      <c r="A169" s="1" t="s">
        <v>8219</v>
      </c>
      <c r="B169" s="1">
        <v>447</v>
      </c>
      <c r="C169" s="18"/>
      <c r="E169" s="1" t="s">
        <v>8221</v>
      </c>
      <c r="F169" s="1">
        <v>3</v>
      </c>
    </row>
    <row r="170" spans="1:6" x14ac:dyDescent="0.25">
      <c r="A170" s="1" t="s">
        <v>8219</v>
      </c>
      <c r="B170" s="1">
        <v>232</v>
      </c>
      <c r="C170" s="18"/>
      <c r="E170" s="1" t="s">
        <v>8221</v>
      </c>
      <c r="F170" s="1">
        <v>1</v>
      </c>
    </row>
    <row r="171" spans="1:6" x14ac:dyDescent="0.25">
      <c r="A171" s="1" t="s">
        <v>8219</v>
      </c>
      <c r="B171" s="1">
        <v>168</v>
      </c>
      <c r="C171" s="18"/>
      <c r="E171" s="1" t="s">
        <v>8221</v>
      </c>
      <c r="F171" s="1">
        <v>0</v>
      </c>
    </row>
    <row r="172" spans="1:6" x14ac:dyDescent="0.25">
      <c r="A172" s="1" t="s">
        <v>8219</v>
      </c>
      <c r="B172" s="1">
        <v>128</v>
      </c>
      <c r="C172" s="18"/>
      <c r="E172" s="1" t="s">
        <v>8221</v>
      </c>
      <c r="F172" s="1">
        <v>5</v>
      </c>
    </row>
    <row r="173" spans="1:6" x14ac:dyDescent="0.25">
      <c r="A173" s="1" t="s">
        <v>8219</v>
      </c>
      <c r="B173" s="1">
        <v>493</v>
      </c>
      <c r="C173" s="18"/>
      <c r="E173" s="1" t="s">
        <v>8221</v>
      </c>
      <c r="F173" s="1">
        <v>2</v>
      </c>
    </row>
    <row r="174" spans="1:6" x14ac:dyDescent="0.25">
      <c r="A174" s="1" t="s">
        <v>8219</v>
      </c>
      <c r="B174" s="1">
        <v>131</v>
      </c>
      <c r="C174" s="18"/>
      <c r="E174" s="1" t="s">
        <v>8221</v>
      </c>
      <c r="F174" s="1">
        <v>68</v>
      </c>
    </row>
    <row r="175" spans="1:6" x14ac:dyDescent="0.25">
      <c r="A175" s="1" t="s">
        <v>8219</v>
      </c>
      <c r="B175" s="1">
        <v>50</v>
      </c>
      <c r="C175" s="18"/>
      <c r="E175" s="1" t="s">
        <v>8221</v>
      </c>
      <c r="F175" s="1">
        <v>3</v>
      </c>
    </row>
    <row r="176" spans="1:6" x14ac:dyDescent="0.25">
      <c r="A176" s="1" t="s">
        <v>8219</v>
      </c>
      <c r="B176" s="1">
        <v>665</v>
      </c>
      <c r="C176" s="18"/>
      <c r="E176" s="1" t="s">
        <v>8221</v>
      </c>
      <c r="F176" s="1">
        <v>34</v>
      </c>
    </row>
    <row r="177" spans="1:6" x14ac:dyDescent="0.25">
      <c r="A177" s="1" t="s">
        <v>8219</v>
      </c>
      <c r="B177" s="1">
        <v>129</v>
      </c>
      <c r="C177" s="18"/>
      <c r="E177" s="1" t="s">
        <v>8221</v>
      </c>
      <c r="F177" s="1">
        <v>0</v>
      </c>
    </row>
    <row r="178" spans="1:6" x14ac:dyDescent="0.25">
      <c r="A178" s="1" t="s">
        <v>8219</v>
      </c>
      <c r="B178" s="1">
        <v>142</v>
      </c>
      <c r="C178" s="18"/>
      <c r="E178" s="1" t="s">
        <v>8221</v>
      </c>
      <c r="F178" s="1">
        <v>3</v>
      </c>
    </row>
    <row r="179" spans="1:6" x14ac:dyDescent="0.25">
      <c r="A179" s="1" t="s">
        <v>8219</v>
      </c>
      <c r="B179" s="1">
        <v>2436</v>
      </c>
      <c r="C179" s="18"/>
      <c r="E179" s="1" t="s">
        <v>8221</v>
      </c>
      <c r="F179" s="1">
        <v>0</v>
      </c>
    </row>
    <row r="180" spans="1:6" x14ac:dyDescent="0.25">
      <c r="A180" s="1" t="s">
        <v>8219</v>
      </c>
      <c r="B180" s="1">
        <v>244</v>
      </c>
      <c r="C180" s="18"/>
      <c r="E180" s="1" t="s">
        <v>8221</v>
      </c>
      <c r="F180" s="1">
        <v>70</v>
      </c>
    </row>
    <row r="181" spans="1:6" x14ac:dyDescent="0.25">
      <c r="A181" s="1" t="s">
        <v>8219</v>
      </c>
      <c r="B181" s="1">
        <v>298</v>
      </c>
      <c r="C181" s="18"/>
      <c r="E181" s="1" t="s">
        <v>8221</v>
      </c>
      <c r="F181" s="1">
        <v>1</v>
      </c>
    </row>
    <row r="182" spans="1:6" x14ac:dyDescent="0.25">
      <c r="A182" s="1" t="s">
        <v>8219</v>
      </c>
      <c r="B182" s="1">
        <v>251</v>
      </c>
      <c r="C182" s="18"/>
      <c r="E182" s="1" t="s">
        <v>8221</v>
      </c>
      <c r="F182" s="1">
        <v>1</v>
      </c>
    </row>
    <row r="183" spans="1:6" x14ac:dyDescent="0.25">
      <c r="A183" s="1" t="s">
        <v>8219</v>
      </c>
      <c r="B183" s="1">
        <v>108</v>
      </c>
      <c r="C183" s="18"/>
      <c r="E183" s="1" t="s">
        <v>8221</v>
      </c>
      <c r="F183" s="1">
        <v>1</v>
      </c>
    </row>
    <row r="184" spans="1:6" x14ac:dyDescent="0.25">
      <c r="A184" s="1" t="s">
        <v>8219</v>
      </c>
      <c r="B184" s="1">
        <v>82</v>
      </c>
      <c r="C184" s="18"/>
      <c r="E184" s="1" t="s">
        <v>8221</v>
      </c>
      <c r="F184" s="1">
        <v>2</v>
      </c>
    </row>
    <row r="185" spans="1:6" x14ac:dyDescent="0.25">
      <c r="A185" s="1" t="s">
        <v>8219</v>
      </c>
      <c r="B185" s="1">
        <v>74</v>
      </c>
      <c r="C185" s="18"/>
      <c r="E185" s="1" t="s">
        <v>8221</v>
      </c>
      <c r="F185" s="1">
        <v>2</v>
      </c>
    </row>
    <row r="186" spans="1:6" x14ac:dyDescent="0.25">
      <c r="A186" s="1" t="s">
        <v>8219</v>
      </c>
      <c r="B186" s="1">
        <v>189</v>
      </c>
      <c r="C186" s="18"/>
      <c r="E186" s="1" t="s">
        <v>8221</v>
      </c>
      <c r="F186" s="1">
        <v>34</v>
      </c>
    </row>
    <row r="187" spans="1:6" x14ac:dyDescent="0.25">
      <c r="A187" s="1" t="s">
        <v>8219</v>
      </c>
      <c r="B187" s="1">
        <v>80</v>
      </c>
      <c r="C187" s="18"/>
      <c r="E187" s="1" t="s">
        <v>8221</v>
      </c>
      <c r="F187" s="1">
        <v>2</v>
      </c>
    </row>
    <row r="188" spans="1:6" x14ac:dyDescent="0.25">
      <c r="A188" s="1" t="s">
        <v>8219</v>
      </c>
      <c r="B188" s="1">
        <v>576</v>
      </c>
      <c r="C188" s="18"/>
      <c r="E188" s="1" t="s">
        <v>8221</v>
      </c>
      <c r="F188" s="1">
        <v>0</v>
      </c>
    </row>
    <row r="189" spans="1:6" x14ac:dyDescent="0.25">
      <c r="A189" s="1" t="s">
        <v>8219</v>
      </c>
      <c r="B189" s="1">
        <v>202</v>
      </c>
      <c r="C189" s="18"/>
      <c r="E189" s="1" t="s">
        <v>8221</v>
      </c>
      <c r="F189" s="1">
        <v>1</v>
      </c>
    </row>
    <row r="190" spans="1:6" x14ac:dyDescent="0.25">
      <c r="A190" s="1" t="s">
        <v>8219</v>
      </c>
      <c r="B190" s="1">
        <v>238</v>
      </c>
      <c r="C190" s="18"/>
      <c r="E190" s="1" t="s">
        <v>8221</v>
      </c>
      <c r="F190" s="1">
        <v>8</v>
      </c>
    </row>
    <row r="191" spans="1:6" x14ac:dyDescent="0.25">
      <c r="A191" s="1" t="s">
        <v>8219</v>
      </c>
      <c r="B191" s="1">
        <v>36</v>
      </c>
      <c r="C191" s="18"/>
      <c r="E191" s="1" t="s">
        <v>8221</v>
      </c>
      <c r="F191" s="1">
        <v>4</v>
      </c>
    </row>
    <row r="192" spans="1:6" x14ac:dyDescent="0.25">
      <c r="A192" s="1" t="s">
        <v>8219</v>
      </c>
      <c r="B192" s="1">
        <v>150</v>
      </c>
      <c r="C192" s="18"/>
      <c r="E192" s="1" t="s">
        <v>8221</v>
      </c>
      <c r="F192" s="1">
        <v>28</v>
      </c>
    </row>
    <row r="193" spans="1:6" x14ac:dyDescent="0.25">
      <c r="A193" s="1" t="s">
        <v>8219</v>
      </c>
      <c r="B193" s="1">
        <v>146</v>
      </c>
      <c r="C193" s="18"/>
      <c r="E193" s="1" t="s">
        <v>8221</v>
      </c>
      <c r="F193" s="1">
        <v>0</v>
      </c>
    </row>
    <row r="194" spans="1:6" x14ac:dyDescent="0.25">
      <c r="A194" s="1" t="s">
        <v>8219</v>
      </c>
      <c r="B194" s="1">
        <v>222</v>
      </c>
      <c r="C194" s="18"/>
      <c r="E194" s="1" t="s">
        <v>8221</v>
      </c>
      <c r="F194" s="1">
        <v>6</v>
      </c>
    </row>
    <row r="195" spans="1:6" x14ac:dyDescent="0.25">
      <c r="A195" s="1" t="s">
        <v>8219</v>
      </c>
      <c r="B195" s="1">
        <v>120</v>
      </c>
      <c r="C195" s="18"/>
      <c r="E195" s="1" t="s">
        <v>8221</v>
      </c>
      <c r="F195" s="1">
        <v>22</v>
      </c>
    </row>
    <row r="196" spans="1:6" x14ac:dyDescent="0.25">
      <c r="A196" s="1" t="s">
        <v>8219</v>
      </c>
      <c r="B196" s="1">
        <v>126</v>
      </c>
      <c r="C196" s="18"/>
      <c r="E196" s="1" t="s">
        <v>8221</v>
      </c>
      <c r="F196" s="1">
        <v>0</v>
      </c>
    </row>
    <row r="197" spans="1:6" x14ac:dyDescent="0.25">
      <c r="A197" s="1" t="s">
        <v>8219</v>
      </c>
      <c r="B197" s="1">
        <v>158</v>
      </c>
      <c r="C197" s="18"/>
      <c r="E197" s="1" t="s">
        <v>8221</v>
      </c>
      <c r="F197" s="1">
        <v>1</v>
      </c>
    </row>
    <row r="198" spans="1:6" x14ac:dyDescent="0.25">
      <c r="A198" s="1" t="s">
        <v>8219</v>
      </c>
      <c r="B198" s="1">
        <v>316</v>
      </c>
      <c r="C198" s="18"/>
      <c r="E198" s="1" t="s">
        <v>8221</v>
      </c>
      <c r="F198" s="1">
        <v>20</v>
      </c>
    </row>
    <row r="199" spans="1:6" x14ac:dyDescent="0.25">
      <c r="A199" s="1" t="s">
        <v>8219</v>
      </c>
      <c r="B199" s="1">
        <v>284</v>
      </c>
      <c r="C199" s="18"/>
      <c r="E199" s="1" t="s">
        <v>8221</v>
      </c>
      <c r="F199" s="1">
        <v>0</v>
      </c>
    </row>
    <row r="200" spans="1:6" x14ac:dyDescent="0.25">
      <c r="A200" s="1" t="s">
        <v>8219</v>
      </c>
      <c r="B200" s="1">
        <v>51</v>
      </c>
      <c r="C200" s="18"/>
      <c r="E200" s="1" t="s">
        <v>8221</v>
      </c>
      <c r="F200" s="1">
        <v>1</v>
      </c>
    </row>
    <row r="201" spans="1:6" x14ac:dyDescent="0.25">
      <c r="A201" s="1" t="s">
        <v>8219</v>
      </c>
      <c r="B201" s="1">
        <v>158</v>
      </c>
      <c r="C201" s="18"/>
      <c r="E201" s="1" t="s">
        <v>8221</v>
      </c>
      <c r="F201" s="1">
        <v>3</v>
      </c>
    </row>
    <row r="202" spans="1:6" x14ac:dyDescent="0.25">
      <c r="A202" s="1" t="s">
        <v>8219</v>
      </c>
      <c r="B202" s="1">
        <v>337</v>
      </c>
      <c r="C202" s="18"/>
      <c r="E202" s="1" t="s">
        <v>8221</v>
      </c>
      <c r="F202" s="1">
        <v>2</v>
      </c>
    </row>
    <row r="203" spans="1:6" x14ac:dyDescent="0.25">
      <c r="A203" s="1" t="s">
        <v>8219</v>
      </c>
      <c r="B203" s="1">
        <v>186</v>
      </c>
      <c r="C203" s="18"/>
      <c r="E203" s="1" t="s">
        <v>8221</v>
      </c>
      <c r="F203" s="1">
        <v>0</v>
      </c>
    </row>
    <row r="204" spans="1:6" x14ac:dyDescent="0.25">
      <c r="A204" s="1" t="s">
        <v>8219</v>
      </c>
      <c r="B204" s="1">
        <v>58</v>
      </c>
      <c r="C204" s="18"/>
      <c r="E204" s="1" t="s">
        <v>8221</v>
      </c>
      <c r="F204" s="1">
        <v>2</v>
      </c>
    </row>
    <row r="205" spans="1:6" x14ac:dyDescent="0.25">
      <c r="A205" s="1" t="s">
        <v>8219</v>
      </c>
      <c r="B205" s="1">
        <v>82</v>
      </c>
      <c r="C205" s="18"/>
      <c r="E205" s="1" t="s">
        <v>8221</v>
      </c>
      <c r="F205" s="1">
        <v>1</v>
      </c>
    </row>
    <row r="206" spans="1:6" x14ac:dyDescent="0.25">
      <c r="A206" s="1" t="s">
        <v>8219</v>
      </c>
      <c r="B206" s="1">
        <v>736</v>
      </c>
      <c r="C206" s="18"/>
      <c r="E206" s="1" t="s">
        <v>8221</v>
      </c>
      <c r="F206" s="1">
        <v>0</v>
      </c>
    </row>
    <row r="207" spans="1:6" x14ac:dyDescent="0.25">
      <c r="A207" s="1" t="s">
        <v>8219</v>
      </c>
      <c r="B207" s="1">
        <v>1151</v>
      </c>
      <c r="C207" s="18"/>
      <c r="E207" s="1" t="s">
        <v>8221</v>
      </c>
      <c r="F207" s="1">
        <v>1</v>
      </c>
    </row>
    <row r="208" spans="1:6" x14ac:dyDescent="0.25">
      <c r="A208" s="1" t="s">
        <v>8219</v>
      </c>
      <c r="B208" s="1">
        <v>34</v>
      </c>
      <c r="C208" s="18"/>
      <c r="E208" s="1" t="s">
        <v>8221</v>
      </c>
      <c r="F208" s="1">
        <v>0</v>
      </c>
    </row>
    <row r="209" spans="1:6" x14ac:dyDescent="0.25">
      <c r="A209" s="1" t="s">
        <v>8219</v>
      </c>
      <c r="B209" s="1">
        <v>498</v>
      </c>
      <c r="C209" s="18"/>
      <c r="E209" s="1" t="s">
        <v>8221</v>
      </c>
      <c r="F209" s="1">
        <v>5</v>
      </c>
    </row>
    <row r="210" spans="1:6" x14ac:dyDescent="0.25">
      <c r="A210" s="1" t="s">
        <v>8219</v>
      </c>
      <c r="B210" s="1">
        <v>167</v>
      </c>
      <c r="C210" s="18"/>
      <c r="E210" s="1" t="s">
        <v>8221</v>
      </c>
      <c r="F210" s="1">
        <v>1</v>
      </c>
    </row>
    <row r="211" spans="1:6" x14ac:dyDescent="0.25">
      <c r="A211" s="1" t="s">
        <v>8219</v>
      </c>
      <c r="B211" s="1">
        <v>340</v>
      </c>
      <c r="C211" s="18"/>
      <c r="E211" s="1" t="s">
        <v>8221</v>
      </c>
      <c r="F211" s="1">
        <v>1</v>
      </c>
    </row>
    <row r="212" spans="1:6" x14ac:dyDescent="0.25">
      <c r="A212" s="1" t="s">
        <v>8219</v>
      </c>
      <c r="B212" s="1">
        <v>438</v>
      </c>
      <c r="C212" s="18"/>
      <c r="E212" s="1" t="s">
        <v>8221</v>
      </c>
      <c r="F212" s="1">
        <v>2</v>
      </c>
    </row>
    <row r="213" spans="1:6" x14ac:dyDescent="0.25">
      <c r="A213" s="1" t="s">
        <v>8219</v>
      </c>
      <c r="B213" s="1">
        <v>555</v>
      </c>
      <c r="C213" s="18"/>
      <c r="E213" s="1" t="s">
        <v>8221</v>
      </c>
      <c r="F213" s="1">
        <v>0</v>
      </c>
    </row>
    <row r="214" spans="1:6" x14ac:dyDescent="0.25">
      <c r="A214" s="1" t="s">
        <v>8219</v>
      </c>
      <c r="B214" s="1">
        <v>266</v>
      </c>
      <c r="C214" s="18"/>
      <c r="E214" s="1" t="s">
        <v>8221</v>
      </c>
      <c r="F214" s="1">
        <v>9</v>
      </c>
    </row>
    <row r="215" spans="1:6" x14ac:dyDescent="0.25">
      <c r="A215" s="1" t="s">
        <v>8219</v>
      </c>
      <c r="B215" s="1">
        <v>69</v>
      </c>
      <c r="C215" s="18"/>
      <c r="E215" s="1" t="s">
        <v>8221</v>
      </c>
      <c r="F215" s="1">
        <v>4</v>
      </c>
    </row>
    <row r="216" spans="1:6" x14ac:dyDescent="0.25">
      <c r="A216" s="1" t="s">
        <v>8219</v>
      </c>
      <c r="B216" s="1">
        <v>80</v>
      </c>
      <c r="C216" s="18"/>
      <c r="E216" s="1" t="s">
        <v>8221</v>
      </c>
      <c r="F216" s="1">
        <v>4</v>
      </c>
    </row>
    <row r="217" spans="1:6" x14ac:dyDescent="0.25">
      <c r="A217" s="1" t="s">
        <v>8219</v>
      </c>
      <c r="B217" s="1">
        <v>493</v>
      </c>
      <c r="C217" s="18"/>
      <c r="E217" s="1" t="s">
        <v>8221</v>
      </c>
      <c r="F217" s="1">
        <v>1</v>
      </c>
    </row>
    <row r="218" spans="1:6" x14ac:dyDescent="0.25">
      <c r="A218" s="1" t="s">
        <v>8219</v>
      </c>
      <c r="B218" s="1">
        <v>31</v>
      </c>
      <c r="C218" s="18"/>
      <c r="E218" s="1" t="s">
        <v>8221</v>
      </c>
      <c r="F218" s="1">
        <v>1</v>
      </c>
    </row>
    <row r="219" spans="1:6" x14ac:dyDescent="0.25">
      <c r="A219" s="1" t="s">
        <v>8219</v>
      </c>
      <c r="B219" s="1">
        <v>236</v>
      </c>
      <c r="C219" s="18"/>
      <c r="E219" s="1" t="s">
        <v>8221</v>
      </c>
      <c r="F219" s="1">
        <v>7</v>
      </c>
    </row>
    <row r="220" spans="1:6" x14ac:dyDescent="0.25">
      <c r="A220" s="1" t="s">
        <v>8219</v>
      </c>
      <c r="B220" s="1">
        <v>89</v>
      </c>
      <c r="C220" s="18"/>
      <c r="E220" s="1" t="s">
        <v>8221</v>
      </c>
      <c r="F220" s="1">
        <v>5</v>
      </c>
    </row>
    <row r="221" spans="1:6" x14ac:dyDescent="0.25">
      <c r="A221" s="1" t="s">
        <v>8219</v>
      </c>
      <c r="B221" s="1">
        <v>299</v>
      </c>
      <c r="C221" s="18"/>
      <c r="E221" s="1" t="s">
        <v>8221</v>
      </c>
      <c r="F221" s="1">
        <v>1</v>
      </c>
    </row>
    <row r="222" spans="1:6" x14ac:dyDescent="0.25">
      <c r="A222" s="1" t="s">
        <v>8219</v>
      </c>
      <c r="B222" s="1">
        <v>55</v>
      </c>
      <c r="C222" s="18"/>
      <c r="E222" s="1" t="s">
        <v>8221</v>
      </c>
      <c r="F222" s="1">
        <v>0</v>
      </c>
    </row>
    <row r="223" spans="1:6" x14ac:dyDescent="0.25">
      <c r="A223" s="1" t="s">
        <v>8219</v>
      </c>
      <c r="B223" s="1">
        <v>325</v>
      </c>
      <c r="C223" s="18"/>
      <c r="E223" s="1" t="s">
        <v>8221</v>
      </c>
      <c r="F223" s="1">
        <v>0</v>
      </c>
    </row>
    <row r="224" spans="1:6" x14ac:dyDescent="0.25">
      <c r="A224" s="1" t="s">
        <v>8219</v>
      </c>
      <c r="B224" s="1">
        <v>524</v>
      </c>
      <c r="C224" s="18"/>
      <c r="E224" s="1" t="s">
        <v>8221</v>
      </c>
      <c r="F224" s="1">
        <v>1</v>
      </c>
    </row>
    <row r="225" spans="1:6" x14ac:dyDescent="0.25">
      <c r="A225" s="1" t="s">
        <v>8219</v>
      </c>
      <c r="B225" s="1">
        <v>285</v>
      </c>
      <c r="C225" s="18"/>
      <c r="E225" s="1" t="s">
        <v>8221</v>
      </c>
      <c r="F225" s="1">
        <v>2</v>
      </c>
    </row>
    <row r="226" spans="1:6" x14ac:dyDescent="0.25">
      <c r="A226" s="1" t="s">
        <v>8219</v>
      </c>
      <c r="B226" s="1">
        <v>179</v>
      </c>
      <c r="C226" s="18"/>
      <c r="E226" s="1" t="s">
        <v>8221</v>
      </c>
      <c r="F226" s="1">
        <v>0</v>
      </c>
    </row>
    <row r="227" spans="1:6" x14ac:dyDescent="0.25">
      <c r="A227" s="1" t="s">
        <v>8219</v>
      </c>
      <c r="B227" s="1">
        <v>188</v>
      </c>
      <c r="C227" s="18"/>
      <c r="E227" s="1" t="s">
        <v>8221</v>
      </c>
      <c r="F227" s="1">
        <v>4</v>
      </c>
    </row>
    <row r="228" spans="1:6" x14ac:dyDescent="0.25">
      <c r="A228" s="1" t="s">
        <v>8219</v>
      </c>
      <c r="B228" s="1">
        <v>379</v>
      </c>
      <c r="C228" s="18"/>
      <c r="E228" s="1" t="s">
        <v>8221</v>
      </c>
      <c r="F228" s="1">
        <v>7</v>
      </c>
    </row>
    <row r="229" spans="1:6" x14ac:dyDescent="0.25">
      <c r="A229" s="1" t="s">
        <v>8219</v>
      </c>
      <c r="B229" s="1">
        <v>119</v>
      </c>
      <c r="C229" s="18"/>
      <c r="E229" s="1" t="s">
        <v>8221</v>
      </c>
      <c r="F229" s="1">
        <v>2</v>
      </c>
    </row>
    <row r="230" spans="1:6" x14ac:dyDescent="0.25">
      <c r="A230" s="1" t="s">
        <v>8219</v>
      </c>
      <c r="B230" s="1">
        <v>167</v>
      </c>
      <c r="C230" s="18"/>
      <c r="E230" s="1" t="s">
        <v>8221</v>
      </c>
      <c r="F230" s="1">
        <v>1</v>
      </c>
    </row>
    <row r="231" spans="1:6" x14ac:dyDescent="0.25">
      <c r="A231" s="1" t="s">
        <v>8219</v>
      </c>
      <c r="B231" s="1">
        <v>221</v>
      </c>
      <c r="C231" s="18"/>
      <c r="E231" s="1" t="s">
        <v>8221</v>
      </c>
      <c r="F231" s="1">
        <v>9</v>
      </c>
    </row>
    <row r="232" spans="1:6" x14ac:dyDescent="0.25">
      <c r="A232" s="1" t="s">
        <v>8219</v>
      </c>
      <c r="B232" s="1">
        <v>964</v>
      </c>
      <c r="C232" s="18"/>
      <c r="E232" s="1" t="s">
        <v>8221</v>
      </c>
      <c r="F232" s="1">
        <v>2</v>
      </c>
    </row>
    <row r="233" spans="1:6" x14ac:dyDescent="0.25">
      <c r="A233" s="1" t="s">
        <v>8219</v>
      </c>
      <c r="B233" s="1">
        <v>286</v>
      </c>
      <c r="C233" s="18"/>
      <c r="E233" s="1" t="s">
        <v>8221</v>
      </c>
      <c r="F233" s="1">
        <v>1</v>
      </c>
    </row>
    <row r="234" spans="1:6" x14ac:dyDescent="0.25">
      <c r="A234" s="1" t="s">
        <v>8219</v>
      </c>
      <c r="B234" s="1">
        <v>613</v>
      </c>
      <c r="C234" s="18"/>
      <c r="E234" s="1" t="s">
        <v>8221</v>
      </c>
      <c r="F234" s="1">
        <v>7</v>
      </c>
    </row>
    <row r="235" spans="1:6" x14ac:dyDescent="0.25">
      <c r="A235" s="1" t="s">
        <v>8219</v>
      </c>
      <c r="B235" s="1">
        <v>29</v>
      </c>
      <c r="C235" s="18"/>
      <c r="E235" s="1" t="s">
        <v>8221</v>
      </c>
      <c r="F235" s="1">
        <v>2</v>
      </c>
    </row>
    <row r="236" spans="1:6" x14ac:dyDescent="0.25">
      <c r="A236" s="1" t="s">
        <v>8219</v>
      </c>
      <c r="B236" s="1">
        <v>165</v>
      </c>
      <c r="C236" s="18"/>
      <c r="E236" s="1" t="s">
        <v>8221</v>
      </c>
      <c r="F236" s="1">
        <v>8</v>
      </c>
    </row>
    <row r="237" spans="1:6" x14ac:dyDescent="0.25">
      <c r="A237" s="1" t="s">
        <v>8219</v>
      </c>
      <c r="B237" s="1">
        <v>97</v>
      </c>
      <c r="C237" s="18"/>
      <c r="E237" s="1" t="s">
        <v>8221</v>
      </c>
      <c r="F237" s="1">
        <v>2</v>
      </c>
    </row>
    <row r="238" spans="1:6" x14ac:dyDescent="0.25">
      <c r="A238" s="1" t="s">
        <v>8219</v>
      </c>
      <c r="B238" s="1">
        <v>303</v>
      </c>
      <c r="C238" s="18"/>
      <c r="E238" s="1" t="s">
        <v>8221</v>
      </c>
      <c r="F238" s="1">
        <v>2</v>
      </c>
    </row>
    <row r="239" spans="1:6" x14ac:dyDescent="0.25">
      <c r="A239" s="1" t="s">
        <v>8219</v>
      </c>
      <c r="B239" s="1">
        <v>267</v>
      </c>
      <c r="C239" s="18"/>
      <c r="E239" s="1" t="s">
        <v>8221</v>
      </c>
      <c r="F239" s="1">
        <v>7</v>
      </c>
    </row>
    <row r="240" spans="1:6" x14ac:dyDescent="0.25">
      <c r="A240" s="1" t="s">
        <v>8219</v>
      </c>
      <c r="B240" s="1">
        <v>302</v>
      </c>
      <c r="C240" s="18"/>
      <c r="E240" s="1" t="s">
        <v>8221</v>
      </c>
      <c r="F240" s="1">
        <v>2</v>
      </c>
    </row>
    <row r="241" spans="1:6" x14ac:dyDescent="0.25">
      <c r="A241" s="1" t="s">
        <v>8219</v>
      </c>
      <c r="B241" s="1">
        <v>87</v>
      </c>
      <c r="C241" s="18"/>
      <c r="E241" s="1" t="s">
        <v>8221</v>
      </c>
      <c r="F241" s="1">
        <v>18</v>
      </c>
    </row>
    <row r="242" spans="1:6" x14ac:dyDescent="0.25">
      <c r="A242" s="1" t="s">
        <v>8219</v>
      </c>
      <c r="B242" s="1">
        <v>354</v>
      </c>
      <c r="C242" s="18"/>
      <c r="E242" s="1" t="s">
        <v>8221</v>
      </c>
      <c r="F242" s="1">
        <v>9</v>
      </c>
    </row>
    <row r="243" spans="1:6" x14ac:dyDescent="0.25">
      <c r="A243" s="1" t="s">
        <v>8219</v>
      </c>
      <c r="B243" s="1">
        <v>86</v>
      </c>
      <c r="C243" s="18"/>
      <c r="E243" s="1" t="s">
        <v>8221</v>
      </c>
      <c r="F243" s="1">
        <v>4</v>
      </c>
    </row>
    <row r="244" spans="1:6" x14ac:dyDescent="0.25">
      <c r="A244" s="1" t="s">
        <v>8219</v>
      </c>
      <c r="B244" s="1">
        <v>26</v>
      </c>
      <c r="C244" s="18"/>
      <c r="E244" s="1" t="s">
        <v>8221</v>
      </c>
      <c r="F244" s="1">
        <v>7</v>
      </c>
    </row>
    <row r="245" spans="1:6" x14ac:dyDescent="0.25">
      <c r="A245" s="1" t="s">
        <v>8219</v>
      </c>
      <c r="B245" s="1">
        <v>113</v>
      </c>
      <c r="C245" s="18"/>
      <c r="E245" s="1" t="s">
        <v>8221</v>
      </c>
      <c r="F245" s="1">
        <v>29</v>
      </c>
    </row>
    <row r="246" spans="1:6" x14ac:dyDescent="0.25">
      <c r="A246" s="1" t="s">
        <v>8219</v>
      </c>
      <c r="B246" s="1">
        <v>65</v>
      </c>
      <c r="C246" s="18"/>
      <c r="E246" s="1" t="s">
        <v>8221</v>
      </c>
      <c r="F246" s="1">
        <v>12</v>
      </c>
    </row>
    <row r="247" spans="1:6" x14ac:dyDescent="0.25">
      <c r="A247" s="1" t="s">
        <v>8219</v>
      </c>
      <c r="B247" s="1">
        <v>134</v>
      </c>
      <c r="C247" s="18"/>
      <c r="E247" s="1" t="s">
        <v>8221</v>
      </c>
      <c r="F247" s="1">
        <v>4</v>
      </c>
    </row>
    <row r="248" spans="1:6" x14ac:dyDescent="0.25">
      <c r="A248" s="1" t="s">
        <v>8219</v>
      </c>
      <c r="B248" s="1">
        <v>119</v>
      </c>
      <c r="C248" s="18"/>
      <c r="E248" s="1" t="s">
        <v>8221</v>
      </c>
      <c r="F248" s="1">
        <v>28</v>
      </c>
    </row>
    <row r="249" spans="1:6" x14ac:dyDescent="0.25">
      <c r="A249" s="1" t="s">
        <v>8219</v>
      </c>
      <c r="B249" s="1">
        <v>159</v>
      </c>
      <c r="C249" s="18"/>
      <c r="E249" s="1" t="s">
        <v>8221</v>
      </c>
      <c r="F249" s="1">
        <v>25</v>
      </c>
    </row>
    <row r="250" spans="1:6" x14ac:dyDescent="0.25">
      <c r="A250" s="1" t="s">
        <v>8219</v>
      </c>
      <c r="B250" s="1">
        <v>167</v>
      </c>
      <c r="C250" s="18"/>
      <c r="E250" s="1" t="s">
        <v>8221</v>
      </c>
      <c r="F250" s="1">
        <v>28</v>
      </c>
    </row>
    <row r="251" spans="1:6" x14ac:dyDescent="0.25">
      <c r="A251" s="1" t="s">
        <v>8219</v>
      </c>
      <c r="B251" s="1">
        <v>43</v>
      </c>
      <c r="C251" s="18"/>
      <c r="E251" s="1" t="s">
        <v>8221</v>
      </c>
      <c r="F251" s="1">
        <v>310</v>
      </c>
    </row>
    <row r="252" spans="1:6" x14ac:dyDescent="0.25">
      <c r="A252" s="1" t="s">
        <v>8219</v>
      </c>
      <c r="B252" s="1">
        <v>1062</v>
      </c>
      <c r="C252" s="18"/>
      <c r="E252" s="1" t="s">
        <v>8221</v>
      </c>
      <c r="F252" s="1">
        <v>15</v>
      </c>
    </row>
    <row r="253" spans="1:6" x14ac:dyDescent="0.25">
      <c r="A253" s="1" t="s">
        <v>8219</v>
      </c>
      <c r="B253" s="1">
        <v>9</v>
      </c>
      <c r="C253" s="18"/>
      <c r="E253" s="1" t="s">
        <v>8221</v>
      </c>
      <c r="F253" s="1">
        <v>215</v>
      </c>
    </row>
    <row r="254" spans="1:6" x14ac:dyDescent="0.25">
      <c r="A254" s="1" t="s">
        <v>8219</v>
      </c>
      <c r="B254" s="1">
        <v>89</v>
      </c>
      <c r="C254" s="18"/>
      <c r="E254" s="1" t="s">
        <v>8221</v>
      </c>
      <c r="F254" s="1">
        <v>3</v>
      </c>
    </row>
    <row r="255" spans="1:6" x14ac:dyDescent="0.25">
      <c r="A255" s="1" t="s">
        <v>8219</v>
      </c>
      <c r="B255" s="1">
        <v>174</v>
      </c>
      <c r="C255" s="18"/>
      <c r="E255" s="1" t="s">
        <v>8221</v>
      </c>
      <c r="F255" s="1">
        <v>2</v>
      </c>
    </row>
    <row r="256" spans="1:6" x14ac:dyDescent="0.25">
      <c r="A256" s="1" t="s">
        <v>8219</v>
      </c>
      <c r="B256" s="1">
        <v>14</v>
      </c>
      <c r="C256" s="18"/>
      <c r="E256" s="1" t="s">
        <v>8221</v>
      </c>
      <c r="F256" s="1">
        <v>26</v>
      </c>
    </row>
    <row r="257" spans="1:6" x14ac:dyDescent="0.25">
      <c r="A257" s="1" t="s">
        <v>8219</v>
      </c>
      <c r="B257" s="1">
        <v>48</v>
      </c>
      <c r="C257" s="18"/>
      <c r="E257" s="1" t="s">
        <v>8221</v>
      </c>
      <c r="F257" s="1">
        <v>24</v>
      </c>
    </row>
    <row r="258" spans="1:6" x14ac:dyDescent="0.25">
      <c r="A258" s="1" t="s">
        <v>8219</v>
      </c>
      <c r="B258" s="1">
        <v>133</v>
      </c>
      <c r="C258" s="18"/>
      <c r="E258" s="1" t="s">
        <v>8221</v>
      </c>
      <c r="F258" s="1">
        <v>96</v>
      </c>
    </row>
    <row r="259" spans="1:6" x14ac:dyDescent="0.25">
      <c r="A259" s="1" t="s">
        <v>8219</v>
      </c>
      <c r="B259" s="1">
        <v>83</v>
      </c>
      <c r="C259" s="18"/>
      <c r="E259" s="1" t="s">
        <v>8221</v>
      </c>
      <c r="F259" s="1">
        <v>17</v>
      </c>
    </row>
    <row r="260" spans="1:6" x14ac:dyDescent="0.25">
      <c r="A260" s="1" t="s">
        <v>8219</v>
      </c>
      <c r="B260" s="1">
        <v>149</v>
      </c>
      <c r="C260" s="18"/>
      <c r="E260" s="1" t="s">
        <v>8221</v>
      </c>
      <c r="F260" s="1">
        <v>94</v>
      </c>
    </row>
    <row r="261" spans="1:6" x14ac:dyDescent="0.25">
      <c r="A261" s="1" t="s">
        <v>8219</v>
      </c>
      <c r="B261" s="1">
        <v>49</v>
      </c>
      <c r="C261" s="18"/>
      <c r="E261" s="1" t="s">
        <v>8221</v>
      </c>
      <c r="F261" s="1">
        <v>129</v>
      </c>
    </row>
    <row r="262" spans="1:6" x14ac:dyDescent="0.25">
      <c r="A262" s="1" t="s">
        <v>8219</v>
      </c>
      <c r="B262" s="1">
        <v>251</v>
      </c>
      <c r="C262" s="18"/>
      <c r="E262" s="1" t="s">
        <v>8221</v>
      </c>
      <c r="F262" s="1">
        <v>1</v>
      </c>
    </row>
    <row r="263" spans="1:6" x14ac:dyDescent="0.25">
      <c r="A263" s="1" t="s">
        <v>8219</v>
      </c>
      <c r="B263" s="1">
        <v>22</v>
      </c>
      <c r="C263" s="18"/>
      <c r="E263" s="1" t="s">
        <v>8221</v>
      </c>
      <c r="F263" s="1">
        <v>4</v>
      </c>
    </row>
    <row r="264" spans="1:6" x14ac:dyDescent="0.25">
      <c r="A264" s="1" t="s">
        <v>8219</v>
      </c>
      <c r="B264" s="1">
        <v>48</v>
      </c>
      <c r="C264" s="18"/>
      <c r="E264" s="1" t="s">
        <v>8221</v>
      </c>
      <c r="F264" s="1">
        <v>3</v>
      </c>
    </row>
    <row r="265" spans="1:6" x14ac:dyDescent="0.25">
      <c r="A265" s="1" t="s">
        <v>8219</v>
      </c>
      <c r="B265" s="1">
        <v>383</v>
      </c>
      <c r="C265" s="18"/>
      <c r="E265" s="1" t="s">
        <v>8221</v>
      </c>
      <c r="F265" s="1">
        <v>135</v>
      </c>
    </row>
    <row r="266" spans="1:6" x14ac:dyDescent="0.25">
      <c r="A266" s="1" t="s">
        <v>8219</v>
      </c>
      <c r="B266" s="1">
        <v>237</v>
      </c>
      <c r="C266" s="18"/>
      <c r="E266" s="1" t="s">
        <v>8221</v>
      </c>
      <c r="F266" s="1">
        <v>10</v>
      </c>
    </row>
    <row r="267" spans="1:6" x14ac:dyDescent="0.25">
      <c r="A267" s="1" t="s">
        <v>8219</v>
      </c>
      <c r="B267" s="1">
        <v>13</v>
      </c>
      <c r="C267" s="18"/>
      <c r="E267" s="1" t="s">
        <v>8221</v>
      </c>
      <c r="F267" s="1">
        <v>0</v>
      </c>
    </row>
    <row r="268" spans="1:6" x14ac:dyDescent="0.25">
      <c r="A268" s="1" t="s">
        <v>8219</v>
      </c>
      <c r="B268" s="1">
        <v>562</v>
      </c>
      <c r="C268" s="18"/>
      <c r="E268" s="1" t="s">
        <v>8221</v>
      </c>
      <c r="F268" s="1">
        <v>6</v>
      </c>
    </row>
    <row r="269" spans="1:6" x14ac:dyDescent="0.25">
      <c r="A269" s="1" t="s">
        <v>8219</v>
      </c>
      <c r="B269" s="1">
        <v>71</v>
      </c>
      <c r="C269" s="18"/>
      <c r="E269" s="1" t="s">
        <v>8221</v>
      </c>
      <c r="F269" s="1">
        <v>36</v>
      </c>
    </row>
    <row r="270" spans="1:6" x14ac:dyDescent="0.25">
      <c r="A270" s="1" t="s">
        <v>8219</v>
      </c>
      <c r="B270" s="1">
        <v>1510</v>
      </c>
      <c r="C270" s="18"/>
      <c r="E270" s="1" t="s">
        <v>8221</v>
      </c>
      <c r="F270" s="1">
        <v>336</v>
      </c>
    </row>
    <row r="271" spans="1:6" x14ac:dyDescent="0.25">
      <c r="A271" s="1" t="s">
        <v>8219</v>
      </c>
      <c r="B271" s="1">
        <v>14</v>
      </c>
      <c r="C271" s="18"/>
      <c r="E271" s="1" t="s">
        <v>8221</v>
      </c>
      <c r="F271" s="1">
        <v>34</v>
      </c>
    </row>
    <row r="272" spans="1:6" x14ac:dyDescent="0.25">
      <c r="A272" s="1" t="s">
        <v>8219</v>
      </c>
      <c r="B272" s="1">
        <v>193</v>
      </c>
      <c r="C272" s="18"/>
      <c r="E272" s="1" t="s">
        <v>8221</v>
      </c>
      <c r="F272" s="1">
        <v>10</v>
      </c>
    </row>
    <row r="273" spans="1:6" x14ac:dyDescent="0.25">
      <c r="A273" s="1" t="s">
        <v>8219</v>
      </c>
      <c r="B273" s="1">
        <v>206</v>
      </c>
      <c r="C273" s="18"/>
      <c r="E273" s="1" t="s">
        <v>8221</v>
      </c>
      <c r="F273" s="1">
        <v>201</v>
      </c>
    </row>
    <row r="274" spans="1:6" x14ac:dyDescent="0.25">
      <c r="A274" s="1" t="s">
        <v>8219</v>
      </c>
      <c r="B274" s="1">
        <v>351</v>
      </c>
      <c r="C274" s="18"/>
      <c r="E274" s="1" t="s">
        <v>8221</v>
      </c>
      <c r="F274" s="1">
        <v>296</v>
      </c>
    </row>
    <row r="275" spans="1:6" x14ac:dyDescent="0.25">
      <c r="A275" s="1" t="s">
        <v>8219</v>
      </c>
      <c r="B275" s="1">
        <v>50</v>
      </c>
      <c r="C275" s="18"/>
      <c r="E275" s="1" t="s">
        <v>8221</v>
      </c>
      <c r="F275" s="1">
        <v>7</v>
      </c>
    </row>
    <row r="276" spans="1:6" x14ac:dyDescent="0.25">
      <c r="A276" s="1" t="s">
        <v>8219</v>
      </c>
      <c r="B276" s="1">
        <v>184</v>
      </c>
      <c r="C276" s="18"/>
      <c r="E276" s="1" t="s">
        <v>8221</v>
      </c>
      <c r="F276" s="1">
        <v>7</v>
      </c>
    </row>
    <row r="277" spans="1:6" x14ac:dyDescent="0.25">
      <c r="A277" s="1" t="s">
        <v>8219</v>
      </c>
      <c r="B277" s="1">
        <v>196</v>
      </c>
      <c r="C277" s="18"/>
      <c r="E277" s="1" t="s">
        <v>8221</v>
      </c>
      <c r="F277" s="1">
        <v>1</v>
      </c>
    </row>
    <row r="278" spans="1:6" x14ac:dyDescent="0.25">
      <c r="A278" s="1" t="s">
        <v>8219</v>
      </c>
      <c r="B278" s="1">
        <v>229</v>
      </c>
      <c r="C278" s="18"/>
      <c r="E278" s="1" t="s">
        <v>8221</v>
      </c>
      <c r="F278" s="1">
        <v>114</v>
      </c>
    </row>
    <row r="279" spans="1:6" x14ac:dyDescent="0.25">
      <c r="A279" s="1" t="s">
        <v>8219</v>
      </c>
      <c r="B279" s="1">
        <v>67</v>
      </c>
      <c r="C279" s="18"/>
      <c r="E279" s="1" t="s">
        <v>8221</v>
      </c>
      <c r="F279" s="1">
        <v>29</v>
      </c>
    </row>
    <row r="280" spans="1:6" x14ac:dyDescent="0.25">
      <c r="A280" s="1" t="s">
        <v>8219</v>
      </c>
      <c r="B280" s="1">
        <v>95</v>
      </c>
      <c r="C280" s="18"/>
      <c r="E280" s="1" t="s">
        <v>8221</v>
      </c>
      <c r="F280" s="1">
        <v>890</v>
      </c>
    </row>
    <row r="281" spans="1:6" x14ac:dyDescent="0.25">
      <c r="A281" s="1" t="s">
        <v>8219</v>
      </c>
      <c r="B281" s="1">
        <v>62</v>
      </c>
      <c r="C281" s="18"/>
      <c r="E281" s="1" t="s">
        <v>8221</v>
      </c>
      <c r="F281" s="1">
        <v>31</v>
      </c>
    </row>
    <row r="282" spans="1:6" x14ac:dyDescent="0.25">
      <c r="A282" s="1" t="s">
        <v>8219</v>
      </c>
      <c r="B282" s="1">
        <v>73</v>
      </c>
      <c r="C282" s="18"/>
      <c r="E282" s="1" t="s">
        <v>8221</v>
      </c>
      <c r="F282" s="1">
        <v>21</v>
      </c>
    </row>
    <row r="283" spans="1:6" x14ac:dyDescent="0.25">
      <c r="A283" s="1" t="s">
        <v>8219</v>
      </c>
      <c r="B283" s="1">
        <v>43</v>
      </c>
      <c r="C283" s="18"/>
      <c r="E283" s="1" t="s">
        <v>8221</v>
      </c>
      <c r="F283" s="1">
        <v>37</v>
      </c>
    </row>
    <row r="284" spans="1:6" x14ac:dyDescent="0.25">
      <c r="A284" s="1" t="s">
        <v>8219</v>
      </c>
      <c r="B284" s="1">
        <v>70</v>
      </c>
      <c r="C284" s="18"/>
      <c r="E284" s="1" t="s">
        <v>8221</v>
      </c>
      <c r="F284" s="1">
        <v>7</v>
      </c>
    </row>
    <row r="285" spans="1:6" x14ac:dyDescent="0.25">
      <c r="A285" s="1" t="s">
        <v>8219</v>
      </c>
      <c r="B285" s="1">
        <v>271</v>
      </c>
      <c r="C285" s="18"/>
      <c r="E285" s="1" t="s">
        <v>8221</v>
      </c>
      <c r="F285" s="1">
        <v>4</v>
      </c>
    </row>
    <row r="286" spans="1:6" x14ac:dyDescent="0.25">
      <c r="A286" s="1" t="s">
        <v>8219</v>
      </c>
      <c r="B286" s="1">
        <v>55</v>
      </c>
      <c r="C286" s="18"/>
      <c r="E286" s="1" t="s">
        <v>8221</v>
      </c>
      <c r="F286" s="1">
        <v>5</v>
      </c>
    </row>
    <row r="287" spans="1:6" x14ac:dyDescent="0.25">
      <c r="A287" s="1" t="s">
        <v>8219</v>
      </c>
      <c r="B287" s="1">
        <v>35</v>
      </c>
      <c r="C287" s="18"/>
      <c r="E287" s="1" t="s">
        <v>8221</v>
      </c>
      <c r="F287" s="1">
        <v>0</v>
      </c>
    </row>
    <row r="288" spans="1:6" x14ac:dyDescent="0.25">
      <c r="A288" s="1" t="s">
        <v>8219</v>
      </c>
      <c r="B288" s="1">
        <v>22</v>
      </c>
      <c r="C288" s="18"/>
      <c r="E288" s="1" t="s">
        <v>8221</v>
      </c>
      <c r="F288" s="1">
        <v>456</v>
      </c>
    </row>
    <row r="289" spans="1:6" x14ac:dyDescent="0.25">
      <c r="A289" s="1" t="s">
        <v>8219</v>
      </c>
      <c r="B289" s="1">
        <v>38</v>
      </c>
      <c r="C289" s="18"/>
      <c r="E289" s="1" t="s">
        <v>8221</v>
      </c>
      <c r="F289" s="1">
        <v>369</v>
      </c>
    </row>
    <row r="290" spans="1:6" x14ac:dyDescent="0.25">
      <c r="A290" s="1" t="s">
        <v>8219</v>
      </c>
      <c r="B290" s="1">
        <v>15</v>
      </c>
      <c r="C290" s="18"/>
      <c r="E290" s="1" t="s">
        <v>8221</v>
      </c>
      <c r="F290" s="1">
        <v>2</v>
      </c>
    </row>
    <row r="291" spans="1:6" x14ac:dyDescent="0.25">
      <c r="A291" s="1" t="s">
        <v>8219</v>
      </c>
      <c r="B291" s="1">
        <v>7</v>
      </c>
      <c r="C291" s="18"/>
      <c r="E291" s="1" t="s">
        <v>8221</v>
      </c>
      <c r="F291" s="1">
        <v>0</v>
      </c>
    </row>
    <row r="292" spans="1:6" x14ac:dyDescent="0.25">
      <c r="A292" s="1" t="s">
        <v>8219</v>
      </c>
      <c r="B292" s="1">
        <v>241</v>
      </c>
      <c r="C292" s="18"/>
      <c r="E292" s="1" t="s">
        <v>8221</v>
      </c>
      <c r="F292" s="1">
        <v>338</v>
      </c>
    </row>
    <row r="293" spans="1:6" x14ac:dyDescent="0.25">
      <c r="A293" s="1" t="s">
        <v>8219</v>
      </c>
      <c r="B293" s="1">
        <v>55</v>
      </c>
      <c r="C293" s="18"/>
      <c r="E293" s="1" t="s">
        <v>8221</v>
      </c>
      <c r="F293" s="1">
        <v>4</v>
      </c>
    </row>
    <row r="294" spans="1:6" x14ac:dyDescent="0.25">
      <c r="A294" s="1" t="s">
        <v>8219</v>
      </c>
      <c r="B294" s="1">
        <v>171</v>
      </c>
      <c r="C294" s="18"/>
      <c r="E294" s="1" t="s">
        <v>8221</v>
      </c>
      <c r="F294" s="1">
        <v>1</v>
      </c>
    </row>
    <row r="295" spans="1:6" x14ac:dyDescent="0.25">
      <c r="A295" s="1" t="s">
        <v>8219</v>
      </c>
      <c r="B295" s="1">
        <v>208</v>
      </c>
      <c r="C295" s="18"/>
      <c r="E295" s="1" t="s">
        <v>8221</v>
      </c>
      <c r="F295" s="1">
        <v>28</v>
      </c>
    </row>
    <row r="296" spans="1:6" x14ac:dyDescent="0.25">
      <c r="A296" s="1" t="s">
        <v>8219</v>
      </c>
      <c r="B296" s="1">
        <v>21</v>
      </c>
      <c r="C296" s="18"/>
      <c r="E296" s="1" t="s">
        <v>8221</v>
      </c>
      <c r="F296" s="1">
        <v>12</v>
      </c>
    </row>
    <row r="297" spans="1:6" x14ac:dyDescent="0.25">
      <c r="A297" s="1" t="s">
        <v>8219</v>
      </c>
      <c r="B297" s="1">
        <v>25</v>
      </c>
      <c r="C297" s="18"/>
      <c r="E297" s="1" t="s">
        <v>8221</v>
      </c>
      <c r="F297" s="1">
        <v>16</v>
      </c>
    </row>
    <row r="298" spans="1:6" x14ac:dyDescent="0.25">
      <c r="A298" s="1" t="s">
        <v>8219</v>
      </c>
      <c r="B298" s="1">
        <v>52</v>
      </c>
      <c r="C298" s="18"/>
      <c r="E298" s="1" t="s">
        <v>8221</v>
      </c>
      <c r="F298" s="1">
        <v>4</v>
      </c>
    </row>
    <row r="299" spans="1:6" x14ac:dyDescent="0.25">
      <c r="A299" s="1" t="s">
        <v>8219</v>
      </c>
      <c r="B299" s="1">
        <v>104</v>
      </c>
      <c r="C299" s="18"/>
      <c r="E299" s="1" t="s">
        <v>8221</v>
      </c>
      <c r="F299" s="1">
        <v>4</v>
      </c>
    </row>
    <row r="300" spans="1:6" x14ac:dyDescent="0.25">
      <c r="A300" s="1" t="s">
        <v>8219</v>
      </c>
      <c r="B300" s="1">
        <v>73</v>
      </c>
      <c r="C300" s="18"/>
      <c r="E300" s="1" t="s">
        <v>8221</v>
      </c>
      <c r="F300" s="1">
        <v>10</v>
      </c>
    </row>
    <row r="301" spans="1:6" x14ac:dyDescent="0.25">
      <c r="A301" s="1" t="s">
        <v>8219</v>
      </c>
      <c r="B301" s="1">
        <v>34</v>
      </c>
      <c r="C301" s="18"/>
      <c r="E301" s="1" t="s">
        <v>8221</v>
      </c>
      <c r="F301" s="1">
        <v>0</v>
      </c>
    </row>
    <row r="302" spans="1:6" x14ac:dyDescent="0.25">
      <c r="A302" s="1" t="s">
        <v>8219</v>
      </c>
      <c r="B302" s="1">
        <v>56</v>
      </c>
      <c r="C302" s="18"/>
      <c r="E302" s="1" t="s">
        <v>8221</v>
      </c>
      <c r="F302" s="1">
        <v>6</v>
      </c>
    </row>
    <row r="303" spans="1:6" x14ac:dyDescent="0.25">
      <c r="A303" s="1" t="s">
        <v>8219</v>
      </c>
      <c r="B303" s="1">
        <v>31</v>
      </c>
      <c r="C303" s="18"/>
      <c r="E303" s="1" t="s">
        <v>8221</v>
      </c>
      <c r="F303" s="1">
        <v>0</v>
      </c>
    </row>
    <row r="304" spans="1:6" x14ac:dyDescent="0.25">
      <c r="A304" s="1" t="s">
        <v>8219</v>
      </c>
      <c r="B304" s="1">
        <v>84</v>
      </c>
      <c r="C304" s="18"/>
      <c r="E304" s="1" t="s">
        <v>8221</v>
      </c>
      <c r="F304" s="1">
        <v>1</v>
      </c>
    </row>
    <row r="305" spans="1:6" x14ac:dyDescent="0.25">
      <c r="A305" s="1" t="s">
        <v>8219</v>
      </c>
      <c r="B305" s="1">
        <v>130</v>
      </c>
      <c r="C305" s="18"/>
      <c r="E305" s="1" t="s">
        <v>8221</v>
      </c>
      <c r="F305" s="1">
        <v>0</v>
      </c>
    </row>
    <row r="306" spans="1:6" x14ac:dyDescent="0.25">
      <c r="A306" s="1" t="s">
        <v>8219</v>
      </c>
      <c r="B306" s="1">
        <v>12</v>
      </c>
      <c r="C306" s="18"/>
      <c r="E306" s="1" t="s">
        <v>8221</v>
      </c>
      <c r="F306" s="1">
        <v>44</v>
      </c>
    </row>
    <row r="307" spans="1:6" x14ac:dyDescent="0.25">
      <c r="A307" s="1" t="s">
        <v>8219</v>
      </c>
      <c r="B307" s="1">
        <v>23</v>
      </c>
      <c r="C307" s="18"/>
      <c r="E307" s="1" t="s">
        <v>8221</v>
      </c>
      <c r="F307" s="1">
        <v>0</v>
      </c>
    </row>
    <row r="308" spans="1:6" x14ac:dyDescent="0.25">
      <c r="A308" s="1" t="s">
        <v>8219</v>
      </c>
      <c r="B308" s="1">
        <v>158</v>
      </c>
      <c r="C308" s="18"/>
      <c r="E308" s="1" t="s">
        <v>8221</v>
      </c>
      <c r="F308" s="1">
        <v>3</v>
      </c>
    </row>
    <row r="309" spans="1:6" x14ac:dyDescent="0.25">
      <c r="A309" s="1" t="s">
        <v>8219</v>
      </c>
      <c r="B309" s="1">
        <v>30</v>
      </c>
      <c r="C309" s="18"/>
      <c r="E309" s="1" t="s">
        <v>8221</v>
      </c>
      <c r="F309" s="1">
        <v>0</v>
      </c>
    </row>
    <row r="310" spans="1:6" x14ac:dyDescent="0.25">
      <c r="A310" s="1" t="s">
        <v>8219</v>
      </c>
      <c r="B310" s="1">
        <v>18</v>
      </c>
      <c r="C310" s="18"/>
      <c r="E310" s="1" t="s">
        <v>8221</v>
      </c>
      <c r="F310" s="1">
        <v>52</v>
      </c>
    </row>
    <row r="311" spans="1:6" x14ac:dyDescent="0.25">
      <c r="A311" s="1" t="s">
        <v>8219</v>
      </c>
      <c r="B311" s="1">
        <v>29</v>
      </c>
      <c r="C311" s="18"/>
      <c r="E311" s="1" t="s">
        <v>8221</v>
      </c>
      <c r="F311" s="1">
        <v>0</v>
      </c>
    </row>
    <row r="312" spans="1:6" x14ac:dyDescent="0.25">
      <c r="A312" s="1" t="s">
        <v>8219</v>
      </c>
      <c r="B312" s="1">
        <v>31</v>
      </c>
      <c r="C312" s="18"/>
      <c r="E312" s="1" t="s">
        <v>8221</v>
      </c>
      <c r="F312" s="1">
        <v>1</v>
      </c>
    </row>
    <row r="313" spans="1:6" x14ac:dyDescent="0.25">
      <c r="A313" s="1" t="s">
        <v>8219</v>
      </c>
      <c r="B313" s="1">
        <v>173</v>
      </c>
      <c r="C313" s="18"/>
      <c r="E313" s="1" t="s">
        <v>8221</v>
      </c>
      <c r="F313" s="1">
        <v>1</v>
      </c>
    </row>
    <row r="314" spans="1:6" x14ac:dyDescent="0.25">
      <c r="A314" s="1" t="s">
        <v>8219</v>
      </c>
      <c r="B314" s="1">
        <v>17</v>
      </c>
      <c r="C314" s="18"/>
      <c r="E314" s="1" t="s">
        <v>8221</v>
      </c>
      <c r="F314" s="1">
        <v>2</v>
      </c>
    </row>
    <row r="315" spans="1:6" x14ac:dyDescent="0.25">
      <c r="A315" s="1" t="s">
        <v>8219</v>
      </c>
      <c r="B315" s="1">
        <v>48</v>
      </c>
      <c r="C315" s="18"/>
      <c r="E315" s="1" t="s">
        <v>8221</v>
      </c>
      <c r="F315" s="1">
        <v>9</v>
      </c>
    </row>
    <row r="316" spans="1:6" x14ac:dyDescent="0.25">
      <c r="A316" s="1" t="s">
        <v>8219</v>
      </c>
      <c r="B316" s="1">
        <v>59</v>
      </c>
      <c r="C316" s="18"/>
      <c r="E316" s="1" t="s">
        <v>8221</v>
      </c>
      <c r="F316" s="1">
        <v>5</v>
      </c>
    </row>
    <row r="317" spans="1:6" x14ac:dyDescent="0.25">
      <c r="A317" s="1" t="s">
        <v>8219</v>
      </c>
      <c r="B317" s="1">
        <v>39</v>
      </c>
      <c r="C317" s="18"/>
      <c r="E317" s="1" t="s">
        <v>8221</v>
      </c>
      <c r="F317" s="1">
        <v>57</v>
      </c>
    </row>
    <row r="318" spans="1:6" x14ac:dyDescent="0.25">
      <c r="A318" s="1" t="s">
        <v>8219</v>
      </c>
      <c r="B318" s="1">
        <v>59</v>
      </c>
      <c r="C318" s="18"/>
      <c r="E318" s="1" t="s">
        <v>8221</v>
      </c>
      <c r="F318" s="1">
        <v>3</v>
      </c>
    </row>
    <row r="319" spans="1:6" x14ac:dyDescent="0.25">
      <c r="A319" s="1" t="s">
        <v>8219</v>
      </c>
      <c r="B319" s="1">
        <v>60</v>
      </c>
      <c r="C319" s="18"/>
      <c r="E319" s="1" t="s">
        <v>8221</v>
      </c>
      <c r="F319" s="1">
        <v>1</v>
      </c>
    </row>
    <row r="320" spans="1:6" x14ac:dyDescent="0.25">
      <c r="A320" s="1" t="s">
        <v>8219</v>
      </c>
      <c r="B320" s="1">
        <v>20</v>
      </c>
      <c r="C320" s="18"/>
      <c r="E320" s="1" t="s">
        <v>8221</v>
      </c>
      <c r="F320" s="1">
        <v>6</v>
      </c>
    </row>
    <row r="321" spans="1:6" x14ac:dyDescent="0.25">
      <c r="A321" s="1" t="s">
        <v>8219</v>
      </c>
      <c r="B321" s="1">
        <v>2</v>
      </c>
      <c r="C321" s="18"/>
      <c r="E321" s="1" t="s">
        <v>8221</v>
      </c>
      <c r="F321" s="1">
        <v>48</v>
      </c>
    </row>
    <row r="322" spans="1:6" x14ac:dyDescent="0.25">
      <c r="A322" s="1" t="s">
        <v>8219</v>
      </c>
      <c r="B322" s="1">
        <v>315</v>
      </c>
      <c r="C322" s="18"/>
      <c r="E322" s="1" t="s">
        <v>8221</v>
      </c>
      <c r="F322" s="1">
        <v>2</v>
      </c>
    </row>
    <row r="323" spans="1:6" x14ac:dyDescent="0.25">
      <c r="A323" s="1" t="s">
        <v>8219</v>
      </c>
      <c r="B323" s="1">
        <v>2174</v>
      </c>
      <c r="C323" s="18"/>
      <c r="E323" s="1" t="s">
        <v>8221</v>
      </c>
      <c r="F323" s="1">
        <v>4</v>
      </c>
    </row>
    <row r="324" spans="1:6" x14ac:dyDescent="0.25">
      <c r="A324" s="1" t="s">
        <v>8219</v>
      </c>
      <c r="B324" s="1">
        <v>152</v>
      </c>
      <c r="C324" s="18"/>
      <c r="E324" s="1" t="s">
        <v>8221</v>
      </c>
      <c r="F324" s="1">
        <v>5</v>
      </c>
    </row>
    <row r="325" spans="1:6" x14ac:dyDescent="0.25">
      <c r="A325" s="1" t="s">
        <v>8219</v>
      </c>
      <c r="B325" s="1">
        <v>1021</v>
      </c>
      <c r="C325" s="18"/>
      <c r="E325" s="1" t="s">
        <v>8221</v>
      </c>
      <c r="F325" s="1">
        <v>79</v>
      </c>
    </row>
    <row r="326" spans="1:6" x14ac:dyDescent="0.25">
      <c r="A326" s="1" t="s">
        <v>8219</v>
      </c>
      <c r="B326" s="1">
        <v>237</v>
      </c>
      <c r="C326" s="18"/>
      <c r="E326" s="1" t="s">
        <v>8221</v>
      </c>
      <c r="F326" s="1">
        <v>2</v>
      </c>
    </row>
    <row r="327" spans="1:6" x14ac:dyDescent="0.25">
      <c r="A327" s="1" t="s">
        <v>8219</v>
      </c>
      <c r="B327" s="1">
        <v>27</v>
      </c>
      <c r="C327" s="18"/>
      <c r="E327" s="1" t="s">
        <v>8221</v>
      </c>
      <c r="F327" s="1">
        <v>11</v>
      </c>
    </row>
    <row r="328" spans="1:6" x14ac:dyDescent="0.25">
      <c r="A328" s="1" t="s">
        <v>8219</v>
      </c>
      <c r="B328" s="1">
        <v>17</v>
      </c>
      <c r="C328" s="18"/>
      <c r="E328" s="1" t="s">
        <v>8221</v>
      </c>
      <c r="F328" s="1">
        <v>11</v>
      </c>
    </row>
    <row r="329" spans="1:6" x14ac:dyDescent="0.25">
      <c r="A329" s="1" t="s">
        <v>8219</v>
      </c>
      <c r="B329" s="1">
        <v>27</v>
      </c>
      <c r="C329" s="18"/>
      <c r="E329" s="1" t="s">
        <v>8221</v>
      </c>
      <c r="F329" s="1">
        <v>1</v>
      </c>
    </row>
    <row r="330" spans="1:6" x14ac:dyDescent="0.25">
      <c r="A330" s="1" t="s">
        <v>8219</v>
      </c>
      <c r="B330" s="1">
        <v>82</v>
      </c>
      <c r="C330" s="18"/>
      <c r="E330" s="1" t="s">
        <v>8221</v>
      </c>
      <c r="F330" s="1">
        <v>3</v>
      </c>
    </row>
    <row r="331" spans="1:6" x14ac:dyDescent="0.25">
      <c r="A331" s="1" t="s">
        <v>8219</v>
      </c>
      <c r="B331" s="1">
        <v>48</v>
      </c>
      <c r="C331" s="18"/>
      <c r="E331" s="1" t="s">
        <v>8221</v>
      </c>
      <c r="F331" s="1">
        <v>5</v>
      </c>
    </row>
    <row r="332" spans="1:6" x14ac:dyDescent="0.25">
      <c r="A332" s="1" t="s">
        <v>8219</v>
      </c>
      <c r="B332" s="1">
        <v>105</v>
      </c>
      <c r="C332" s="18"/>
      <c r="E332" s="1" t="s">
        <v>8221</v>
      </c>
      <c r="F332" s="1">
        <v>12</v>
      </c>
    </row>
    <row r="333" spans="1:6" x14ac:dyDescent="0.25">
      <c r="A333" s="1" t="s">
        <v>8219</v>
      </c>
      <c r="B333" s="1">
        <v>28</v>
      </c>
      <c r="C333" s="18"/>
      <c r="E333" s="1" t="s">
        <v>8221</v>
      </c>
      <c r="F333" s="1">
        <v>2</v>
      </c>
    </row>
    <row r="334" spans="1:6" x14ac:dyDescent="0.25">
      <c r="A334" s="1" t="s">
        <v>8219</v>
      </c>
      <c r="B334" s="1">
        <v>1107</v>
      </c>
      <c r="C334" s="18"/>
      <c r="E334" s="1" t="s">
        <v>8221</v>
      </c>
      <c r="F334" s="1">
        <v>5</v>
      </c>
    </row>
    <row r="335" spans="1:6" x14ac:dyDescent="0.25">
      <c r="A335" s="1" t="s">
        <v>8219</v>
      </c>
      <c r="B335" s="1">
        <v>1013</v>
      </c>
      <c r="C335" s="18"/>
      <c r="E335" s="1" t="s">
        <v>8221</v>
      </c>
      <c r="F335" s="1">
        <v>21</v>
      </c>
    </row>
    <row r="336" spans="1:6" x14ac:dyDescent="0.25">
      <c r="A336" s="1" t="s">
        <v>8219</v>
      </c>
      <c r="B336" s="1">
        <v>274</v>
      </c>
      <c r="C336" s="18"/>
      <c r="E336" s="1" t="s">
        <v>8221</v>
      </c>
      <c r="F336" s="1">
        <v>0</v>
      </c>
    </row>
    <row r="337" spans="1:6" x14ac:dyDescent="0.25">
      <c r="A337" s="1" t="s">
        <v>8219</v>
      </c>
      <c r="B337" s="1">
        <v>87</v>
      </c>
      <c r="C337" s="18"/>
      <c r="E337" s="1" t="s">
        <v>8221</v>
      </c>
      <c r="F337" s="1">
        <v>45</v>
      </c>
    </row>
    <row r="338" spans="1:6" x14ac:dyDescent="0.25">
      <c r="A338" s="1" t="s">
        <v>8219</v>
      </c>
      <c r="B338" s="1">
        <v>99</v>
      </c>
      <c r="C338" s="18"/>
      <c r="E338" s="1" t="s">
        <v>8221</v>
      </c>
      <c r="F338" s="1">
        <v>29</v>
      </c>
    </row>
    <row r="339" spans="1:6" x14ac:dyDescent="0.25">
      <c r="A339" s="1" t="s">
        <v>8219</v>
      </c>
      <c r="B339" s="1">
        <v>276</v>
      </c>
      <c r="C339" s="18"/>
      <c r="E339" s="1" t="s">
        <v>8221</v>
      </c>
      <c r="F339" s="1">
        <v>2</v>
      </c>
    </row>
    <row r="340" spans="1:6" x14ac:dyDescent="0.25">
      <c r="A340" s="1" t="s">
        <v>8219</v>
      </c>
      <c r="B340" s="1">
        <v>21</v>
      </c>
      <c r="C340" s="18"/>
      <c r="E340" s="1" t="s">
        <v>8221</v>
      </c>
      <c r="F340" s="1">
        <v>30</v>
      </c>
    </row>
    <row r="341" spans="1:6" x14ac:dyDescent="0.25">
      <c r="A341" s="1" t="s">
        <v>8219</v>
      </c>
      <c r="B341" s="1">
        <v>41</v>
      </c>
      <c r="C341" s="18"/>
      <c r="E341" s="1" t="s">
        <v>8221</v>
      </c>
      <c r="F341" s="1">
        <v>8</v>
      </c>
    </row>
    <row r="342" spans="1:6" x14ac:dyDescent="0.25">
      <c r="A342" s="1" t="s">
        <v>8219</v>
      </c>
      <c r="B342" s="1">
        <v>119</v>
      </c>
      <c r="C342" s="18"/>
      <c r="E342" s="1" t="s">
        <v>8221</v>
      </c>
      <c r="F342" s="1">
        <v>1</v>
      </c>
    </row>
    <row r="343" spans="1:6" x14ac:dyDescent="0.25">
      <c r="A343" s="1" t="s">
        <v>8219</v>
      </c>
      <c r="B343" s="1">
        <v>153</v>
      </c>
      <c r="C343" s="18"/>
      <c r="E343" s="1" t="s">
        <v>8221</v>
      </c>
      <c r="F343" s="1">
        <v>14</v>
      </c>
    </row>
    <row r="344" spans="1:6" x14ac:dyDescent="0.25">
      <c r="A344" s="1" t="s">
        <v>8219</v>
      </c>
      <c r="B344" s="1">
        <v>100</v>
      </c>
      <c r="C344" s="18"/>
      <c r="E344" s="1" t="s">
        <v>8221</v>
      </c>
      <c r="F344" s="1">
        <v>24</v>
      </c>
    </row>
    <row r="345" spans="1:6" x14ac:dyDescent="0.25">
      <c r="A345" s="1" t="s">
        <v>8219</v>
      </c>
      <c r="B345" s="1">
        <v>143</v>
      </c>
      <c r="C345" s="18"/>
      <c r="E345" s="1" t="s">
        <v>8221</v>
      </c>
      <c r="F345" s="1">
        <v>2</v>
      </c>
    </row>
    <row r="346" spans="1:6" x14ac:dyDescent="0.25">
      <c r="A346" s="1" t="s">
        <v>8219</v>
      </c>
      <c r="B346" s="1">
        <v>140</v>
      </c>
      <c r="C346" s="18"/>
      <c r="E346" s="1" t="s">
        <v>8221</v>
      </c>
      <c r="F346" s="1">
        <v>21</v>
      </c>
    </row>
    <row r="347" spans="1:6" x14ac:dyDescent="0.25">
      <c r="A347" s="1" t="s">
        <v>8219</v>
      </c>
      <c r="B347" s="1">
        <v>35</v>
      </c>
      <c r="C347" s="18"/>
      <c r="E347" s="1" t="s">
        <v>8221</v>
      </c>
      <c r="F347" s="1">
        <v>7</v>
      </c>
    </row>
    <row r="348" spans="1:6" x14ac:dyDescent="0.25">
      <c r="A348" s="1" t="s">
        <v>8219</v>
      </c>
      <c r="B348" s="1">
        <v>149</v>
      </c>
      <c r="C348" s="18"/>
      <c r="E348" s="1" t="s">
        <v>8221</v>
      </c>
      <c r="F348" s="1">
        <v>0</v>
      </c>
    </row>
    <row r="349" spans="1:6" x14ac:dyDescent="0.25">
      <c r="A349" s="1" t="s">
        <v>8219</v>
      </c>
      <c r="B349" s="1">
        <v>130</v>
      </c>
      <c r="C349" s="18"/>
      <c r="E349" s="1" t="s">
        <v>8221</v>
      </c>
      <c r="F349" s="1">
        <v>4</v>
      </c>
    </row>
    <row r="350" spans="1:6" x14ac:dyDescent="0.25">
      <c r="A350" s="1" t="s">
        <v>8219</v>
      </c>
      <c r="B350" s="1">
        <v>120</v>
      </c>
      <c r="C350" s="18"/>
      <c r="E350" s="1" t="s">
        <v>8221</v>
      </c>
      <c r="F350" s="1">
        <v>32</v>
      </c>
    </row>
    <row r="351" spans="1:6" x14ac:dyDescent="0.25">
      <c r="A351" s="1" t="s">
        <v>8219</v>
      </c>
      <c r="B351" s="1">
        <v>265</v>
      </c>
      <c r="C351" s="18"/>
      <c r="E351" s="1" t="s">
        <v>8221</v>
      </c>
      <c r="F351" s="1">
        <v>4</v>
      </c>
    </row>
    <row r="352" spans="1:6" x14ac:dyDescent="0.25">
      <c r="A352" s="1" t="s">
        <v>8219</v>
      </c>
      <c r="B352" s="1">
        <v>71</v>
      </c>
      <c r="C352" s="18"/>
      <c r="E352" s="1" t="s">
        <v>8221</v>
      </c>
      <c r="F352" s="1">
        <v>9</v>
      </c>
    </row>
    <row r="353" spans="1:6" x14ac:dyDescent="0.25">
      <c r="A353" s="1" t="s">
        <v>8219</v>
      </c>
      <c r="B353" s="1">
        <v>13</v>
      </c>
      <c r="C353" s="18"/>
      <c r="E353" s="1" t="s">
        <v>8221</v>
      </c>
      <c r="F353" s="1">
        <v>17</v>
      </c>
    </row>
    <row r="354" spans="1:6" x14ac:dyDescent="0.25">
      <c r="A354" s="1" t="s">
        <v>8219</v>
      </c>
      <c r="B354" s="1">
        <v>169</v>
      </c>
      <c r="C354" s="18"/>
      <c r="E354" s="1" t="s">
        <v>8221</v>
      </c>
      <c r="F354" s="1">
        <v>5</v>
      </c>
    </row>
    <row r="355" spans="1:6" x14ac:dyDescent="0.25">
      <c r="A355" s="1" t="s">
        <v>8219</v>
      </c>
      <c r="B355" s="1">
        <v>57</v>
      </c>
      <c r="C355" s="18"/>
      <c r="E355" s="1" t="s">
        <v>8221</v>
      </c>
      <c r="F355" s="1">
        <v>53</v>
      </c>
    </row>
    <row r="356" spans="1:6" x14ac:dyDescent="0.25">
      <c r="A356" s="1" t="s">
        <v>8219</v>
      </c>
      <c r="B356" s="1">
        <v>229</v>
      </c>
      <c r="C356" s="18"/>
      <c r="E356" s="1" t="s">
        <v>8221</v>
      </c>
      <c r="F356" s="1">
        <v>7</v>
      </c>
    </row>
    <row r="357" spans="1:6" x14ac:dyDescent="0.25">
      <c r="A357" s="1" t="s">
        <v>8219</v>
      </c>
      <c r="B357" s="1">
        <v>108</v>
      </c>
      <c r="C357" s="18"/>
      <c r="E357" s="1" t="s">
        <v>8221</v>
      </c>
      <c r="F357" s="1">
        <v>72</v>
      </c>
    </row>
    <row r="358" spans="1:6" x14ac:dyDescent="0.25">
      <c r="A358" s="1" t="s">
        <v>8219</v>
      </c>
      <c r="B358" s="1">
        <v>108</v>
      </c>
      <c r="C358" s="18"/>
      <c r="E358" s="1" t="s">
        <v>8221</v>
      </c>
      <c r="F358" s="1">
        <v>0</v>
      </c>
    </row>
    <row r="359" spans="1:6" x14ac:dyDescent="0.25">
      <c r="A359" s="1" t="s">
        <v>8219</v>
      </c>
      <c r="B359" s="1">
        <v>41</v>
      </c>
      <c r="C359" s="18"/>
      <c r="E359" s="1" t="s">
        <v>8221</v>
      </c>
      <c r="F359" s="1">
        <v>2</v>
      </c>
    </row>
    <row r="360" spans="1:6" x14ac:dyDescent="0.25">
      <c r="A360" s="1" t="s">
        <v>8219</v>
      </c>
      <c r="B360" s="1">
        <v>139</v>
      </c>
      <c r="C360" s="18"/>
      <c r="E360" s="1" t="s">
        <v>8221</v>
      </c>
      <c r="F360" s="1">
        <v>8</v>
      </c>
    </row>
    <row r="361" spans="1:6" x14ac:dyDescent="0.25">
      <c r="A361" s="1" t="s">
        <v>8219</v>
      </c>
      <c r="B361" s="1">
        <v>19</v>
      </c>
      <c r="C361" s="18"/>
      <c r="E361" s="1" t="s">
        <v>8221</v>
      </c>
      <c r="F361" s="1">
        <v>2</v>
      </c>
    </row>
    <row r="362" spans="1:6" x14ac:dyDescent="0.25">
      <c r="A362" s="1" t="s">
        <v>8219</v>
      </c>
      <c r="B362" s="1">
        <v>94</v>
      </c>
      <c r="C362" s="18"/>
      <c r="E362" s="1" t="s">
        <v>8221</v>
      </c>
      <c r="F362" s="1">
        <v>0</v>
      </c>
    </row>
    <row r="363" spans="1:6" x14ac:dyDescent="0.25">
      <c r="A363" s="1" t="s">
        <v>8219</v>
      </c>
      <c r="B363" s="1">
        <v>23</v>
      </c>
      <c r="C363" s="18"/>
      <c r="E363" s="1" t="s">
        <v>8221</v>
      </c>
      <c r="F363" s="1">
        <v>3</v>
      </c>
    </row>
    <row r="364" spans="1:6" x14ac:dyDescent="0.25">
      <c r="A364" s="1" t="s">
        <v>8219</v>
      </c>
      <c r="B364" s="1">
        <v>15</v>
      </c>
      <c r="C364" s="18"/>
      <c r="E364" s="1" t="s">
        <v>8221</v>
      </c>
      <c r="F364" s="1">
        <v>4</v>
      </c>
    </row>
    <row r="365" spans="1:6" x14ac:dyDescent="0.25">
      <c r="A365" s="1" t="s">
        <v>8219</v>
      </c>
      <c r="B365" s="1">
        <v>62</v>
      </c>
      <c r="C365" s="18"/>
      <c r="E365" s="1" t="s">
        <v>8221</v>
      </c>
      <c r="F365" s="1">
        <v>3</v>
      </c>
    </row>
    <row r="366" spans="1:6" x14ac:dyDescent="0.25">
      <c r="A366" s="1" t="s">
        <v>8219</v>
      </c>
      <c r="B366" s="1">
        <v>74</v>
      </c>
      <c r="C366" s="18"/>
      <c r="E366" s="1" t="s">
        <v>8221</v>
      </c>
      <c r="F366" s="1">
        <v>6</v>
      </c>
    </row>
    <row r="367" spans="1:6" x14ac:dyDescent="0.25">
      <c r="A367" s="1" t="s">
        <v>8219</v>
      </c>
      <c r="B367" s="1">
        <v>97</v>
      </c>
      <c r="C367" s="18"/>
      <c r="E367" s="1" t="s">
        <v>8221</v>
      </c>
      <c r="F367" s="1">
        <v>0</v>
      </c>
    </row>
    <row r="368" spans="1:6" x14ac:dyDescent="0.25">
      <c r="A368" s="1" t="s">
        <v>8219</v>
      </c>
      <c r="B368" s="1">
        <v>55</v>
      </c>
      <c r="C368" s="18"/>
      <c r="E368" s="1" t="s">
        <v>8221</v>
      </c>
      <c r="F368" s="1">
        <v>0</v>
      </c>
    </row>
    <row r="369" spans="1:6" x14ac:dyDescent="0.25">
      <c r="A369" s="1" t="s">
        <v>8219</v>
      </c>
      <c r="B369" s="1">
        <v>44</v>
      </c>
      <c r="C369" s="18"/>
      <c r="E369" s="1" t="s">
        <v>8221</v>
      </c>
      <c r="F369" s="1">
        <v>0</v>
      </c>
    </row>
    <row r="370" spans="1:6" x14ac:dyDescent="0.25">
      <c r="A370" s="1" t="s">
        <v>8219</v>
      </c>
      <c r="B370" s="1">
        <v>110</v>
      </c>
      <c r="C370" s="18"/>
      <c r="E370" s="1" t="s">
        <v>8221</v>
      </c>
      <c r="F370" s="1">
        <v>8</v>
      </c>
    </row>
    <row r="371" spans="1:6" x14ac:dyDescent="0.25">
      <c r="A371" s="1" t="s">
        <v>8219</v>
      </c>
      <c r="B371" s="1">
        <v>59</v>
      </c>
      <c r="C371" s="18"/>
      <c r="E371" s="1" t="s">
        <v>8221</v>
      </c>
      <c r="F371" s="1">
        <v>5</v>
      </c>
    </row>
    <row r="372" spans="1:6" x14ac:dyDescent="0.25">
      <c r="A372" s="1" t="s">
        <v>8219</v>
      </c>
      <c r="B372" s="1">
        <v>62</v>
      </c>
      <c r="C372" s="18"/>
      <c r="E372" s="1" t="s">
        <v>8221</v>
      </c>
      <c r="F372" s="1">
        <v>0</v>
      </c>
    </row>
    <row r="373" spans="1:6" x14ac:dyDescent="0.25">
      <c r="A373" s="1" t="s">
        <v>8219</v>
      </c>
      <c r="B373" s="1">
        <v>105</v>
      </c>
      <c r="C373" s="18"/>
      <c r="E373" s="1" t="s">
        <v>8221</v>
      </c>
      <c r="F373" s="1">
        <v>2</v>
      </c>
    </row>
    <row r="374" spans="1:6" x14ac:dyDescent="0.25">
      <c r="A374" s="1" t="s">
        <v>8219</v>
      </c>
      <c r="B374" s="1">
        <v>26</v>
      </c>
      <c r="C374" s="18"/>
      <c r="E374" s="1" t="s">
        <v>8221</v>
      </c>
      <c r="F374" s="1">
        <v>24</v>
      </c>
    </row>
    <row r="375" spans="1:6" x14ac:dyDescent="0.25">
      <c r="A375" s="1" t="s">
        <v>8219</v>
      </c>
      <c r="B375" s="1">
        <v>49</v>
      </c>
      <c r="C375" s="18"/>
      <c r="E375" s="1" t="s">
        <v>8221</v>
      </c>
      <c r="F375" s="1">
        <v>0</v>
      </c>
    </row>
    <row r="376" spans="1:6" x14ac:dyDescent="0.25">
      <c r="A376" s="1" t="s">
        <v>8219</v>
      </c>
      <c r="B376" s="1">
        <v>68</v>
      </c>
      <c r="C376" s="18"/>
      <c r="E376" s="1" t="s">
        <v>8221</v>
      </c>
      <c r="F376" s="1">
        <v>9</v>
      </c>
    </row>
    <row r="377" spans="1:6" x14ac:dyDescent="0.25">
      <c r="A377" s="1" t="s">
        <v>8219</v>
      </c>
      <c r="B377" s="1">
        <v>22</v>
      </c>
      <c r="C377" s="18"/>
      <c r="E377" s="1" t="s">
        <v>8221</v>
      </c>
      <c r="F377" s="1">
        <v>0</v>
      </c>
    </row>
    <row r="378" spans="1:6" x14ac:dyDescent="0.25">
      <c r="A378" s="1" t="s">
        <v>8219</v>
      </c>
      <c r="B378" s="1">
        <v>18</v>
      </c>
      <c r="C378" s="18"/>
      <c r="E378" s="1" t="s">
        <v>8221</v>
      </c>
      <c r="F378" s="1">
        <v>1</v>
      </c>
    </row>
    <row r="379" spans="1:6" x14ac:dyDescent="0.25">
      <c r="A379" s="1" t="s">
        <v>8219</v>
      </c>
      <c r="B379" s="1">
        <v>19</v>
      </c>
      <c r="C379" s="18"/>
      <c r="E379" s="1" t="s">
        <v>8221</v>
      </c>
      <c r="F379" s="1">
        <v>10</v>
      </c>
    </row>
    <row r="380" spans="1:6" x14ac:dyDescent="0.25">
      <c r="A380" s="1" t="s">
        <v>8219</v>
      </c>
      <c r="B380" s="1">
        <v>99</v>
      </c>
      <c r="C380" s="18"/>
      <c r="E380" s="1" t="s">
        <v>8221</v>
      </c>
      <c r="F380" s="1">
        <v>1</v>
      </c>
    </row>
    <row r="381" spans="1:6" x14ac:dyDescent="0.25">
      <c r="A381" s="1" t="s">
        <v>8219</v>
      </c>
      <c r="B381" s="1">
        <v>27</v>
      </c>
      <c r="C381" s="18"/>
      <c r="E381" s="1" t="s">
        <v>8221</v>
      </c>
      <c r="F381" s="1">
        <v>0</v>
      </c>
    </row>
    <row r="382" spans="1:6" x14ac:dyDescent="0.25">
      <c r="A382" s="1" t="s">
        <v>8219</v>
      </c>
      <c r="B382" s="1">
        <v>25</v>
      </c>
      <c r="C382" s="18"/>
      <c r="E382" s="1" t="s">
        <v>8221</v>
      </c>
      <c r="F382" s="1">
        <v>20</v>
      </c>
    </row>
    <row r="383" spans="1:6" x14ac:dyDescent="0.25">
      <c r="A383" s="1" t="s">
        <v>8219</v>
      </c>
      <c r="B383" s="1">
        <v>14</v>
      </c>
      <c r="C383" s="18"/>
      <c r="E383" s="1" t="s">
        <v>8221</v>
      </c>
      <c r="F383" s="1">
        <v>30</v>
      </c>
    </row>
    <row r="384" spans="1:6" x14ac:dyDescent="0.25">
      <c r="A384" s="1" t="s">
        <v>8219</v>
      </c>
      <c r="B384" s="1">
        <v>35</v>
      </c>
      <c r="C384" s="18"/>
      <c r="E384" s="1" t="s">
        <v>8221</v>
      </c>
      <c r="F384" s="1">
        <v>6</v>
      </c>
    </row>
    <row r="385" spans="1:6" x14ac:dyDescent="0.25">
      <c r="A385" s="1" t="s">
        <v>8219</v>
      </c>
      <c r="B385" s="1">
        <v>10</v>
      </c>
      <c r="C385" s="18"/>
      <c r="E385" s="1" t="s">
        <v>8221</v>
      </c>
      <c r="F385" s="1">
        <v>15</v>
      </c>
    </row>
    <row r="386" spans="1:6" x14ac:dyDescent="0.25">
      <c r="A386" s="1" t="s">
        <v>8219</v>
      </c>
      <c r="B386" s="1">
        <v>29</v>
      </c>
      <c r="C386" s="18"/>
      <c r="E386" s="1" t="s">
        <v>8221</v>
      </c>
      <c r="F386" s="1">
        <v>5</v>
      </c>
    </row>
    <row r="387" spans="1:6" x14ac:dyDescent="0.25">
      <c r="A387" s="1" t="s">
        <v>8219</v>
      </c>
      <c r="B387" s="1">
        <v>44</v>
      </c>
      <c r="C387" s="18"/>
      <c r="E387" s="1" t="s">
        <v>8221</v>
      </c>
      <c r="F387" s="1">
        <v>0</v>
      </c>
    </row>
    <row r="388" spans="1:6" x14ac:dyDescent="0.25">
      <c r="A388" s="1" t="s">
        <v>8219</v>
      </c>
      <c r="B388" s="1">
        <v>17</v>
      </c>
      <c r="C388" s="18"/>
      <c r="E388" s="1" t="s">
        <v>8221</v>
      </c>
      <c r="F388" s="1">
        <v>0</v>
      </c>
    </row>
    <row r="389" spans="1:6" x14ac:dyDescent="0.25">
      <c r="A389" s="1" t="s">
        <v>8219</v>
      </c>
      <c r="B389" s="1">
        <v>34</v>
      </c>
      <c r="C389" s="18"/>
      <c r="E389" s="1" t="s">
        <v>8221</v>
      </c>
      <c r="F389" s="1">
        <v>28</v>
      </c>
    </row>
    <row r="390" spans="1:6" x14ac:dyDescent="0.25">
      <c r="A390" s="1" t="s">
        <v>8219</v>
      </c>
      <c r="B390" s="1">
        <v>14</v>
      </c>
      <c r="C390" s="18"/>
      <c r="E390" s="1" t="s">
        <v>8221</v>
      </c>
      <c r="F390" s="1">
        <v>0</v>
      </c>
    </row>
    <row r="391" spans="1:6" x14ac:dyDescent="0.25">
      <c r="A391" s="1" t="s">
        <v>8219</v>
      </c>
      <c r="B391" s="1">
        <v>156</v>
      </c>
      <c r="C391" s="18"/>
      <c r="E391" s="1" t="s">
        <v>8221</v>
      </c>
      <c r="F391" s="1">
        <v>5</v>
      </c>
    </row>
    <row r="392" spans="1:6" x14ac:dyDescent="0.25">
      <c r="A392" s="1" t="s">
        <v>8219</v>
      </c>
      <c r="B392" s="1">
        <v>128</v>
      </c>
      <c r="C392" s="18"/>
      <c r="E392" s="1" t="s">
        <v>8221</v>
      </c>
      <c r="F392" s="1">
        <v>7</v>
      </c>
    </row>
    <row r="393" spans="1:6" x14ac:dyDescent="0.25">
      <c r="A393" s="1" t="s">
        <v>8219</v>
      </c>
      <c r="B393" s="1">
        <v>60</v>
      </c>
      <c r="C393" s="18"/>
      <c r="E393" s="1" t="s">
        <v>8221</v>
      </c>
      <c r="F393" s="1">
        <v>30</v>
      </c>
    </row>
    <row r="394" spans="1:6" x14ac:dyDescent="0.25">
      <c r="A394" s="1" t="s">
        <v>8219</v>
      </c>
      <c r="B394" s="1">
        <v>32</v>
      </c>
      <c r="C394" s="18"/>
      <c r="E394" s="1" t="s">
        <v>8221</v>
      </c>
      <c r="F394" s="1">
        <v>2</v>
      </c>
    </row>
    <row r="395" spans="1:6" x14ac:dyDescent="0.25">
      <c r="A395" s="1" t="s">
        <v>8219</v>
      </c>
      <c r="B395" s="1">
        <v>53</v>
      </c>
      <c r="C395" s="18"/>
      <c r="E395" s="1" t="s">
        <v>8221</v>
      </c>
      <c r="F395" s="1">
        <v>30</v>
      </c>
    </row>
    <row r="396" spans="1:6" x14ac:dyDescent="0.25">
      <c r="A396" s="1" t="s">
        <v>8219</v>
      </c>
      <c r="B396" s="1">
        <v>184</v>
      </c>
      <c r="C396" s="18"/>
      <c r="E396" s="1" t="s">
        <v>8221</v>
      </c>
      <c r="F396" s="1">
        <v>2</v>
      </c>
    </row>
    <row r="397" spans="1:6" x14ac:dyDescent="0.25">
      <c r="A397" s="1" t="s">
        <v>8219</v>
      </c>
      <c r="B397" s="1">
        <v>90</v>
      </c>
      <c r="C397" s="18"/>
      <c r="E397" s="1" t="s">
        <v>8221</v>
      </c>
      <c r="F397" s="1">
        <v>0</v>
      </c>
    </row>
    <row r="398" spans="1:6" x14ac:dyDescent="0.25">
      <c r="A398" s="1" t="s">
        <v>8219</v>
      </c>
      <c r="B398" s="1">
        <v>71</v>
      </c>
      <c r="C398" s="18"/>
      <c r="E398" s="1" t="s">
        <v>8221</v>
      </c>
      <c r="F398" s="1">
        <v>2</v>
      </c>
    </row>
    <row r="399" spans="1:6" x14ac:dyDescent="0.25">
      <c r="A399" s="1" t="s">
        <v>8219</v>
      </c>
      <c r="B399" s="1">
        <v>87</v>
      </c>
      <c r="C399" s="18"/>
      <c r="E399" s="1" t="s">
        <v>8221</v>
      </c>
      <c r="F399" s="1">
        <v>1</v>
      </c>
    </row>
    <row r="400" spans="1:6" x14ac:dyDescent="0.25">
      <c r="A400" s="1" t="s">
        <v>8219</v>
      </c>
      <c r="B400" s="1">
        <v>28</v>
      </c>
      <c r="C400" s="18"/>
      <c r="E400" s="1" t="s">
        <v>8221</v>
      </c>
      <c r="F400" s="1">
        <v>2</v>
      </c>
    </row>
    <row r="401" spans="1:6" x14ac:dyDescent="0.25">
      <c r="A401" s="1" t="s">
        <v>8219</v>
      </c>
      <c r="B401" s="1">
        <v>56</v>
      </c>
      <c r="C401" s="18"/>
      <c r="E401" s="1" t="s">
        <v>8221</v>
      </c>
      <c r="F401" s="1">
        <v>14</v>
      </c>
    </row>
    <row r="402" spans="1:6" x14ac:dyDescent="0.25">
      <c r="A402" s="1" t="s">
        <v>8219</v>
      </c>
      <c r="B402" s="1">
        <v>51</v>
      </c>
      <c r="C402" s="18"/>
      <c r="E402" s="1" t="s">
        <v>8221</v>
      </c>
      <c r="F402" s="1">
        <v>31</v>
      </c>
    </row>
    <row r="403" spans="1:6" x14ac:dyDescent="0.25">
      <c r="A403" s="1" t="s">
        <v>8219</v>
      </c>
      <c r="B403" s="1">
        <v>75</v>
      </c>
      <c r="C403" s="18"/>
      <c r="E403" s="1" t="s">
        <v>8221</v>
      </c>
      <c r="F403" s="1">
        <v>16</v>
      </c>
    </row>
    <row r="404" spans="1:6" x14ac:dyDescent="0.25">
      <c r="A404" s="1" t="s">
        <v>8219</v>
      </c>
      <c r="B404" s="1">
        <v>38</v>
      </c>
      <c r="C404" s="18"/>
      <c r="E404" s="1" t="s">
        <v>8221</v>
      </c>
      <c r="F404" s="1">
        <v>12</v>
      </c>
    </row>
    <row r="405" spans="1:6" x14ac:dyDescent="0.25">
      <c r="A405" s="1" t="s">
        <v>8219</v>
      </c>
      <c r="B405" s="1">
        <v>18</v>
      </c>
      <c r="C405" s="18"/>
      <c r="E405" s="1" t="s">
        <v>8221</v>
      </c>
      <c r="F405" s="1">
        <v>96</v>
      </c>
    </row>
    <row r="406" spans="1:6" x14ac:dyDescent="0.25">
      <c r="A406" s="1" t="s">
        <v>8219</v>
      </c>
      <c r="B406" s="1">
        <v>54</v>
      </c>
      <c r="C406" s="18"/>
      <c r="E406" s="1" t="s">
        <v>8221</v>
      </c>
      <c r="F406" s="1">
        <v>16</v>
      </c>
    </row>
    <row r="407" spans="1:6" x14ac:dyDescent="0.25">
      <c r="A407" s="1" t="s">
        <v>8219</v>
      </c>
      <c r="B407" s="1">
        <v>71</v>
      </c>
      <c r="C407" s="18"/>
      <c r="E407" s="1" t="s">
        <v>8221</v>
      </c>
      <c r="F407" s="1">
        <v>5</v>
      </c>
    </row>
    <row r="408" spans="1:6" x14ac:dyDescent="0.25">
      <c r="A408" s="1" t="s">
        <v>8219</v>
      </c>
      <c r="B408" s="1">
        <v>57</v>
      </c>
      <c r="C408" s="18"/>
      <c r="E408" s="1" t="s">
        <v>8221</v>
      </c>
      <c r="F408" s="1">
        <v>0</v>
      </c>
    </row>
    <row r="409" spans="1:6" x14ac:dyDescent="0.25">
      <c r="A409" s="1" t="s">
        <v>8219</v>
      </c>
      <c r="B409" s="1">
        <v>43</v>
      </c>
      <c r="C409" s="18"/>
      <c r="E409" s="1" t="s">
        <v>8221</v>
      </c>
      <c r="F409" s="1">
        <v>8</v>
      </c>
    </row>
    <row r="410" spans="1:6" x14ac:dyDescent="0.25">
      <c r="A410" s="1" t="s">
        <v>8219</v>
      </c>
      <c r="B410" s="1">
        <v>52</v>
      </c>
      <c r="C410" s="18"/>
      <c r="E410" s="1" t="s">
        <v>8221</v>
      </c>
      <c r="F410" s="1">
        <v>7</v>
      </c>
    </row>
    <row r="411" spans="1:6" x14ac:dyDescent="0.25">
      <c r="A411" s="1" t="s">
        <v>8219</v>
      </c>
      <c r="B411" s="1">
        <v>27</v>
      </c>
      <c r="C411" s="18"/>
      <c r="E411" s="1" t="s">
        <v>8221</v>
      </c>
      <c r="F411" s="1">
        <v>24</v>
      </c>
    </row>
    <row r="412" spans="1:6" x14ac:dyDescent="0.25">
      <c r="A412" s="1" t="s">
        <v>8219</v>
      </c>
      <c r="B412" s="1">
        <v>12</v>
      </c>
      <c r="C412" s="18"/>
      <c r="E412" s="1" t="s">
        <v>8221</v>
      </c>
      <c r="F412" s="1">
        <v>121</v>
      </c>
    </row>
    <row r="413" spans="1:6" x14ac:dyDescent="0.25">
      <c r="A413" s="1" t="s">
        <v>8219</v>
      </c>
      <c r="B413" s="1">
        <v>33</v>
      </c>
      <c r="C413" s="18"/>
      <c r="E413" s="1" t="s">
        <v>8221</v>
      </c>
      <c r="F413" s="1">
        <v>196</v>
      </c>
    </row>
    <row r="414" spans="1:6" x14ac:dyDescent="0.25">
      <c r="A414" s="1" t="s">
        <v>8219</v>
      </c>
      <c r="B414" s="1">
        <v>96</v>
      </c>
      <c r="C414" s="18"/>
      <c r="E414" s="1" t="s">
        <v>8221</v>
      </c>
      <c r="F414" s="1">
        <v>5</v>
      </c>
    </row>
    <row r="415" spans="1:6" x14ac:dyDescent="0.25">
      <c r="A415" s="1" t="s">
        <v>8219</v>
      </c>
      <c r="B415" s="1">
        <v>28</v>
      </c>
      <c r="C415" s="18"/>
      <c r="E415" s="1" t="s">
        <v>8221</v>
      </c>
      <c r="F415" s="1">
        <v>73</v>
      </c>
    </row>
    <row r="416" spans="1:6" x14ac:dyDescent="0.25">
      <c r="A416" s="1" t="s">
        <v>8219</v>
      </c>
      <c r="B416" s="1">
        <v>43</v>
      </c>
      <c r="C416" s="18"/>
      <c r="E416" s="1" t="s">
        <v>8221</v>
      </c>
      <c r="F416" s="1">
        <v>93</v>
      </c>
    </row>
    <row r="417" spans="1:6" x14ac:dyDescent="0.25">
      <c r="A417" s="1" t="s">
        <v>8219</v>
      </c>
      <c r="B417" s="1">
        <v>205</v>
      </c>
      <c r="C417" s="18"/>
      <c r="E417" s="1" t="s">
        <v>8221</v>
      </c>
      <c r="F417" s="1">
        <v>17</v>
      </c>
    </row>
    <row r="418" spans="1:6" x14ac:dyDescent="0.25">
      <c r="A418" s="1" t="s">
        <v>8219</v>
      </c>
      <c r="B418" s="1">
        <v>23</v>
      </c>
      <c r="C418" s="18"/>
      <c r="E418" s="1" t="s">
        <v>8221</v>
      </c>
      <c r="F418" s="1">
        <v>7</v>
      </c>
    </row>
    <row r="419" spans="1:6" x14ac:dyDescent="0.25">
      <c r="A419" s="1" t="s">
        <v>8219</v>
      </c>
      <c r="B419" s="1">
        <v>19</v>
      </c>
      <c r="C419" s="18"/>
      <c r="E419" s="1" t="s">
        <v>8221</v>
      </c>
      <c r="F419" s="1">
        <v>17</v>
      </c>
    </row>
    <row r="420" spans="1:6" x14ac:dyDescent="0.25">
      <c r="A420" s="1" t="s">
        <v>8219</v>
      </c>
      <c r="B420" s="1">
        <v>14</v>
      </c>
      <c r="C420" s="18"/>
      <c r="E420" s="1" t="s">
        <v>8221</v>
      </c>
      <c r="F420" s="1">
        <v>171</v>
      </c>
    </row>
    <row r="421" spans="1:6" x14ac:dyDescent="0.25">
      <c r="A421" s="1" t="s">
        <v>8219</v>
      </c>
      <c r="B421" s="1">
        <v>38</v>
      </c>
      <c r="C421" s="18"/>
      <c r="E421" s="1" t="s">
        <v>8221</v>
      </c>
      <c r="F421" s="1">
        <v>188</v>
      </c>
    </row>
    <row r="422" spans="1:6" x14ac:dyDescent="0.25">
      <c r="A422" s="1" t="s">
        <v>8219</v>
      </c>
      <c r="B422" s="1">
        <v>78</v>
      </c>
      <c r="C422" s="18"/>
      <c r="E422" s="1" t="s">
        <v>8221</v>
      </c>
      <c r="F422" s="1">
        <v>110</v>
      </c>
    </row>
    <row r="423" spans="1:6" x14ac:dyDescent="0.25">
      <c r="A423" s="1" t="s">
        <v>8219</v>
      </c>
      <c r="B423" s="1">
        <v>69</v>
      </c>
      <c r="C423" s="18"/>
      <c r="E423" s="1" t="s">
        <v>8221</v>
      </c>
      <c r="F423" s="1">
        <v>37</v>
      </c>
    </row>
    <row r="424" spans="1:6" x14ac:dyDescent="0.25">
      <c r="A424" s="1" t="s">
        <v>8219</v>
      </c>
      <c r="B424" s="1">
        <v>33</v>
      </c>
      <c r="C424" s="18"/>
      <c r="E424" s="1" t="s">
        <v>8221</v>
      </c>
      <c r="F424" s="1">
        <v>9</v>
      </c>
    </row>
    <row r="425" spans="1:6" x14ac:dyDescent="0.25">
      <c r="A425" s="1" t="s">
        <v>8219</v>
      </c>
      <c r="B425" s="1">
        <v>54</v>
      </c>
      <c r="C425" s="18"/>
      <c r="E425" s="1" t="s">
        <v>8221</v>
      </c>
      <c r="F425" s="1">
        <v>29</v>
      </c>
    </row>
    <row r="426" spans="1:6" x14ac:dyDescent="0.25">
      <c r="A426" s="1" t="s">
        <v>8219</v>
      </c>
      <c r="B426" s="1">
        <v>99</v>
      </c>
      <c r="C426" s="18"/>
      <c r="E426" s="1" t="s">
        <v>8221</v>
      </c>
      <c r="F426" s="1">
        <v>6</v>
      </c>
    </row>
    <row r="427" spans="1:6" x14ac:dyDescent="0.25">
      <c r="A427" s="1" t="s">
        <v>8219</v>
      </c>
      <c r="B427" s="1">
        <v>49</v>
      </c>
      <c r="C427" s="18"/>
      <c r="E427" s="1" t="s">
        <v>8221</v>
      </c>
      <c r="F427" s="1">
        <v>30</v>
      </c>
    </row>
    <row r="428" spans="1:6" x14ac:dyDescent="0.25">
      <c r="A428" s="1" t="s">
        <v>8219</v>
      </c>
      <c r="B428" s="1">
        <v>11</v>
      </c>
      <c r="C428" s="18"/>
      <c r="E428" s="1" t="s">
        <v>8221</v>
      </c>
      <c r="F428" s="1">
        <v>81</v>
      </c>
    </row>
    <row r="429" spans="1:6" x14ac:dyDescent="0.25">
      <c r="A429" s="1" t="s">
        <v>8219</v>
      </c>
      <c r="B429" s="1">
        <v>38</v>
      </c>
      <c r="C429" s="18"/>
      <c r="E429" s="1" t="s">
        <v>8221</v>
      </c>
      <c r="F429" s="1">
        <v>4</v>
      </c>
    </row>
    <row r="430" spans="1:6" x14ac:dyDescent="0.25">
      <c r="A430" s="1" t="s">
        <v>8219</v>
      </c>
      <c r="B430" s="1">
        <v>16</v>
      </c>
      <c r="C430" s="18"/>
      <c r="E430" s="1" t="s">
        <v>8221</v>
      </c>
      <c r="F430" s="1">
        <v>11</v>
      </c>
    </row>
    <row r="431" spans="1:6" x14ac:dyDescent="0.25">
      <c r="A431" s="1" t="s">
        <v>8219</v>
      </c>
      <c r="B431" s="1">
        <v>32</v>
      </c>
      <c r="C431" s="18"/>
      <c r="E431" s="1" t="s">
        <v>8221</v>
      </c>
      <c r="F431" s="1">
        <v>14</v>
      </c>
    </row>
    <row r="432" spans="1:6" x14ac:dyDescent="0.25">
      <c r="A432" s="1" t="s">
        <v>8219</v>
      </c>
      <c r="B432" s="1">
        <v>20</v>
      </c>
      <c r="C432" s="18"/>
      <c r="E432" s="1" t="s">
        <v>8221</v>
      </c>
      <c r="F432" s="1">
        <v>5</v>
      </c>
    </row>
    <row r="433" spans="1:6" x14ac:dyDescent="0.25">
      <c r="A433" s="1" t="s">
        <v>8219</v>
      </c>
      <c r="B433" s="1">
        <v>154</v>
      </c>
      <c r="C433" s="18"/>
      <c r="E433" s="1" t="s">
        <v>8221</v>
      </c>
      <c r="F433" s="1">
        <v>45</v>
      </c>
    </row>
    <row r="434" spans="1:6" x14ac:dyDescent="0.25">
      <c r="A434" s="1" t="s">
        <v>8219</v>
      </c>
      <c r="B434" s="1">
        <v>41</v>
      </c>
      <c r="C434" s="18"/>
      <c r="E434" s="1" t="s">
        <v>8221</v>
      </c>
      <c r="F434" s="1">
        <v>8</v>
      </c>
    </row>
    <row r="435" spans="1:6" x14ac:dyDescent="0.25">
      <c r="A435" s="1" t="s">
        <v>8219</v>
      </c>
      <c r="B435" s="1">
        <v>75</v>
      </c>
      <c r="C435" s="18"/>
      <c r="E435" s="1" t="s">
        <v>8221</v>
      </c>
      <c r="F435" s="1">
        <v>3</v>
      </c>
    </row>
    <row r="436" spans="1:6" x14ac:dyDescent="0.25">
      <c r="A436" s="1" t="s">
        <v>8219</v>
      </c>
      <c r="B436" s="1">
        <v>40</v>
      </c>
      <c r="C436" s="18"/>
      <c r="E436" s="1" t="s">
        <v>8221</v>
      </c>
      <c r="F436" s="1">
        <v>24</v>
      </c>
    </row>
    <row r="437" spans="1:6" x14ac:dyDescent="0.25">
      <c r="A437" s="1" t="s">
        <v>8219</v>
      </c>
      <c r="B437" s="1">
        <v>46</v>
      </c>
      <c r="C437" s="18"/>
      <c r="E437" s="1" t="s">
        <v>8221</v>
      </c>
      <c r="F437" s="1">
        <v>18</v>
      </c>
    </row>
    <row r="438" spans="1:6" x14ac:dyDescent="0.25">
      <c r="A438" s="1" t="s">
        <v>8219</v>
      </c>
      <c r="B438" s="1">
        <v>62</v>
      </c>
      <c r="C438" s="18"/>
      <c r="E438" s="1" t="s">
        <v>8221</v>
      </c>
      <c r="F438" s="1">
        <v>12</v>
      </c>
    </row>
    <row r="439" spans="1:6" x14ac:dyDescent="0.25">
      <c r="A439" s="1" t="s">
        <v>8219</v>
      </c>
      <c r="B439" s="1">
        <v>61</v>
      </c>
      <c r="C439" s="18"/>
      <c r="E439" s="1" t="s">
        <v>8221</v>
      </c>
      <c r="F439" s="1">
        <v>123</v>
      </c>
    </row>
    <row r="440" spans="1:6" x14ac:dyDescent="0.25">
      <c r="A440" s="1" t="s">
        <v>8219</v>
      </c>
      <c r="B440" s="1">
        <v>96</v>
      </c>
      <c r="C440" s="18"/>
      <c r="E440" s="1" t="s">
        <v>8221</v>
      </c>
      <c r="F440" s="1">
        <v>96</v>
      </c>
    </row>
    <row r="441" spans="1:6" x14ac:dyDescent="0.25">
      <c r="A441" s="1" t="s">
        <v>8219</v>
      </c>
      <c r="B441" s="1">
        <v>190</v>
      </c>
      <c r="C441" s="18"/>
      <c r="E441" s="1" t="s">
        <v>8221</v>
      </c>
      <c r="F441" s="1">
        <v>31</v>
      </c>
    </row>
    <row r="442" spans="1:6" x14ac:dyDescent="0.25">
      <c r="A442" s="1" t="s">
        <v>8219</v>
      </c>
      <c r="B442" s="1">
        <v>94</v>
      </c>
      <c r="C442" s="18"/>
      <c r="E442" s="1" t="s">
        <v>8221</v>
      </c>
      <c r="F442" s="1">
        <v>4</v>
      </c>
    </row>
    <row r="443" spans="1:6" x14ac:dyDescent="0.25">
      <c r="A443" s="1" t="s">
        <v>8219</v>
      </c>
      <c r="B443" s="1">
        <v>39</v>
      </c>
      <c r="C443" s="18"/>
      <c r="E443" s="1" t="s">
        <v>8221</v>
      </c>
      <c r="F443" s="1">
        <v>3</v>
      </c>
    </row>
    <row r="444" spans="1:6" x14ac:dyDescent="0.25">
      <c r="A444" s="1" t="s">
        <v>8219</v>
      </c>
      <c r="B444" s="1">
        <v>127</v>
      </c>
      <c r="C444" s="18"/>
      <c r="E444" s="1" t="s">
        <v>8221</v>
      </c>
      <c r="F444" s="1">
        <v>179</v>
      </c>
    </row>
    <row r="445" spans="1:6" x14ac:dyDescent="0.25">
      <c r="A445" s="1" t="s">
        <v>8219</v>
      </c>
      <c r="B445" s="1">
        <v>159</v>
      </c>
      <c r="C445" s="18"/>
      <c r="E445" s="1" t="s">
        <v>8221</v>
      </c>
      <c r="F445" s="1">
        <v>3</v>
      </c>
    </row>
    <row r="446" spans="1:6" x14ac:dyDescent="0.25">
      <c r="A446" s="1" t="s">
        <v>8219</v>
      </c>
      <c r="B446" s="1">
        <v>177</v>
      </c>
      <c r="C446" s="18"/>
      <c r="E446" s="1" t="s">
        <v>8221</v>
      </c>
      <c r="F446" s="1">
        <v>23</v>
      </c>
    </row>
    <row r="447" spans="1:6" x14ac:dyDescent="0.25">
      <c r="A447" s="1" t="s">
        <v>8219</v>
      </c>
      <c r="B447" s="1">
        <v>47</v>
      </c>
      <c r="C447" s="18"/>
      <c r="E447" s="1" t="s">
        <v>8221</v>
      </c>
      <c r="F447" s="1">
        <v>23</v>
      </c>
    </row>
    <row r="448" spans="1:6" x14ac:dyDescent="0.25">
      <c r="A448" s="1" t="s">
        <v>8219</v>
      </c>
      <c r="B448" s="1">
        <v>1</v>
      </c>
      <c r="C448" s="18"/>
      <c r="E448" s="1" t="s">
        <v>8221</v>
      </c>
      <c r="F448" s="1">
        <v>41</v>
      </c>
    </row>
    <row r="449" spans="1:6" x14ac:dyDescent="0.25">
      <c r="A449" s="1" t="s">
        <v>8219</v>
      </c>
      <c r="B449" s="1">
        <v>16</v>
      </c>
      <c r="C449" s="18"/>
      <c r="E449" s="1" t="s">
        <v>8221</v>
      </c>
      <c r="F449" s="1">
        <v>0</v>
      </c>
    </row>
    <row r="450" spans="1:6" x14ac:dyDescent="0.25">
      <c r="A450" s="1" t="s">
        <v>8219</v>
      </c>
      <c r="B450" s="1">
        <v>115</v>
      </c>
      <c r="C450" s="18"/>
      <c r="E450" s="1" t="s">
        <v>8221</v>
      </c>
      <c r="F450" s="1">
        <v>32</v>
      </c>
    </row>
    <row r="451" spans="1:6" x14ac:dyDescent="0.25">
      <c r="A451" s="1" t="s">
        <v>8219</v>
      </c>
      <c r="B451" s="1">
        <v>133</v>
      </c>
      <c r="C451" s="18"/>
      <c r="E451" s="1" t="s">
        <v>8221</v>
      </c>
      <c r="F451" s="1">
        <v>2</v>
      </c>
    </row>
    <row r="452" spans="1:6" x14ac:dyDescent="0.25">
      <c r="A452" s="1" t="s">
        <v>8219</v>
      </c>
      <c r="B452" s="1">
        <v>70</v>
      </c>
      <c r="C452" s="18"/>
      <c r="E452" s="1" t="s">
        <v>8221</v>
      </c>
      <c r="F452" s="1">
        <v>7</v>
      </c>
    </row>
    <row r="453" spans="1:6" x14ac:dyDescent="0.25">
      <c r="A453" s="1" t="s">
        <v>8219</v>
      </c>
      <c r="B453" s="1">
        <v>62</v>
      </c>
      <c r="C453" s="18"/>
      <c r="E453" s="1" t="s">
        <v>8221</v>
      </c>
      <c r="F453" s="1">
        <v>4</v>
      </c>
    </row>
    <row r="454" spans="1:6" x14ac:dyDescent="0.25">
      <c r="A454" s="1" t="s">
        <v>8219</v>
      </c>
      <c r="B454" s="1">
        <v>10</v>
      </c>
      <c r="C454" s="18"/>
      <c r="E454" s="1" t="s">
        <v>8221</v>
      </c>
      <c r="F454" s="1">
        <v>196</v>
      </c>
    </row>
    <row r="455" spans="1:6" x14ac:dyDescent="0.25">
      <c r="A455" s="1" t="s">
        <v>8219</v>
      </c>
      <c r="B455" s="1">
        <v>499</v>
      </c>
      <c r="C455" s="18"/>
      <c r="E455" s="1" t="s">
        <v>8221</v>
      </c>
      <c r="F455" s="1">
        <v>11</v>
      </c>
    </row>
    <row r="456" spans="1:6" x14ac:dyDescent="0.25">
      <c r="A456" s="1" t="s">
        <v>8219</v>
      </c>
      <c r="B456" s="1">
        <v>47</v>
      </c>
      <c r="C456" s="18"/>
      <c r="E456" s="1" t="s">
        <v>8221</v>
      </c>
      <c r="F456" s="1">
        <v>9</v>
      </c>
    </row>
    <row r="457" spans="1:6" x14ac:dyDescent="0.25">
      <c r="A457" s="1" t="s">
        <v>8219</v>
      </c>
      <c r="B457" s="1">
        <v>28</v>
      </c>
      <c r="C457" s="18"/>
      <c r="E457" s="1" t="s">
        <v>8221</v>
      </c>
      <c r="F457" s="1">
        <v>5</v>
      </c>
    </row>
    <row r="458" spans="1:6" x14ac:dyDescent="0.25">
      <c r="A458" s="1" t="s">
        <v>8219</v>
      </c>
      <c r="B458" s="1">
        <v>24</v>
      </c>
      <c r="C458" s="18"/>
      <c r="E458" s="1" t="s">
        <v>8221</v>
      </c>
      <c r="F458" s="1">
        <v>8</v>
      </c>
    </row>
    <row r="459" spans="1:6" x14ac:dyDescent="0.25">
      <c r="A459" s="1" t="s">
        <v>8219</v>
      </c>
      <c r="B459" s="1">
        <v>76</v>
      </c>
      <c r="C459" s="18"/>
      <c r="E459" s="1" t="s">
        <v>8221</v>
      </c>
      <c r="F459" s="1">
        <v>229</v>
      </c>
    </row>
    <row r="460" spans="1:6" x14ac:dyDescent="0.25">
      <c r="A460" s="1" t="s">
        <v>8219</v>
      </c>
      <c r="B460" s="1">
        <v>98</v>
      </c>
      <c r="C460" s="18"/>
      <c r="E460" s="1" t="s">
        <v>8221</v>
      </c>
      <c r="F460" s="1">
        <v>40</v>
      </c>
    </row>
    <row r="461" spans="1:6" x14ac:dyDescent="0.25">
      <c r="A461" s="1" t="s">
        <v>8219</v>
      </c>
      <c r="B461" s="1">
        <v>30</v>
      </c>
      <c r="C461" s="18"/>
      <c r="E461" s="1" t="s">
        <v>8221</v>
      </c>
      <c r="F461" s="1">
        <v>123</v>
      </c>
    </row>
    <row r="462" spans="1:6" x14ac:dyDescent="0.25">
      <c r="A462" s="1" t="s">
        <v>8219</v>
      </c>
      <c r="B462" s="1">
        <v>478</v>
      </c>
      <c r="C462" s="18"/>
      <c r="E462" s="1" t="s">
        <v>8221</v>
      </c>
      <c r="F462" s="1">
        <v>5</v>
      </c>
    </row>
    <row r="463" spans="1:6" x14ac:dyDescent="0.25">
      <c r="A463" s="1" t="s">
        <v>8219</v>
      </c>
      <c r="B463" s="1">
        <v>74</v>
      </c>
      <c r="C463" s="18"/>
      <c r="E463" s="1" t="s">
        <v>8221</v>
      </c>
      <c r="F463" s="1">
        <v>148</v>
      </c>
    </row>
    <row r="464" spans="1:6" x14ac:dyDescent="0.25">
      <c r="A464" s="1" t="s">
        <v>8219</v>
      </c>
      <c r="B464" s="1">
        <v>131</v>
      </c>
      <c r="C464" s="18"/>
      <c r="E464" s="1" t="s">
        <v>8221</v>
      </c>
      <c r="F464" s="1">
        <v>10</v>
      </c>
    </row>
    <row r="465" spans="1:6" x14ac:dyDescent="0.25">
      <c r="A465" s="1" t="s">
        <v>8219</v>
      </c>
      <c r="B465" s="1">
        <v>61</v>
      </c>
      <c r="C465" s="18"/>
      <c r="E465" s="1" t="s">
        <v>8221</v>
      </c>
      <c r="F465" s="1">
        <v>4</v>
      </c>
    </row>
    <row r="466" spans="1:6" x14ac:dyDescent="0.25">
      <c r="A466" s="1" t="s">
        <v>8219</v>
      </c>
      <c r="B466" s="1">
        <v>1071</v>
      </c>
      <c r="C466" s="18"/>
      <c r="E466" s="1" t="s">
        <v>8221</v>
      </c>
      <c r="F466" s="1">
        <v>21</v>
      </c>
    </row>
    <row r="467" spans="1:6" x14ac:dyDescent="0.25">
      <c r="A467" s="1" t="s">
        <v>8219</v>
      </c>
      <c r="B467" s="1">
        <v>122</v>
      </c>
      <c r="C467" s="18"/>
      <c r="E467" s="1" t="s">
        <v>8221</v>
      </c>
      <c r="F467" s="1">
        <v>2</v>
      </c>
    </row>
    <row r="468" spans="1:6" x14ac:dyDescent="0.25">
      <c r="A468" s="1" t="s">
        <v>8219</v>
      </c>
      <c r="B468" s="1">
        <v>111</v>
      </c>
      <c r="C468" s="18"/>
      <c r="E468" s="1" t="s">
        <v>8221</v>
      </c>
      <c r="F468" s="1">
        <v>0</v>
      </c>
    </row>
    <row r="469" spans="1:6" x14ac:dyDescent="0.25">
      <c r="A469" s="1" t="s">
        <v>8219</v>
      </c>
      <c r="B469" s="1">
        <v>255</v>
      </c>
      <c r="C469" s="18"/>
      <c r="E469" s="1" t="s">
        <v>8221</v>
      </c>
      <c r="F469" s="1">
        <v>4</v>
      </c>
    </row>
    <row r="470" spans="1:6" x14ac:dyDescent="0.25">
      <c r="A470" s="1" t="s">
        <v>8219</v>
      </c>
      <c r="B470" s="1">
        <v>141</v>
      </c>
      <c r="C470" s="18"/>
      <c r="E470" s="1" t="s">
        <v>8221</v>
      </c>
      <c r="F470" s="1">
        <v>1</v>
      </c>
    </row>
    <row r="471" spans="1:6" x14ac:dyDescent="0.25">
      <c r="A471" s="1" t="s">
        <v>8219</v>
      </c>
      <c r="B471" s="1">
        <v>159</v>
      </c>
      <c r="C471" s="18"/>
      <c r="E471" s="1" t="s">
        <v>8221</v>
      </c>
      <c r="F471" s="1">
        <v>30</v>
      </c>
    </row>
    <row r="472" spans="1:6" x14ac:dyDescent="0.25">
      <c r="A472" s="1" t="s">
        <v>8219</v>
      </c>
      <c r="B472" s="1">
        <v>99</v>
      </c>
      <c r="C472" s="18"/>
      <c r="E472" s="1" t="s">
        <v>8221</v>
      </c>
      <c r="F472" s="1">
        <v>3</v>
      </c>
    </row>
    <row r="473" spans="1:6" x14ac:dyDescent="0.25">
      <c r="A473" s="1" t="s">
        <v>8219</v>
      </c>
      <c r="B473" s="1">
        <v>96</v>
      </c>
      <c r="C473" s="18"/>
      <c r="E473" s="1" t="s">
        <v>8221</v>
      </c>
      <c r="F473" s="1">
        <v>975</v>
      </c>
    </row>
    <row r="474" spans="1:6" x14ac:dyDescent="0.25">
      <c r="A474" s="1" t="s">
        <v>8219</v>
      </c>
      <c r="B474" s="1">
        <v>27</v>
      </c>
      <c r="C474" s="18"/>
      <c r="E474" s="1" t="s">
        <v>8221</v>
      </c>
      <c r="F474" s="1">
        <v>167</v>
      </c>
    </row>
    <row r="475" spans="1:6" x14ac:dyDescent="0.25">
      <c r="A475" s="1" t="s">
        <v>8219</v>
      </c>
      <c r="B475" s="1">
        <v>166</v>
      </c>
      <c r="C475" s="18"/>
      <c r="E475" s="1" t="s">
        <v>8221</v>
      </c>
      <c r="F475" s="1">
        <v>5</v>
      </c>
    </row>
    <row r="476" spans="1:6" x14ac:dyDescent="0.25">
      <c r="A476" s="1" t="s">
        <v>8219</v>
      </c>
      <c r="B476" s="1">
        <v>76</v>
      </c>
      <c r="C476" s="18"/>
      <c r="E476" s="1" t="s">
        <v>8221</v>
      </c>
      <c r="F476" s="1">
        <v>18</v>
      </c>
    </row>
    <row r="477" spans="1:6" x14ac:dyDescent="0.25">
      <c r="A477" s="1" t="s">
        <v>8219</v>
      </c>
      <c r="B477" s="1">
        <v>211</v>
      </c>
      <c r="C477" s="18"/>
      <c r="E477" s="1" t="s">
        <v>8221</v>
      </c>
      <c r="F477" s="1">
        <v>98</v>
      </c>
    </row>
    <row r="478" spans="1:6" x14ac:dyDescent="0.25">
      <c r="A478" s="1" t="s">
        <v>8219</v>
      </c>
      <c r="B478" s="1">
        <v>21</v>
      </c>
      <c r="C478" s="18"/>
      <c r="E478" s="1" t="s">
        <v>8221</v>
      </c>
      <c r="F478" s="1">
        <v>4</v>
      </c>
    </row>
    <row r="479" spans="1:6" x14ac:dyDescent="0.25">
      <c r="A479" s="1" t="s">
        <v>8219</v>
      </c>
      <c r="B479" s="1">
        <v>61</v>
      </c>
      <c r="C479" s="18"/>
      <c r="E479" s="1" t="s">
        <v>8221</v>
      </c>
      <c r="F479" s="1">
        <v>3</v>
      </c>
    </row>
    <row r="480" spans="1:6" x14ac:dyDescent="0.25">
      <c r="A480" s="1" t="s">
        <v>8219</v>
      </c>
      <c r="B480" s="1">
        <v>30</v>
      </c>
      <c r="C480" s="18"/>
      <c r="E480" s="1" t="s">
        <v>8221</v>
      </c>
      <c r="F480" s="1">
        <v>1</v>
      </c>
    </row>
    <row r="481" spans="1:6" x14ac:dyDescent="0.25">
      <c r="A481" s="1" t="s">
        <v>8219</v>
      </c>
      <c r="B481" s="1">
        <v>375</v>
      </c>
      <c r="C481" s="18"/>
      <c r="E481" s="1" t="s">
        <v>8221</v>
      </c>
      <c r="F481" s="1">
        <v>0</v>
      </c>
    </row>
    <row r="482" spans="1:6" x14ac:dyDescent="0.25">
      <c r="A482" s="1" t="s">
        <v>8219</v>
      </c>
      <c r="B482" s="1">
        <v>111</v>
      </c>
      <c r="C482" s="18"/>
      <c r="E482" s="1" t="s">
        <v>8221</v>
      </c>
      <c r="F482" s="1">
        <v>9</v>
      </c>
    </row>
    <row r="483" spans="1:6" x14ac:dyDescent="0.25">
      <c r="A483" s="1" t="s">
        <v>8219</v>
      </c>
      <c r="B483" s="1">
        <v>123</v>
      </c>
      <c r="C483" s="18"/>
      <c r="E483" s="1" t="s">
        <v>8221</v>
      </c>
      <c r="F483" s="1">
        <v>2</v>
      </c>
    </row>
    <row r="484" spans="1:6" x14ac:dyDescent="0.25">
      <c r="A484" s="1" t="s">
        <v>8219</v>
      </c>
      <c r="B484" s="1">
        <v>70</v>
      </c>
      <c r="C484" s="18"/>
      <c r="E484" s="1" t="s">
        <v>8221</v>
      </c>
      <c r="F484" s="1">
        <v>0</v>
      </c>
    </row>
    <row r="485" spans="1:6" x14ac:dyDescent="0.25">
      <c r="A485" s="1" t="s">
        <v>8219</v>
      </c>
      <c r="B485" s="1">
        <v>85</v>
      </c>
      <c r="C485" s="18"/>
      <c r="E485" s="1" t="s">
        <v>8221</v>
      </c>
      <c r="F485" s="1">
        <v>147</v>
      </c>
    </row>
    <row r="486" spans="1:6" x14ac:dyDescent="0.25">
      <c r="A486" s="1" t="s">
        <v>8219</v>
      </c>
      <c r="B486" s="1">
        <v>86</v>
      </c>
      <c r="C486" s="18"/>
      <c r="E486" s="1" t="s">
        <v>8221</v>
      </c>
      <c r="F486" s="1">
        <v>49</v>
      </c>
    </row>
    <row r="487" spans="1:6" x14ac:dyDescent="0.25">
      <c r="A487" s="1" t="s">
        <v>8219</v>
      </c>
      <c r="B487" s="1">
        <v>13</v>
      </c>
      <c r="C487" s="18"/>
      <c r="E487" s="1" t="s">
        <v>8221</v>
      </c>
      <c r="F487" s="1">
        <v>1</v>
      </c>
    </row>
    <row r="488" spans="1:6" x14ac:dyDescent="0.25">
      <c r="A488" s="1" t="s">
        <v>8219</v>
      </c>
      <c r="B488" s="1">
        <v>33</v>
      </c>
      <c r="C488" s="18"/>
      <c r="E488" s="1" t="s">
        <v>8221</v>
      </c>
      <c r="F488" s="1">
        <v>2</v>
      </c>
    </row>
    <row r="489" spans="1:6" x14ac:dyDescent="0.25">
      <c r="A489" s="1" t="s">
        <v>8219</v>
      </c>
      <c r="B489" s="1">
        <v>15</v>
      </c>
      <c r="C489" s="18"/>
      <c r="E489" s="1" t="s">
        <v>8221</v>
      </c>
      <c r="F489" s="1">
        <v>7</v>
      </c>
    </row>
    <row r="490" spans="1:6" x14ac:dyDescent="0.25">
      <c r="A490" s="1" t="s">
        <v>8219</v>
      </c>
      <c r="B490" s="1">
        <v>273</v>
      </c>
      <c r="C490" s="18"/>
      <c r="E490" s="1" t="s">
        <v>8221</v>
      </c>
      <c r="F490" s="1">
        <v>4</v>
      </c>
    </row>
    <row r="491" spans="1:6" x14ac:dyDescent="0.25">
      <c r="A491" s="1" t="s">
        <v>8219</v>
      </c>
      <c r="B491" s="1">
        <v>714</v>
      </c>
      <c r="C491" s="18"/>
      <c r="E491" s="1" t="s">
        <v>8221</v>
      </c>
      <c r="F491" s="1">
        <v>27</v>
      </c>
    </row>
    <row r="492" spans="1:6" x14ac:dyDescent="0.25">
      <c r="A492" s="1" t="s">
        <v>8219</v>
      </c>
      <c r="B492" s="1">
        <v>170</v>
      </c>
      <c r="C492" s="18"/>
      <c r="E492" s="1" t="s">
        <v>8221</v>
      </c>
      <c r="F492" s="1">
        <v>94</v>
      </c>
    </row>
    <row r="493" spans="1:6" x14ac:dyDescent="0.25">
      <c r="A493" s="1" t="s">
        <v>8219</v>
      </c>
      <c r="B493" s="1">
        <v>512</v>
      </c>
      <c r="C493" s="18"/>
      <c r="E493" s="1" t="s">
        <v>8221</v>
      </c>
      <c r="F493" s="1">
        <v>29</v>
      </c>
    </row>
    <row r="494" spans="1:6" x14ac:dyDescent="0.25">
      <c r="A494" s="1" t="s">
        <v>8219</v>
      </c>
      <c r="B494" s="1">
        <v>314</v>
      </c>
      <c r="C494" s="18"/>
      <c r="E494" s="1" t="s">
        <v>8221</v>
      </c>
      <c r="F494" s="1">
        <v>7</v>
      </c>
    </row>
    <row r="495" spans="1:6" x14ac:dyDescent="0.25">
      <c r="A495" s="1" t="s">
        <v>8219</v>
      </c>
      <c r="B495" s="1">
        <v>167</v>
      </c>
      <c r="C495" s="18"/>
      <c r="E495" s="1" t="s">
        <v>8221</v>
      </c>
      <c r="F495" s="1">
        <v>22</v>
      </c>
    </row>
    <row r="496" spans="1:6" x14ac:dyDescent="0.25">
      <c r="A496" s="1" t="s">
        <v>8219</v>
      </c>
      <c r="B496" s="1">
        <v>9</v>
      </c>
      <c r="C496" s="18"/>
      <c r="E496" s="1" t="s">
        <v>8221</v>
      </c>
      <c r="F496" s="1">
        <v>1</v>
      </c>
    </row>
    <row r="497" spans="1:6" x14ac:dyDescent="0.25">
      <c r="A497" s="1" t="s">
        <v>8219</v>
      </c>
      <c r="B497" s="1">
        <v>103</v>
      </c>
      <c r="C497" s="18"/>
      <c r="E497" s="1" t="s">
        <v>8221</v>
      </c>
      <c r="F497" s="1">
        <v>10</v>
      </c>
    </row>
    <row r="498" spans="1:6" x14ac:dyDescent="0.25">
      <c r="A498" s="1" t="s">
        <v>8219</v>
      </c>
      <c r="B498" s="1">
        <v>111</v>
      </c>
      <c r="C498" s="18"/>
      <c r="E498" s="1" t="s">
        <v>8221</v>
      </c>
      <c r="F498" s="1">
        <v>6</v>
      </c>
    </row>
    <row r="499" spans="1:6" x14ac:dyDescent="0.25">
      <c r="A499" s="1" t="s">
        <v>8219</v>
      </c>
      <c r="B499" s="1">
        <v>271</v>
      </c>
      <c r="C499" s="18"/>
      <c r="E499" s="1" t="s">
        <v>8221</v>
      </c>
      <c r="F499" s="1">
        <v>24</v>
      </c>
    </row>
    <row r="500" spans="1:6" x14ac:dyDescent="0.25">
      <c r="A500" s="1" t="s">
        <v>8219</v>
      </c>
      <c r="B500" s="1">
        <v>101</v>
      </c>
      <c r="C500" s="18"/>
      <c r="E500" s="1" t="s">
        <v>8221</v>
      </c>
      <c r="F500" s="1">
        <v>15</v>
      </c>
    </row>
    <row r="501" spans="1:6" x14ac:dyDescent="0.25">
      <c r="A501" s="1" t="s">
        <v>8219</v>
      </c>
      <c r="B501" s="1">
        <v>57</v>
      </c>
      <c r="C501" s="18"/>
      <c r="E501" s="1" t="s">
        <v>8221</v>
      </c>
      <c r="F501" s="1">
        <v>37</v>
      </c>
    </row>
    <row r="502" spans="1:6" x14ac:dyDescent="0.25">
      <c r="A502" s="1" t="s">
        <v>8219</v>
      </c>
      <c r="B502" s="1">
        <v>62</v>
      </c>
      <c r="C502" s="18"/>
      <c r="E502" s="1" t="s">
        <v>8221</v>
      </c>
      <c r="F502" s="1">
        <v>20</v>
      </c>
    </row>
    <row r="503" spans="1:6" x14ac:dyDescent="0.25">
      <c r="A503" s="1" t="s">
        <v>8219</v>
      </c>
      <c r="B503" s="1">
        <v>32</v>
      </c>
      <c r="C503" s="18"/>
      <c r="E503" s="1" t="s">
        <v>8221</v>
      </c>
      <c r="F503" s="1">
        <v>7</v>
      </c>
    </row>
    <row r="504" spans="1:6" x14ac:dyDescent="0.25">
      <c r="A504" s="1" t="s">
        <v>8219</v>
      </c>
      <c r="B504" s="1">
        <v>141</v>
      </c>
      <c r="C504" s="18"/>
      <c r="E504" s="1" t="s">
        <v>8221</v>
      </c>
      <c r="F504" s="1">
        <v>0</v>
      </c>
    </row>
    <row r="505" spans="1:6" x14ac:dyDescent="0.25">
      <c r="A505" s="1" t="s">
        <v>8219</v>
      </c>
      <c r="B505" s="1">
        <v>75</v>
      </c>
      <c r="C505" s="18"/>
      <c r="E505" s="1" t="s">
        <v>8221</v>
      </c>
      <c r="F505" s="1">
        <v>21</v>
      </c>
    </row>
    <row r="506" spans="1:6" x14ac:dyDescent="0.25">
      <c r="A506" s="1" t="s">
        <v>8219</v>
      </c>
      <c r="B506" s="1">
        <v>46</v>
      </c>
      <c r="C506" s="18"/>
      <c r="E506" s="1" t="s">
        <v>8221</v>
      </c>
      <c r="F506" s="1">
        <v>3</v>
      </c>
    </row>
    <row r="507" spans="1:6" x14ac:dyDescent="0.25">
      <c r="A507" s="1" t="s">
        <v>8219</v>
      </c>
      <c r="B507" s="1">
        <v>103</v>
      </c>
      <c r="C507" s="18"/>
      <c r="E507" s="1" t="s">
        <v>8221</v>
      </c>
      <c r="F507" s="1">
        <v>11</v>
      </c>
    </row>
    <row r="508" spans="1:6" x14ac:dyDescent="0.25">
      <c r="A508" s="1" t="s">
        <v>8219</v>
      </c>
      <c r="B508" s="1">
        <v>6</v>
      </c>
      <c r="C508" s="18"/>
      <c r="E508" s="1" t="s">
        <v>8221</v>
      </c>
      <c r="F508" s="1">
        <v>1</v>
      </c>
    </row>
    <row r="509" spans="1:6" x14ac:dyDescent="0.25">
      <c r="A509" s="1" t="s">
        <v>8219</v>
      </c>
      <c r="B509" s="1">
        <v>83</v>
      </c>
      <c r="C509" s="18"/>
      <c r="E509" s="1" t="s">
        <v>8221</v>
      </c>
      <c r="F509" s="1">
        <v>312</v>
      </c>
    </row>
    <row r="510" spans="1:6" x14ac:dyDescent="0.25">
      <c r="A510" s="1" t="s">
        <v>8219</v>
      </c>
      <c r="B510" s="1">
        <v>108</v>
      </c>
      <c r="C510" s="18"/>
      <c r="E510" s="1" t="s">
        <v>8221</v>
      </c>
      <c r="F510" s="1">
        <v>1</v>
      </c>
    </row>
    <row r="511" spans="1:6" x14ac:dyDescent="0.25">
      <c r="A511" s="1" t="s">
        <v>8219</v>
      </c>
      <c r="B511" s="1">
        <v>25</v>
      </c>
      <c r="C511" s="18"/>
      <c r="E511" s="1" t="s">
        <v>8221</v>
      </c>
      <c r="F511" s="1">
        <v>3</v>
      </c>
    </row>
    <row r="512" spans="1:6" x14ac:dyDescent="0.25">
      <c r="A512" s="1" t="s">
        <v>8219</v>
      </c>
      <c r="B512" s="1">
        <v>549</v>
      </c>
      <c r="C512" s="18"/>
      <c r="E512" s="1" t="s">
        <v>8221</v>
      </c>
      <c r="F512" s="1">
        <v>4</v>
      </c>
    </row>
    <row r="513" spans="1:6" x14ac:dyDescent="0.25">
      <c r="A513" s="1" t="s">
        <v>8219</v>
      </c>
      <c r="B513" s="1">
        <v>222</v>
      </c>
      <c r="C513" s="18"/>
      <c r="E513" s="1" t="s">
        <v>8221</v>
      </c>
      <c r="F513" s="1">
        <v>10</v>
      </c>
    </row>
    <row r="514" spans="1:6" x14ac:dyDescent="0.25">
      <c r="A514" s="1" t="s">
        <v>8219</v>
      </c>
      <c r="B514" s="1">
        <v>183</v>
      </c>
      <c r="C514" s="18"/>
      <c r="E514" s="1" t="s">
        <v>8221</v>
      </c>
      <c r="F514" s="1">
        <v>8</v>
      </c>
    </row>
    <row r="515" spans="1:6" x14ac:dyDescent="0.25">
      <c r="A515" s="1" t="s">
        <v>8219</v>
      </c>
      <c r="B515" s="1">
        <v>89</v>
      </c>
      <c r="C515" s="18"/>
      <c r="E515" s="1" t="s">
        <v>8221</v>
      </c>
      <c r="F515" s="1">
        <v>3</v>
      </c>
    </row>
    <row r="516" spans="1:6" x14ac:dyDescent="0.25">
      <c r="A516" s="1" t="s">
        <v>8219</v>
      </c>
      <c r="B516" s="1">
        <v>253</v>
      </c>
      <c r="C516" s="18"/>
      <c r="E516" s="1" t="s">
        <v>8221</v>
      </c>
      <c r="F516" s="1">
        <v>1</v>
      </c>
    </row>
    <row r="517" spans="1:6" x14ac:dyDescent="0.25">
      <c r="A517" s="1" t="s">
        <v>8219</v>
      </c>
      <c r="B517" s="1">
        <v>140</v>
      </c>
      <c r="C517" s="18"/>
      <c r="E517" s="1" t="s">
        <v>8221</v>
      </c>
      <c r="F517" s="1">
        <v>0</v>
      </c>
    </row>
    <row r="518" spans="1:6" x14ac:dyDescent="0.25">
      <c r="A518" s="1" t="s">
        <v>8219</v>
      </c>
      <c r="B518" s="1">
        <v>103</v>
      </c>
      <c r="C518" s="18"/>
      <c r="E518" s="1" t="s">
        <v>8221</v>
      </c>
      <c r="F518" s="1">
        <v>5</v>
      </c>
    </row>
    <row r="519" spans="1:6" x14ac:dyDescent="0.25">
      <c r="A519" s="1" t="s">
        <v>8219</v>
      </c>
      <c r="B519" s="1">
        <v>138</v>
      </c>
      <c r="C519" s="18"/>
      <c r="E519" s="1" t="s">
        <v>8221</v>
      </c>
      <c r="F519" s="1">
        <v>0</v>
      </c>
    </row>
    <row r="520" spans="1:6" x14ac:dyDescent="0.25">
      <c r="A520" s="1" t="s">
        <v>8219</v>
      </c>
      <c r="B520" s="1">
        <v>191</v>
      </c>
      <c r="C520" s="18"/>
      <c r="E520" s="1" t="s">
        <v>8221</v>
      </c>
      <c r="F520" s="1">
        <v>3</v>
      </c>
    </row>
    <row r="521" spans="1:6" x14ac:dyDescent="0.25">
      <c r="A521" s="1" t="s">
        <v>8219</v>
      </c>
      <c r="B521" s="1">
        <v>45</v>
      </c>
      <c r="C521" s="18"/>
      <c r="E521" s="1" t="s">
        <v>8221</v>
      </c>
      <c r="F521" s="1">
        <v>7</v>
      </c>
    </row>
    <row r="522" spans="1:6" x14ac:dyDescent="0.25">
      <c r="A522" s="1" t="s">
        <v>8219</v>
      </c>
      <c r="B522" s="1">
        <v>17</v>
      </c>
      <c r="C522" s="18"/>
      <c r="E522" s="1" t="s">
        <v>8221</v>
      </c>
      <c r="F522" s="1">
        <v>0</v>
      </c>
    </row>
    <row r="523" spans="1:6" x14ac:dyDescent="0.25">
      <c r="A523" s="1" t="s">
        <v>8219</v>
      </c>
      <c r="B523" s="1">
        <v>31</v>
      </c>
      <c r="C523" s="18"/>
      <c r="E523" s="1" t="s">
        <v>8221</v>
      </c>
      <c r="F523" s="1">
        <v>2</v>
      </c>
    </row>
    <row r="524" spans="1:6" x14ac:dyDescent="0.25">
      <c r="A524" s="1" t="s">
        <v>8219</v>
      </c>
      <c r="B524" s="1">
        <v>50</v>
      </c>
      <c r="C524" s="18"/>
      <c r="E524" s="1" t="s">
        <v>8221</v>
      </c>
      <c r="F524" s="1">
        <v>23</v>
      </c>
    </row>
    <row r="525" spans="1:6" x14ac:dyDescent="0.25">
      <c r="A525" s="1" t="s">
        <v>8219</v>
      </c>
      <c r="B525" s="1">
        <v>59</v>
      </c>
      <c r="C525" s="18"/>
      <c r="E525" s="1" t="s">
        <v>8221</v>
      </c>
      <c r="F525" s="1">
        <v>1</v>
      </c>
    </row>
    <row r="526" spans="1:6" x14ac:dyDescent="0.25">
      <c r="A526" s="1" t="s">
        <v>8219</v>
      </c>
      <c r="B526" s="1">
        <v>81</v>
      </c>
      <c r="C526" s="18"/>
      <c r="E526" s="1" t="s">
        <v>8221</v>
      </c>
      <c r="F526" s="1">
        <v>2</v>
      </c>
    </row>
    <row r="527" spans="1:6" x14ac:dyDescent="0.25">
      <c r="A527" s="1" t="s">
        <v>8219</v>
      </c>
      <c r="B527" s="1">
        <v>508</v>
      </c>
      <c r="C527" s="18"/>
      <c r="E527" s="1" t="s">
        <v>8221</v>
      </c>
      <c r="F527" s="1">
        <v>3</v>
      </c>
    </row>
    <row r="528" spans="1:6" x14ac:dyDescent="0.25">
      <c r="A528" s="1" t="s">
        <v>8219</v>
      </c>
      <c r="B528" s="1">
        <v>74</v>
      </c>
      <c r="C528" s="18"/>
      <c r="E528" s="1" t="s">
        <v>8221</v>
      </c>
      <c r="F528" s="1">
        <v>0</v>
      </c>
    </row>
    <row r="529" spans="1:6" x14ac:dyDescent="0.25">
      <c r="A529" s="1" t="s">
        <v>8219</v>
      </c>
      <c r="B529" s="1">
        <v>141</v>
      </c>
      <c r="C529" s="18"/>
      <c r="E529" s="1" t="s">
        <v>8221</v>
      </c>
      <c r="F529" s="1">
        <v>13</v>
      </c>
    </row>
    <row r="530" spans="1:6" x14ac:dyDescent="0.25">
      <c r="A530" s="1" t="s">
        <v>8219</v>
      </c>
      <c r="B530" s="1">
        <v>711</v>
      </c>
      <c r="C530" s="18"/>
      <c r="E530" s="1" t="s">
        <v>8221</v>
      </c>
      <c r="F530" s="1">
        <v>1</v>
      </c>
    </row>
    <row r="531" spans="1:6" x14ac:dyDescent="0.25">
      <c r="A531" s="1" t="s">
        <v>8219</v>
      </c>
      <c r="B531" s="1">
        <v>141</v>
      </c>
      <c r="C531" s="18"/>
      <c r="E531" s="1" t="s">
        <v>8221</v>
      </c>
      <c r="F531" s="1">
        <v>1</v>
      </c>
    </row>
    <row r="532" spans="1:6" x14ac:dyDescent="0.25">
      <c r="A532" s="1" t="s">
        <v>8219</v>
      </c>
      <c r="B532" s="1">
        <v>109</v>
      </c>
      <c r="C532" s="18"/>
      <c r="E532" s="1" t="s">
        <v>8221</v>
      </c>
      <c r="F532" s="1">
        <v>1</v>
      </c>
    </row>
    <row r="533" spans="1:6" x14ac:dyDescent="0.25">
      <c r="A533" s="1" t="s">
        <v>8219</v>
      </c>
      <c r="B533" s="1">
        <v>361</v>
      </c>
      <c r="C533" s="18"/>
      <c r="E533" s="1" t="s">
        <v>8221</v>
      </c>
      <c r="F533" s="1">
        <v>6</v>
      </c>
    </row>
    <row r="534" spans="1:6" x14ac:dyDescent="0.25">
      <c r="A534" s="1" t="s">
        <v>8219</v>
      </c>
      <c r="B534" s="1">
        <v>176</v>
      </c>
      <c r="C534" s="18"/>
      <c r="E534" s="1" t="s">
        <v>8221</v>
      </c>
      <c r="F534" s="1">
        <v>39</v>
      </c>
    </row>
    <row r="535" spans="1:6" x14ac:dyDescent="0.25">
      <c r="A535" s="1" t="s">
        <v>8219</v>
      </c>
      <c r="B535" s="1">
        <v>670</v>
      </c>
      <c r="C535" s="18"/>
      <c r="E535" s="1" t="s">
        <v>8221</v>
      </c>
      <c r="F535" s="1">
        <v>4</v>
      </c>
    </row>
    <row r="536" spans="1:6" x14ac:dyDescent="0.25">
      <c r="A536" s="1" t="s">
        <v>8219</v>
      </c>
      <c r="B536" s="1">
        <v>96</v>
      </c>
      <c r="C536" s="18"/>
      <c r="E536" s="1" t="s">
        <v>8221</v>
      </c>
      <c r="F536" s="1">
        <v>1</v>
      </c>
    </row>
    <row r="537" spans="1:6" x14ac:dyDescent="0.25">
      <c r="A537" s="1" t="s">
        <v>8219</v>
      </c>
      <c r="B537" s="1">
        <v>74</v>
      </c>
      <c r="C537" s="18"/>
      <c r="E537" s="1" t="s">
        <v>8221</v>
      </c>
      <c r="F537" s="1">
        <v>0</v>
      </c>
    </row>
    <row r="538" spans="1:6" x14ac:dyDescent="0.25">
      <c r="A538" s="1" t="s">
        <v>8219</v>
      </c>
      <c r="B538" s="1">
        <v>52</v>
      </c>
      <c r="C538" s="18"/>
      <c r="E538" s="1" t="s">
        <v>8221</v>
      </c>
      <c r="F538" s="1">
        <v>0</v>
      </c>
    </row>
    <row r="539" spans="1:6" x14ac:dyDescent="0.25">
      <c r="A539" s="1" t="s">
        <v>8219</v>
      </c>
      <c r="B539" s="1">
        <v>105</v>
      </c>
      <c r="C539" s="18"/>
      <c r="E539" s="1" t="s">
        <v>8221</v>
      </c>
      <c r="F539" s="1">
        <v>0</v>
      </c>
    </row>
    <row r="540" spans="1:6" x14ac:dyDescent="0.25">
      <c r="A540" s="1" t="s">
        <v>8219</v>
      </c>
      <c r="B540" s="1">
        <v>41</v>
      </c>
      <c r="C540" s="18"/>
      <c r="E540" s="1" t="s">
        <v>8221</v>
      </c>
      <c r="F540" s="1">
        <v>8</v>
      </c>
    </row>
    <row r="541" spans="1:6" x14ac:dyDescent="0.25">
      <c r="A541" s="1" t="s">
        <v>8219</v>
      </c>
      <c r="B541" s="1">
        <v>34</v>
      </c>
      <c r="C541" s="18"/>
      <c r="E541" s="1" t="s">
        <v>8221</v>
      </c>
      <c r="F541" s="1">
        <v>0</v>
      </c>
    </row>
    <row r="542" spans="1:6" x14ac:dyDescent="0.25">
      <c r="A542" s="1" t="s">
        <v>8219</v>
      </c>
      <c r="B542" s="1">
        <v>66</v>
      </c>
      <c r="C542" s="18"/>
      <c r="E542" s="1" t="s">
        <v>8221</v>
      </c>
      <c r="F542" s="1">
        <v>1</v>
      </c>
    </row>
    <row r="543" spans="1:6" x14ac:dyDescent="0.25">
      <c r="A543" s="1" t="s">
        <v>8219</v>
      </c>
      <c r="B543" s="1">
        <v>50</v>
      </c>
      <c r="C543" s="18"/>
      <c r="E543" s="1" t="s">
        <v>8221</v>
      </c>
      <c r="F543" s="1">
        <v>12</v>
      </c>
    </row>
    <row r="544" spans="1:6" x14ac:dyDescent="0.25">
      <c r="A544" s="1" t="s">
        <v>8219</v>
      </c>
      <c r="B544" s="1">
        <v>159</v>
      </c>
      <c r="C544" s="18"/>
      <c r="E544" s="1" t="s">
        <v>8221</v>
      </c>
      <c r="F544" s="1">
        <v>0</v>
      </c>
    </row>
    <row r="545" spans="1:6" x14ac:dyDescent="0.25">
      <c r="A545" s="1" t="s">
        <v>8219</v>
      </c>
      <c r="B545" s="1">
        <v>182</v>
      </c>
      <c r="C545" s="18"/>
      <c r="E545" s="1" t="s">
        <v>8221</v>
      </c>
      <c r="F545" s="1">
        <v>3</v>
      </c>
    </row>
    <row r="546" spans="1:6" x14ac:dyDescent="0.25">
      <c r="A546" s="1" t="s">
        <v>8219</v>
      </c>
      <c r="B546" s="1">
        <v>206</v>
      </c>
      <c r="C546" s="18"/>
      <c r="E546" s="1" t="s">
        <v>8221</v>
      </c>
      <c r="F546" s="1">
        <v>2</v>
      </c>
    </row>
    <row r="547" spans="1:6" x14ac:dyDescent="0.25">
      <c r="A547" s="1" t="s">
        <v>8219</v>
      </c>
      <c r="B547" s="1">
        <v>169</v>
      </c>
      <c r="C547" s="18"/>
      <c r="E547" s="1" t="s">
        <v>8221</v>
      </c>
      <c r="F547" s="1">
        <v>6</v>
      </c>
    </row>
    <row r="548" spans="1:6" x14ac:dyDescent="0.25">
      <c r="A548" s="1" t="s">
        <v>8219</v>
      </c>
      <c r="B548" s="1">
        <v>31</v>
      </c>
      <c r="C548" s="18"/>
      <c r="E548" s="1" t="s">
        <v>8221</v>
      </c>
      <c r="F548" s="1">
        <v>0</v>
      </c>
    </row>
    <row r="549" spans="1:6" x14ac:dyDescent="0.25">
      <c r="A549" s="1" t="s">
        <v>8219</v>
      </c>
      <c r="B549" s="1">
        <v>28</v>
      </c>
      <c r="C549" s="18"/>
      <c r="E549" s="1" t="s">
        <v>8221</v>
      </c>
      <c r="F549" s="1">
        <v>15</v>
      </c>
    </row>
    <row r="550" spans="1:6" x14ac:dyDescent="0.25">
      <c r="A550" s="1" t="s">
        <v>8219</v>
      </c>
      <c r="B550" s="1">
        <v>54</v>
      </c>
      <c r="C550" s="18"/>
      <c r="E550" s="1" t="s">
        <v>8221</v>
      </c>
      <c r="F550" s="1">
        <v>1</v>
      </c>
    </row>
    <row r="551" spans="1:6" x14ac:dyDescent="0.25">
      <c r="A551" s="1" t="s">
        <v>8219</v>
      </c>
      <c r="B551" s="1">
        <v>467</v>
      </c>
      <c r="C551" s="18"/>
      <c r="E551" s="1" t="s">
        <v>8221</v>
      </c>
      <c r="F551" s="1">
        <v>3</v>
      </c>
    </row>
    <row r="552" spans="1:6" x14ac:dyDescent="0.25">
      <c r="A552" s="1" t="s">
        <v>8219</v>
      </c>
      <c r="B552" s="1">
        <v>389</v>
      </c>
      <c r="C552" s="18"/>
      <c r="E552" s="1" t="s">
        <v>8221</v>
      </c>
      <c r="F552" s="1">
        <v>8</v>
      </c>
    </row>
    <row r="553" spans="1:6" x14ac:dyDescent="0.25">
      <c r="A553" s="1" t="s">
        <v>8219</v>
      </c>
      <c r="B553" s="1">
        <v>68</v>
      </c>
      <c r="C553" s="18"/>
      <c r="E553" s="1" t="s">
        <v>8221</v>
      </c>
      <c r="F553" s="1">
        <v>0</v>
      </c>
    </row>
    <row r="554" spans="1:6" x14ac:dyDescent="0.25">
      <c r="A554" s="1" t="s">
        <v>8219</v>
      </c>
      <c r="B554" s="1">
        <v>413</v>
      </c>
      <c r="C554" s="18"/>
      <c r="E554" s="1" t="s">
        <v>8221</v>
      </c>
      <c r="F554" s="1">
        <v>3</v>
      </c>
    </row>
    <row r="555" spans="1:6" x14ac:dyDescent="0.25">
      <c r="A555" s="1" t="s">
        <v>8219</v>
      </c>
      <c r="B555" s="1">
        <v>190</v>
      </c>
      <c r="C555" s="18"/>
      <c r="E555" s="1" t="s">
        <v>8221</v>
      </c>
      <c r="F555" s="1">
        <v>3</v>
      </c>
    </row>
    <row r="556" spans="1:6" x14ac:dyDescent="0.25">
      <c r="A556" s="1" t="s">
        <v>8219</v>
      </c>
      <c r="B556" s="1">
        <v>189</v>
      </c>
      <c r="C556" s="18"/>
      <c r="E556" s="1" t="s">
        <v>8221</v>
      </c>
      <c r="F556" s="1">
        <v>0</v>
      </c>
    </row>
    <row r="557" spans="1:6" x14ac:dyDescent="0.25">
      <c r="A557" s="1" t="s">
        <v>8219</v>
      </c>
      <c r="B557" s="1">
        <v>130</v>
      </c>
      <c r="C557" s="18"/>
      <c r="E557" s="1" t="s">
        <v>8221</v>
      </c>
      <c r="F557" s="1">
        <v>19</v>
      </c>
    </row>
    <row r="558" spans="1:6" x14ac:dyDescent="0.25">
      <c r="A558" s="1" t="s">
        <v>8219</v>
      </c>
      <c r="B558" s="1">
        <v>74</v>
      </c>
      <c r="C558" s="18"/>
      <c r="E558" s="1" t="s">
        <v>8221</v>
      </c>
      <c r="F558" s="1">
        <v>0</v>
      </c>
    </row>
    <row r="559" spans="1:6" x14ac:dyDescent="0.25">
      <c r="A559" s="1" t="s">
        <v>8219</v>
      </c>
      <c r="B559" s="1">
        <v>274</v>
      </c>
      <c r="C559" s="18"/>
      <c r="E559" s="1" t="s">
        <v>8221</v>
      </c>
      <c r="F559" s="1">
        <v>2</v>
      </c>
    </row>
    <row r="560" spans="1:6" x14ac:dyDescent="0.25">
      <c r="A560" s="1" t="s">
        <v>8219</v>
      </c>
      <c r="B560" s="1">
        <v>22</v>
      </c>
      <c r="C560" s="18"/>
      <c r="E560" s="1" t="s">
        <v>8221</v>
      </c>
      <c r="F560" s="1">
        <v>0</v>
      </c>
    </row>
    <row r="561" spans="1:6" x14ac:dyDescent="0.25">
      <c r="A561" s="1" t="s">
        <v>8219</v>
      </c>
      <c r="B561" s="1">
        <v>31</v>
      </c>
      <c r="C561" s="18"/>
      <c r="E561" s="1" t="s">
        <v>8221</v>
      </c>
      <c r="F561" s="1">
        <v>0</v>
      </c>
    </row>
    <row r="562" spans="1:6" x14ac:dyDescent="0.25">
      <c r="A562" s="1" t="s">
        <v>8219</v>
      </c>
      <c r="B562" s="1">
        <v>63</v>
      </c>
      <c r="C562" s="18"/>
      <c r="E562" s="1" t="s">
        <v>8221</v>
      </c>
      <c r="F562" s="1">
        <v>25</v>
      </c>
    </row>
    <row r="563" spans="1:6" x14ac:dyDescent="0.25">
      <c r="A563" s="1" t="s">
        <v>8219</v>
      </c>
      <c r="B563" s="1">
        <v>20</v>
      </c>
      <c r="C563" s="18"/>
      <c r="E563" s="1" t="s">
        <v>8221</v>
      </c>
      <c r="F563" s="1">
        <v>8</v>
      </c>
    </row>
    <row r="564" spans="1:6" x14ac:dyDescent="0.25">
      <c r="A564" s="1" t="s">
        <v>8219</v>
      </c>
      <c r="B564" s="1">
        <v>25</v>
      </c>
      <c r="C564" s="18"/>
      <c r="E564" s="1" t="s">
        <v>8221</v>
      </c>
      <c r="F564" s="1">
        <v>16</v>
      </c>
    </row>
    <row r="565" spans="1:6" x14ac:dyDescent="0.25">
      <c r="A565" s="1" t="s">
        <v>8219</v>
      </c>
      <c r="B565" s="1">
        <v>61</v>
      </c>
      <c r="C565" s="18"/>
      <c r="E565" s="1" t="s">
        <v>8221</v>
      </c>
      <c r="F565" s="1">
        <v>3</v>
      </c>
    </row>
    <row r="566" spans="1:6" x14ac:dyDescent="0.25">
      <c r="A566" s="1" t="s">
        <v>8219</v>
      </c>
      <c r="B566" s="1">
        <v>52</v>
      </c>
      <c r="C566" s="18"/>
      <c r="E566" s="1" t="s">
        <v>8221</v>
      </c>
      <c r="F566" s="1">
        <v>3</v>
      </c>
    </row>
    <row r="567" spans="1:6" x14ac:dyDescent="0.25">
      <c r="A567" s="1" t="s">
        <v>8219</v>
      </c>
      <c r="B567" s="1">
        <v>86</v>
      </c>
      <c r="C567" s="18"/>
      <c r="E567" s="1" t="s">
        <v>8221</v>
      </c>
      <c r="F567" s="1">
        <v>2</v>
      </c>
    </row>
    <row r="568" spans="1:6" x14ac:dyDescent="0.25">
      <c r="A568" s="1" t="s">
        <v>8219</v>
      </c>
      <c r="B568" s="1">
        <v>42</v>
      </c>
      <c r="C568" s="18"/>
      <c r="E568" s="1" t="s">
        <v>8221</v>
      </c>
      <c r="F568" s="1">
        <v>1</v>
      </c>
    </row>
    <row r="569" spans="1:6" x14ac:dyDescent="0.25">
      <c r="A569" s="1" t="s">
        <v>8219</v>
      </c>
      <c r="B569" s="1">
        <v>52</v>
      </c>
      <c r="C569" s="18"/>
      <c r="E569" s="1" t="s">
        <v>8221</v>
      </c>
      <c r="F569" s="1">
        <v>0</v>
      </c>
    </row>
    <row r="570" spans="1:6" x14ac:dyDescent="0.25">
      <c r="A570" s="1" t="s">
        <v>8219</v>
      </c>
      <c r="B570" s="1">
        <v>120</v>
      </c>
      <c r="C570" s="18"/>
      <c r="E570" s="1" t="s">
        <v>8221</v>
      </c>
      <c r="F570" s="1">
        <v>1</v>
      </c>
    </row>
    <row r="571" spans="1:6" x14ac:dyDescent="0.25">
      <c r="A571" s="1" t="s">
        <v>8219</v>
      </c>
      <c r="B571" s="1">
        <v>22</v>
      </c>
      <c r="C571" s="18"/>
      <c r="E571" s="1" t="s">
        <v>8221</v>
      </c>
      <c r="F571" s="1">
        <v>19</v>
      </c>
    </row>
    <row r="572" spans="1:6" x14ac:dyDescent="0.25">
      <c r="A572" s="1" t="s">
        <v>8219</v>
      </c>
      <c r="B572" s="1">
        <v>64</v>
      </c>
      <c r="C572" s="18"/>
      <c r="E572" s="1" t="s">
        <v>8221</v>
      </c>
      <c r="F572" s="1">
        <v>9</v>
      </c>
    </row>
    <row r="573" spans="1:6" x14ac:dyDescent="0.25">
      <c r="A573" s="1" t="s">
        <v>8219</v>
      </c>
      <c r="B573" s="1">
        <v>23</v>
      </c>
      <c r="C573" s="18"/>
      <c r="E573" s="1" t="s">
        <v>8221</v>
      </c>
      <c r="F573" s="1">
        <v>1</v>
      </c>
    </row>
    <row r="574" spans="1:6" x14ac:dyDescent="0.25">
      <c r="A574" s="1" t="s">
        <v>8219</v>
      </c>
      <c r="B574" s="1">
        <v>238</v>
      </c>
      <c r="C574" s="18"/>
      <c r="E574" s="1" t="s">
        <v>8221</v>
      </c>
      <c r="F574" s="1">
        <v>0</v>
      </c>
    </row>
    <row r="575" spans="1:6" x14ac:dyDescent="0.25">
      <c r="A575" s="1" t="s">
        <v>8219</v>
      </c>
      <c r="B575" s="1">
        <v>33</v>
      </c>
      <c r="C575" s="18"/>
      <c r="E575" s="1" t="s">
        <v>8221</v>
      </c>
      <c r="F575" s="1">
        <v>1</v>
      </c>
    </row>
    <row r="576" spans="1:6" x14ac:dyDescent="0.25">
      <c r="A576" s="1" t="s">
        <v>8219</v>
      </c>
      <c r="B576" s="1">
        <v>32</v>
      </c>
      <c r="C576" s="18"/>
      <c r="E576" s="1" t="s">
        <v>8221</v>
      </c>
      <c r="F576" s="1">
        <v>5</v>
      </c>
    </row>
    <row r="577" spans="1:6" x14ac:dyDescent="0.25">
      <c r="A577" s="1" t="s">
        <v>8219</v>
      </c>
      <c r="B577" s="1">
        <v>24</v>
      </c>
      <c r="C577" s="18"/>
      <c r="E577" s="1" t="s">
        <v>8221</v>
      </c>
      <c r="F577" s="1">
        <v>85</v>
      </c>
    </row>
    <row r="578" spans="1:6" x14ac:dyDescent="0.25">
      <c r="A578" s="1" t="s">
        <v>8219</v>
      </c>
      <c r="B578" s="1">
        <v>29</v>
      </c>
      <c r="C578" s="18"/>
      <c r="E578" s="1" t="s">
        <v>8221</v>
      </c>
      <c r="F578" s="1">
        <v>3</v>
      </c>
    </row>
    <row r="579" spans="1:6" x14ac:dyDescent="0.25">
      <c r="A579" s="1" t="s">
        <v>8219</v>
      </c>
      <c r="B579" s="1">
        <v>50</v>
      </c>
      <c r="C579" s="18"/>
      <c r="E579" s="1" t="s">
        <v>8221</v>
      </c>
      <c r="F579" s="1">
        <v>4</v>
      </c>
    </row>
    <row r="580" spans="1:6" x14ac:dyDescent="0.25">
      <c r="A580" s="1" t="s">
        <v>8219</v>
      </c>
      <c r="B580" s="1">
        <v>108</v>
      </c>
      <c r="C580" s="18"/>
      <c r="E580" s="1" t="s">
        <v>8221</v>
      </c>
      <c r="F580" s="1">
        <v>3</v>
      </c>
    </row>
    <row r="581" spans="1:6" x14ac:dyDescent="0.25">
      <c r="A581" s="1" t="s">
        <v>8219</v>
      </c>
      <c r="B581" s="1">
        <v>139</v>
      </c>
      <c r="C581" s="18"/>
      <c r="E581" s="1" t="s">
        <v>8221</v>
      </c>
      <c r="F581" s="1">
        <v>5</v>
      </c>
    </row>
    <row r="582" spans="1:6" x14ac:dyDescent="0.25">
      <c r="A582" s="1" t="s">
        <v>8219</v>
      </c>
      <c r="B582" s="1">
        <v>7</v>
      </c>
      <c r="C582" s="18"/>
      <c r="E582" s="1" t="s">
        <v>8221</v>
      </c>
      <c r="F582" s="1">
        <v>17</v>
      </c>
    </row>
    <row r="583" spans="1:6" x14ac:dyDescent="0.25">
      <c r="A583" s="1" t="s">
        <v>8219</v>
      </c>
      <c r="B583" s="1">
        <v>149</v>
      </c>
      <c r="C583" s="18"/>
      <c r="E583" s="1" t="s">
        <v>8221</v>
      </c>
      <c r="F583" s="1">
        <v>3</v>
      </c>
    </row>
    <row r="584" spans="1:6" x14ac:dyDescent="0.25">
      <c r="A584" s="1" t="s">
        <v>8219</v>
      </c>
      <c r="B584" s="1">
        <v>31</v>
      </c>
      <c r="C584" s="18"/>
      <c r="E584" s="1" t="s">
        <v>8221</v>
      </c>
      <c r="F584" s="1">
        <v>2</v>
      </c>
    </row>
    <row r="585" spans="1:6" x14ac:dyDescent="0.25">
      <c r="A585" s="1" t="s">
        <v>8219</v>
      </c>
      <c r="B585" s="1">
        <v>26</v>
      </c>
      <c r="C585" s="18"/>
      <c r="E585" s="1" t="s">
        <v>8221</v>
      </c>
      <c r="F585" s="1">
        <v>6</v>
      </c>
    </row>
    <row r="586" spans="1:6" x14ac:dyDescent="0.25">
      <c r="A586" s="1" t="s">
        <v>8219</v>
      </c>
      <c r="B586" s="1">
        <v>172</v>
      </c>
      <c r="C586" s="18"/>
      <c r="E586" s="1" t="s">
        <v>8221</v>
      </c>
      <c r="F586" s="1">
        <v>0</v>
      </c>
    </row>
    <row r="587" spans="1:6" x14ac:dyDescent="0.25">
      <c r="A587" s="1" t="s">
        <v>8219</v>
      </c>
      <c r="B587" s="1">
        <v>78</v>
      </c>
      <c r="C587" s="18"/>
      <c r="E587" s="1" t="s">
        <v>8221</v>
      </c>
      <c r="F587" s="1">
        <v>1</v>
      </c>
    </row>
    <row r="588" spans="1:6" x14ac:dyDescent="0.25">
      <c r="A588" s="1" t="s">
        <v>8219</v>
      </c>
      <c r="B588" s="1">
        <v>120</v>
      </c>
      <c r="C588" s="18"/>
      <c r="E588" s="1" t="s">
        <v>8221</v>
      </c>
      <c r="F588" s="1">
        <v>3</v>
      </c>
    </row>
    <row r="589" spans="1:6" x14ac:dyDescent="0.25">
      <c r="A589" s="1" t="s">
        <v>8219</v>
      </c>
      <c r="B589" s="1">
        <v>227</v>
      </c>
      <c r="C589" s="18"/>
      <c r="E589" s="1" t="s">
        <v>8221</v>
      </c>
      <c r="F589" s="1">
        <v>13</v>
      </c>
    </row>
    <row r="590" spans="1:6" x14ac:dyDescent="0.25">
      <c r="A590" s="1" t="s">
        <v>8219</v>
      </c>
      <c r="B590" s="1">
        <v>42</v>
      </c>
      <c r="C590" s="18"/>
      <c r="E590" s="1" t="s">
        <v>8221</v>
      </c>
      <c r="F590" s="1">
        <v>1</v>
      </c>
    </row>
    <row r="591" spans="1:6" x14ac:dyDescent="0.25">
      <c r="A591" s="1" t="s">
        <v>8219</v>
      </c>
      <c r="B591" s="1">
        <v>64</v>
      </c>
      <c r="C591" s="18"/>
      <c r="E591" s="1" t="s">
        <v>8221</v>
      </c>
      <c r="F591" s="1">
        <v>1</v>
      </c>
    </row>
    <row r="592" spans="1:6" x14ac:dyDescent="0.25">
      <c r="A592" s="1" t="s">
        <v>8219</v>
      </c>
      <c r="B592" s="1">
        <v>121</v>
      </c>
      <c r="C592" s="18"/>
      <c r="E592" s="1" t="s">
        <v>8221</v>
      </c>
      <c r="F592" s="1">
        <v>9</v>
      </c>
    </row>
    <row r="593" spans="1:6" x14ac:dyDescent="0.25">
      <c r="A593" s="1" t="s">
        <v>8219</v>
      </c>
      <c r="B593" s="1">
        <v>87</v>
      </c>
      <c r="C593" s="18"/>
      <c r="E593" s="1" t="s">
        <v>8221</v>
      </c>
      <c r="F593" s="1">
        <v>0</v>
      </c>
    </row>
    <row r="594" spans="1:6" x14ac:dyDescent="0.25">
      <c r="A594" s="1" t="s">
        <v>8219</v>
      </c>
      <c r="B594" s="1">
        <v>65</v>
      </c>
      <c r="C594" s="18"/>
      <c r="E594" s="1" t="s">
        <v>8221</v>
      </c>
      <c r="F594" s="1">
        <v>2</v>
      </c>
    </row>
    <row r="595" spans="1:6" x14ac:dyDescent="0.25">
      <c r="A595" s="1" t="s">
        <v>8219</v>
      </c>
      <c r="B595" s="1">
        <v>49</v>
      </c>
      <c r="C595" s="18"/>
      <c r="E595" s="1" t="s">
        <v>8221</v>
      </c>
      <c r="F595" s="1">
        <v>1</v>
      </c>
    </row>
    <row r="596" spans="1:6" x14ac:dyDescent="0.25">
      <c r="A596" s="1" t="s">
        <v>8219</v>
      </c>
      <c r="B596" s="1">
        <v>19</v>
      </c>
      <c r="C596" s="18"/>
      <c r="E596" s="1" t="s">
        <v>8221</v>
      </c>
      <c r="F596" s="1">
        <v>10</v>
      </c>
    </row>
    <row r="597" spans="1:6" x14ac:dyDescent="0.25">
      <c r="A597" s="1" t="s">
        <v>8219</v>
      </c>
      <c r="B597" s="1">
        <v>81</v>
      </c>
      <c r="C597" s="18"/>
      <c r="E597" s="1" t="s">
        <v>8221</v>
      </c>
      <c r="F597" s="1">
        <v>3</v>
      </c>
    </row>
    <row r="598" spans="1:6" x14ac:dyDescent="0.25">
      <c r="A598" s="1" t="s">
        <v>8219</v>
      </c>
      <c r="B598" s="1">
        <v>264</v>
      </c>
      <c r="C598" s="18"/>
      <c r="E598" s="1" t="s">
        <v>8221</v>
      </c>
      <c r="F598" s="1">
        <v>2</v>
      </c>
    </row>
    <row r="599" spans="1:6" x14ac:dyDescent="0.25">
      <c r="A599" s="1" t="s">
        <v>8219</v>
      </c>
      <c r="B599" s="1">
        <v>25</v>
      </c>
      <c r="C599" s="18"/>
      <c r="E599" s="1" t="s">
        <v>8221</v>
      </c>
      <c r="F599" s="1">
        <v>2</v>
      </c>
    </row>
    <row r="600" spans="1:6" x14ac:dyDescent="0.25">
      <c r="A600" s="1" t="s">
        <v>8219</v>
      </c>
      <c r="B600" s="1">
        <v>5</v>
      </c>
      <c r="C600" s="18"/>
      <c r="E600" s="1" t="s">
        <v>8221</v>
      </c>
      <c r="F600" s="1">
        <v>1</v>
      </c>
    </row>
    <row r="601" spans="1:6" x14ac:dyDescent="0.25">
      <c r="A601" s="1" t="s">
        <v>8219</v>
      </c>
      <c r="B601" s="1">
        <v>144</v>
      </c>
      <c r="C601" s="18"/>
      <c r="E601" s="1" t="s">
        <v>8221</v>
      </c>
      <c r="F601" s="1">
        <v>14</v>
      </c>
    </row>
    <row r="602" spans="1:6" x14ac:dyDescent="0.25">
      <c r="A602" s="1" t="s">
        <v>8219</v>
      </c>
      <c r="B602" s="1">
        <v>92</v>
      </c>
      <c r="C602" s="18"/>
      <c r="E602" s="1" t="s">
        <v>8221</v>
      </c>
      <c r="F602" s="1">
        <v>0</v>
      </c>
    </row>
    <row r="603" spans="1:6" x14ac:dyDescent="0.25">
      <c r="A603" s="1" t="s">
        <v>8219</v>
      </c>
      <c r="B603" s="1">
        <v>147</v>
      </c>
      <c r="C603" s="18"/>
      <c r="E603" s="1" t="s">
        <v>8221</v>
      </c>
      <c r="F603" s="1">
        <v>0</v>
      </c>
    </row>
    <row r="604" spans="1:6" x14ac:dyDescent="0.25">
      <c r="A604" s="1" t="s">
        <v>8219</v>
      </c>
      <c r="B604" s="1">
        <v>90</v>
      </c>
      <c r="C604" s="18"/>
      <c r="E604" s="1" t="s">
        <v>8221</v>
      </c>
      <c r="F604" s="1">
        <v>4</v>
      </c>
    </row>
    <row r="605" spans="1:6" x14ac:dyDescent="0.25">
      <c r="A605" s="1" t="s">
        <v>8219</v>
      </c>
      <c r="B605" s="1">
        <v>87</v>
      </c>
      <c r="C605" s="18"/>
      <c r="E605" s="1" t="s">
        <v>8221</v>
      </c>
      <c r="F605" s="1">
        <v>3</v>
      </c>
    </row>
    <row r="606" spans="1:6" x14ac:dyDescent="0.25">
      <c r="A606" s="1" t="s">
        <v>8219</v>
      </c>
      <c r="B606" s="1">
        <v>406</v>
      </c>
      <c r="C606" s="18"/>
      <c r="E606" s="1" t="s">
        <v>8221</v>
      </c>
      <c r="F606" s="1">
        <v>0</v>
      </c>
    </row>
    <row r="607" spans="1:6" x14ac:dyDescent="0.25">
      <c r="A607" s="1" t="s">
        <v>8219</v>
      </c>
      <c r="B607" s="1">
        <v>20</v>
      </c>
      <c r="C607" s="18"/>
      <c r="E607" s="1" t="s">
        <v>8221</v>
      </c>
      <c r="F607" s="1">
        <v>5</v>
      </c>
    </row>
    <row r="608" spans="1:6" x14ac:dyDescent="0.25">
      <c r="A608" s="1" t="s">
        <v>8219</v>
      </c>
      <c r="B608" s="1">
        <v>70</v>
      </c>
      <c r="C608" s="18"/>
      <c r="E608" s="1" t="s">
        <v>8221</v>
      </c>
      <c r="F608" s="1">
        <v>47</v>
      </c>
    </row>
    <row r="609" spans="1:6" x14ac:dyDescent="0.25">
      <c r="A609" s="1" t="s">
        <v>8219</v>
      </c>
      <c r="B609" s="1">
        <v>16</v>
      </c>
      <c r="C609" s="18"/>
      <c r="E609" s="1" t="s">
        <v>8221</v>
      </c>
      <c r="F609" s="1">
        <v>0</v>
      </c>
    </row>
    <row r="610" spans="1:6" x14ac:dyDescent="0.25">
      <c r="A610" s="1" t="s">
        <v>8219</v>
      </c>
      <c r="B610" s="1">
        <v>52</v>
      </c>
      <c r="C610" s="18"/>
      <c r="E610" s="1" t="s">
        <v>8221</v>
      </c>
      <c r="F610" s="1">
        <v>10</v>
      </c>
    </row>
    <row r="611" spans="1:6" x14ac:dyDescent="0.25">
      <c r="A611" s="1" t="s">
        <v>8219</v>
      </c>
      <c r="B611" s="1">
        <v>66</v>
      </c>
      <c r="C611" s="18"/>
      <c r="E611" s="1" t="s">
        <v>8221</v>
      </c>
      <c r="F611" s="1">
        <v>11</v>
      </c>
    </row>
    <row r="612" spans="1:6" x14ac:dyDescent="0.25">
      <c r="A612" s="1" t="s">
        <v>8219</v>
      </c>
      <c r="B612" s="1">
        <v>109</v>
      </c>
      <c r="C612" s="18"/>
      <c r="E612" s="1" t="s">
        <v>8221</v>
      </c>
      <c r="F612" s="1">
        <v>2</v>
      </c>
    </row>
    <row r="613" spans="1:6" x14ac:dyDescent="0.25">
      <c r="A613" s="1" t="s">
        <v>8219</v>
      </c>
      <c r="B613" s="1">
        <v>168</v>
      </c>
      <c r="C613" s="18"/>
      <c r="E613" s="1" t="s">
        <v>8221</v>
      </c>
      <c r="F613" s="1">
        <v>2</v>
      </c>
    </row>
    <row r="614" spans="1:6" x14ac:dyDescent="0.25">
      <c r="A614" s="1" t="s">
        <v>8219</v>
      </c>
      <c r="B614" s="1">
        <v>31</v>
      </c>
      <c r="C614" s="18"/>
      <c r="E614" s="1" t="s">
        <v>8221</v>
      </c>
      <c r="F614" s="1">
        <v>22</v>
      </c>
    </row>
    <row r="615" spans="1:6" x14ac:dyDescent="0.25">
      <c r="A615" s="1" t="s">
        <v>8219</v>
      </c>
      <c r="B615" s="1">
        <v>133</v>
      </c>
      <c r="C615" s="18"/>
      <c r="E615" s="1" t="s">
        <v>8221</v>
      </c>
      <c r="F615" s="1">
        <v>8</v>
      </c>
    </row>
    <row r="616" spans="1:6" x14ac:dyDescent="0.25">
      <c r="A616" s="1" t="s">
        <v>8219</v>
      </c>
      <c r="B616" s="1">
        <v>151</v>
      </c>
      <c r="C616" s="18"/>
      <c r="E616" s="1" t="s">
        <v>8221</v>
      </c>
      <c r="F616" s="1">
        <v>6</v>
      </c>
    </row>
    <row r="617" spans="1:6" x14ac:dyDescent="0.25">
      <c r="A617" s="1" t="s">
        <v>8219</v>
      </c>
      <c r="B617" s="1">
        <v>5</v>
      </c>
      <c r="C617" s="18"/>
      <c r="E617" s="1" t="s">
        <v>8221</v>
      </c>
      <c r="F617" s="1">
        <v>1</v>
      </c>
    </row>
    <row r="618" spans="1:6" x14ac:dyDescent="0.25">
      <c r="A618" s="1" t="s">
        <v>8219</v>
      </c>
      <c r="B618" s="1">
        <v>73</v>
      </c>
      <c r="C618" s="18"/>
      <c r="E618" s="1" t="s">
        <v>8221</v>
      </c>
      <c r="F618" s="1">
        <v>3</v>
      </c>
    </row>
    <row r="619" spans="1:6" x14ac:dyDescent="0.25">
      <c r="A619" s="1" t="s">
        <v>8219</v>
      </c>
      <c r="B619" s="1">
        <v>148</v>
      </c>
      <c r="C619" s="18"/>
      <c r="E619" s="1" t="s">
        <v>8221</v>
      </c>
      <c r="F619" s="1">
        <v>0</v>
      </c>
    </row>
    <row r="620" spans="1:6" x14ac:dyDescent="0.25">
      <c r="A620" s="1" t="s">
        <v>8219</v>
      </c>
      <c r="B620" s="1">
        <v>93</v>
      </c>
      <c r="C620" s="18"/>
      <c r="E620" s="1" t="s">
        <v>8221</v>
      </c>
      <c r="F620" s="1">
        <v>0</v>
      </c>
    </row>
    <row r="621" spans="1:6" x14ac:dyDescent="0.25">
      <c r="A621" s="1" t="s">
        <v>8219</v>
      </c>
      <c r="B621" s="1">
        <v>63</v>
      </c>
      <c r="C621" s="18"/>
      <c r="E621" s="1" t="s">
        <v>8221</v>
      </c>
      <c r="F621" s="1">
        <v>0</v>
      </c>
    </row>
    <row r="622" spans="1:6" x14ac:dyDescent="0.25">
      <c r="A622" s="1" t="s">
        <v>8219</v>
      </c>
      <c r="B622" s="1">
        <v>134</v>
      </c>
      <c r="C622" s="18"/>
      <c r="E622" s="1" t="s">
        <v>8221</v>
      </c>
      <c r="F622" s="1">
        <v>0</v>
      </c>
    </row>
    <row r="623" spans="1:6" x14ac:dyDescent="0.25">
      <c r="A623" s="1" t="s">
        <v>8219</v>
      </c>
      <c r="B623" s="1">
        <v>14</v>
      </c>
      <c r="C623" s="18"/>
      <c r="E623" s="1" t="s">
        <v>8221</v>
      </c>
      <c r="F623" s="1">
        <v>0</v>
      </c>
    </row>
    <row r="624" spans="1:6" x14ac:dyDescent="0.25">
      <c r="A624" s="1" t="s">
        <v>8219</v>
      </c>
      <c r="B624" s="1">
        <v>78</v>
      </c>
      <c r="C624" s="18"/>
      <c r="E624" s="1" t="s">
        <v>8221</v>
      </c>
      <c r="F624" s="1">
        <v>3</v>
      </c>
    </row>
    <row r="625" spans="1:6" x14ac:dyDescent="0.25">
      <c r="A625" s="1" t="s">
        <v>8219</v>
      </c>
      <c r="B625" s="1">
        <v>112</v>
      </c>
      <c r="C625" s="18"/>
      <c r="E625" s="1" t="s">
        <v>8221</v>
      </c>
      <c r="F625" s="1">
        <v>0</v>
      </c>
    </row>
    <row r="626" spans="1:6" x14ac:dyDescent="0.25">
      <c r="A626" s="1" t="s">
        <v>8219</v>
      </c>
      <c r="B626" s="1">
        <v>34</v>
      </c>
      <c r="C626" s="18"/>
      <c r="E626" s="1" t="s">
        <v>8221</v>
      </c>
      <c r="F626" s="1">
        <v>0</v>
      </c>
    </row>
    <row r="627" spans="1:6" x14ac:dyDescent="0.25">
      <c r="A627" s="1" t="s">
        <v>8219</v>
      </c>
      <c r="B627" s="1">
        <v>19</v>
      </c>
      <c r="C627" s="18"/>
      <c r="E627" s="1" t="s">
        <v>8221</v>
      </c>
      <c r="F627" s="1">
        <v>1</v>
      </c>
    </row>
    <row r="628" spans="1:6" x14ac:dyDescent="0.25">
      <c r="A628" s="1" t="s">
        <v>8219</v>
      </c>
      <c r="B628" s="1">
        <v>13</v>
      </c>
      <c r="C628" s="18"/>
      <c r="E628" s="1" t="s">
        <v>8221</v>
      </c>
      <c r="F628" s="1">
        <v>6</v>
      </c>
    </row>
    <row r="629" spans="1:6" x14ac:dyDescent="0.25">
      <c r="A629" s="1" t="s">
        <v>8219</v>
      </c>
      <c r="B629" s="1">
        <v>104</v>
      </c>
      <c r="C629" s="18"/>
      <c r="E629" s="1" t="s">
        <v>8221</v>
      </c>
      <c r="F629" s="1">
        <v>1</v>
      </c>
    </row>
    <row r="630" spans="1:6" x14ac:dyDescent="0.25">
      <c r="A630" s="1" t="s">
        <v>8219</v>
      </c>
      <c r="B630" s="1">
        <v>52</v>
      </c>
      <c r="C630" s="18"/>
      <c r="E630" s="1" t="s">
        <v>8221</v>
      </c>
      <c r="F630" s="1">
        <v>2</v>
      </c>
    </row>
    <row r="631" spans="1:6" x14ac:dyDescent="0.25">
      <c r="A631" s="1" t="s">
        <v>8219</v>
      </c>
      <c r="B631" s="1">
        <v>17</v>
      </c>
      <c r="C631" s="18"/>
      <c r="E631" s="1" t="s">
        <v>8221</v>
      </c>
      <c r="F631" s="1">
        <v>0</v>
      </c>
    </row>
    <row r="632" spans="1:6" x14ac:dyDescent="0.25">
      <c r="A632" s="1" t="s">
        <v>8219</v>
      </c>
      <c r="B632" s="1">
        <v>82</v>
      </c>
      <c r="C632" s="18"/>
      <c r="E632" s="1" t="s">
        <v>8221</v>
      </c>
      <c r="F632" s="1">
        <v>3</v>
      </c>
    </row>
    <row r="633" spans="1:6" x14ac:dyDescent="0.25">
      <c r="A633" s="1" t="s">
        <v>8219</v>
      </c>
      <c r="B633" s="1">
        <v>73</v>
      </c>
      <c r="C633" s="18"/>
      <c r="E633" s="1" t="s">
        <v>8221</v>
      </c>
      <c r="F633" s="1">
        <v>3</v>
      </c>
    </row>
    <row r="634" spans="1:6" x14ac:dyDescent="0.25">
      <c r="A634" s="1" t="s">
        <v>8219</v>
      </c>
      <c r="B634" s="1">
        <v>158</v>
      </c>
      <c r="C634" s="18"/>
      <c r="E634" s="1" t="s">
        <v>8221</v>
      </c>
      <c r="F634" s="1">
        <v>0</v>
      </c>
    </row>
    <row r="635" spans="1:6" x14ac:dyDescent="0.25">
      <c r="A635" s="1" t="s">
        <v>8219</v>
      </c>
      <c r="B635" s="1">
        <v>65</v>
      </c>
      <c r="C635" s="18"/>
      <c r="E635" s="1" t="s">
        <v>8221</v>
      </c>
      <c r="F635" s="1">
        <v>6</v>
      </c>
    </row>
    <row r="636" spans="1:6" x14ac:dyDescent="0.25">
      <c r="A636" s="1" t="s">
        <v>8219</v>
      </c>
      <c r="B636" s="1">
        <v>184</v>
      </c>
      <c r="C636" s="18"/>
      <c r="E636" s="1" t="s">
        <v>8221</v>
      </c>
      <c r="F636" s="1">
        <v>0</v>
      </c>
    </row>
    <row r="637" spans="1:6" x14ac:dyDescent="0.25">
      <c r="A637" s="1" t="s">
        <v>8219</v>
      </c>
      <c r="B637" s="1">
        <v>34</v>
      </c>
      <c r="C637" s="18"/>
      <c r="E637" s="1" t="s">
        <v>8221</v>
      </c>
      <c r="F637" s="1">
        <v>19</v>
      </c>
    </row>
    <row r="638" spans="1:6" x14ac:dyDescent="0.25">
      <c r="A638" s="1" t="s">
        <v>8219</v>
      </c>
      <c r="B638" s="1">
        <v>240</v>
      </c>
      <c r="C638" s="18"/>
      <c r="E638" s="1" t="s">
        <v>8221</v>
      </c>
      <c r="F638" s="1">
        <v>1</v>
      </c>
    </row>
    <row r="639" spans="1:6" x14ac:dyDescent="0.25">
      <c r="A639" s="1" t="s">
        <v>8219</v>
      </c>
      <c r="B639" s="1">
        <v>113</v>
      </c>
      <c r="C639" s="18"/>
      <c r="E639" s="1" t="s">
        <v>8221</v>
      </c>
      <c r="F639" s="1">
        <v>2</v>
      </c>
    </row>
    <row r="640" spans="1:6" x14ac:dyDescent="0.25">
      <c r="A640" s="1" t="s">
        <v>8219</v>
      </c>
      <c r="B640" s="1">
        <v>66</v>
      </c>
      <c r="C640" s="18"/>
      <c r="E640" s="1" t="s">
        <v>8221</v>
      </c>
      <c r="F640" s="1">
        <v>0</v>
      </c>
    </row>
    <row r="641" spans="1:6" x14ac:dyDescent="0.25">
      <c r="A641" s="1" t="s">
        <v>8219</v>
      </c>
      <c r="B641" s="1">
        <v>340</v>
      </c>
      <c r="C641" s="18"/>
      <c r="E641" s="1" t="s">
        <v>8221</v>
      </c>
      <c r="F641" s="1">
        <v>11</v>
      </c>
    </row>
    <row r="642" spans="1:6" x14ac:dyDescent="0.25">
      <c r="A642" s="1" t="s">
        <v>8219</v>
      </c>
      <c r="B642" s="1">
        <v>150</v>
      </c>
      <c r="C642" s="18"/>
      <c r="E642" s="1" t="s">
        <v>8221</v>
      </c>
      <c r="F642" s="1">
        <v>0</v>
      </c>
    </row>
    <row r="643" spans="1:6" x14ac:dyDescent="0.25">
      <c r="A643" s="1" t="s">
        <v>8219</v>
      </c>
      <c r="B643" s="1">
        <v>25</v>
      </c>
      <c r="C643" s="18"/>
      <c r="E643" s="1" t="s">
        <v>8221</v>
      </c>
      <c r="F643" s="1">
        <v>0</v>
      </c>
    </row>
    <row r="644" spans="1:6" x14ac:dyDescent="0.25">
      <c r="A644" s="1" t="s">
        <v>8219</v>
      </c>
      <c r="B644" s="1">
        <v>234</v>
      </c>
      <c r="C644" s="18"/>
      <c r="E644" s="1" t="s">
        <v>8221</v>
      </c>
      <c r="F644" s="1">
        <v>1</v>
      </c>
    </row>
    <row r="645" spans="1:6" x14ac:dyDescent="0.25">
      <c r="A645" s="1" t="s">
        <v>8219</v>
      </c>
      <c r="B645" s="1">
        <v>2602</v>
      </c>
      <c r="C645" s="18"/>
      <c r="E645" s="1" t="s">
        <v>8221</v>
      </c>
      <c r="F645" s="1">
        <v>3</v>
      </c>
    </row>
    <row r="646" spans="1:6" x14ac:dyDescent="0.25">
      <c r="A646" s="1" t="s">
        <v>8219</v>
      </c>
      <c r="B646" s="1">
        <v>248</v>
      </c>
      <c r="C646" s="18"/>
      <c r="E646" s="1" t="s">
        <v>8221</v>
      </c>
      <c r="F646" s="1">
        <v>1</v>
      </c>
    </row>
    <row r="647" spans="1:6" x14ac:dyDescent="0.25">
      <c r="A647" s="1" t="s">
        <v>8219</v>
      </c>
      <c r="B647" s="1">
        <v>600</v>
      </c>
      <c r="C647" s="18"/>
      <c r="E647" s="1" t="s">
        <v>8221</v>
      </c>
      <c r="F647" s="1">
        <v>15</v>
      </c>
    </row>
    <row r="648" spans="1:6" x14ac:dyDescent="0.25">
      <c r="A648" s="1" t="s">
        <v>8219</v>
      </c>
      <c r="B648" s="1">
        <v>293</v>
      </c>
      <c r="C648" s="18"/>
      <c r="E648" s="1" t="s">
        <v>8221</v>
      </c>
      <c r="F648" s="1">
        <v>2</v>
      </c>
    </row>
    <row r="649" spans="1:6" x14ac:dyDescent="0.25">
      <c r="A649" s="1" t="s">
        <v>8219</v>
      </c>
      <c r="B649" s="1">
        <v>321</v>
      </c>
      <c r="C649" s="18"/>
      <c r="E649" s="1" t="s">
        <v>8221</v>
      </c>
      <c r="F649" s="1">
        <v>1</v>
      </c>
    </row>
    <row r="650" spans="1:6" x14ac:dyDescent="0.25">
      <c r="A650" s="1" t="s">
        <v>8219</v>
      </c>
      <c r="B650" s="1">
        <v>81</v>
      </c>
      <c r="C650" s="18"/>
      <c r="E650" s="1" t="s">
        <v>8221</v>
      </c>
      <c r="F650" s="1">
        <v>1</v>
      </c>
    </row>
    <row r="651" spans="1:6" x14ac:dyDescent="0.25">
      <c r="A651" s="1" t="s">
        <v>8219</v>
      </c>
      <c r="B651" s="1">
        <v>343</v>
      </c>
      <c r="C651" s="18"/>
      <c r="E651" s="1" t="s">
        <v>8221</v>
      </c>
      <c r="F651" s="1">
        <v>0</v>
      </c>
    </row>
    <row r="652" spans="1:6" x14ac:dyDescent="0.25">
      <c r="A652" s="1" t="s">
        <v>8219</v>
      </c>
      <c r="B652" s="1">
        <v>336</v>
      </c>
      <c r="C652" s="18"/>
      <c r="E652" s="1" t="s">
        <v>8221</v>
      </c>
      <c r="F652" s="1">
        <v>1</v>
      </c>
    </row>
    <row r="653" spans="1:6" x14ac:dyDescent="0.25">
      <c r="A653" s="1" t="s">
        <v>8219</v>
      </c>
      <c r="B653" s="1">
        <v>47</v>
      </c>
      <c r="C653" s="18"/>
      <c r="E653" s="1" t="s">
        <v>8221</v>
      </c>
      <c r="F653" s="1">
        <v>11</v>
      </c>
    </row>
    <row r="654" spans="1:6" x14ac:dyDescent="0.25">
      <c r="A654" s="1" t="s">
        <v>8219</v>
      </c>
      <c r="B654" s="1">
        <v>76</v>
      </c>
      <c r="C654" s="18"/>
      <c r="E654" s="1" t="s">
        <v>8221</v>
      </c>
      <c r="F654" s="1">
        <v>0</v>
      </c>
    </row>
    <row r="655" spans="1:6" x14ac:dyDescent="0.25">
      <c r="A655" s="1" t="s">
        <v>8219</v>
      </c>
      <c r="B655" s="1">
        <v>441</v>
      </c>
      <c r="C655" s="18"/>
      <c r="E655" s="1" t="s">
        <v>8221</v>
      </c>
      <c r="F655" s="1">
        <v>1</v>
      </c>
    </row>
    <row r="656" spans="1:6" x14ac:dyDescent="0.25">
      <c r="A656" s="1" t="s">
        <v>8219</v>
      </c>
      <c r="B656" s="1">
        <v>916</v>
      </c>
      <c r="C656" s="18"/>
      <c r="E656" s="1" t="s">
        <v>8221</v>
      </c>
      <c r="F656" s="1">
        <v>6</v>
      </c>
    </row>
    <row r="657" spans="1:6" x14ac:dyDescent="0.25">
      <c r="A657" s="1" t="s">
        <v>8219</v>
      </c>
      <c r="B657" s="1">
        <v>369</v>
      </c>
      <c r="C657" s="18"/>
      <c r="E657" s="1" t="s">
        <v>8221</v>
      </c>
      <c r="F657" s="1">
        <v>7</v>
      </c>
    </row>
    <row r="658" spans="1:6" x14ac:dyDescent="0.25">
      <c r="A658" s="1" t="s">
        <v>8219</v>
      </c>
      <c r="B658" s="1">
        <v>20242</v>
      </c>
      <c r="C658" s="18"/>
      <c r="E658" s="1" t="s">
        <v>8221</v>
      </c>
      <c r="F658" s="1">
        <v>0</v>
      </c>
    </row>
    <row r="659" spans="1:6" x14ac:dyDescent="0.25">
      <c r="A659" s="1" t="s">
        <v>8219</v>
      </c>
      <c r="B659" s="1">
        <v>71</v>
      </c>
      <c r="C659" s="18"/>
      <c r="E659" s="1" t="s">
        <v>8221</v>
      </c>
      <c r="F659" s="1">
        <v>16</v>
      </c>
    </row>
    <row r="660" spans="1:6" x14ac:dyDescent="0.25">
      <c r="A660" s="1" t="s">
        <v>8219</v>
      </c>
      <c r="B660" s="1">
        <v>635</v>
      </c>
      <c r="C660" s="18"/>
      <c r="E660" s="1" t="s">
        <v>8221</v>
      </c>
      <c r="F660" s="1">
        <v>0</v>
      </c>
    </row>
    <row r="661" spans="1:6" x14ac:dyDescent="0.25">
      <c r="A661" s="1" t="s">
        <v>8219</v>
      </c>
      <c r="B661" s="1">
        <v>885</v>
      </c>
      <c r="C661" s="18"/>
      <c r="E661" s="1" t="s">
        <v>8221</v>
      </c>
      <c r="F661" s="1">
        <v>0</v>
      </c>
    </row>
    <row r="662" spans="1:6" x14ac:dyDescent="0.25">
      <c r="A662" s="1" t="s">
        <v>8219</v>
      </c>
      <c r="B662" s="1">
        <v>329</v>
      </c>
      <c r="C662" s="18"/>
      <c r="E662" s="1" t="s">
        <v>8221</v>
      </c>
      <c r="F662" s="1">
        <v>0</v>
      </c>
    </row>
    <row r="663" spans="1:6" x14ac:dyDescent="0.25">
      <c r="A663" s="1" t="s">
        <v>8219</v>
      </c>
      <c r="B663" s="1">
        <v>71</v>
      </c>
      <c r="C663" s="18"/>
      <c r="E663" s="1" t="s">
        <v>8221</v>
      </c>
      <c r="F663" s="1">
        <v>12</v>
      </c>
    </row>
    <row r="664" spans="1:6" x14ac:dyDescent="0.25">
      <c r="A664" s="1" t="s">
        <v>8219</v>
      </c>
      <c r="B664" s="1">
        <v>269</v>
      </c>
      <c r="C664" s="18"/>
      <c r="E664" s="1" t="s">
        <v>8221</v>
      </c>
      <c r="F664" s="1">
        <v>1</v>
      </c>
    </row>
    <row r="665" spans="1:6" x14ac:dyDescent="0.25">
      <c r="A665" s="1" t="s">
        <v>8219</v>
      </c>
      <c r="B665" s="1">
        <v>345</v>
      </c>
      <c r="C665" s="18"/>
      <c r="E665" s="1" t="s">
        <v>8221</v>
      </c>
      <c r="F665" s="1">
        <v>3</v>
      </c>
    </row>
    <row r="666" spans="1:6" x14ac:dyDescent="0.25">
      <c r="A666" s="1" t="s">
        <v>8219</v>
      </c>
      <c r="B666" s="1">
        <v>43</v>
      </c>
      <c r="C666" s="18"/>
      <c r="E666" s="1" t="s">
        <v>8221</v>
      </c>
      <c r="F666" s="1">
        <v>1</v>
      </c>
    </row>
    <row r="667" spans="1:6" x14ac:dyDescent="0.25">
      <c r="A667" s="1" t="s">
        <v>8219</v>
      </c>
      <c r="B667" s="1">
        <v>33</v>
      </c>
      <c r="C667" s="18"/>
      <c r="E667" s="1" t="s">
        <v>8221</v>
      </c>
      <c r="F667" s="1">
        <v>4</v>
      </c>
    </row>
    <row r="668" spans="1:6" x14ac:dyDescent="0.25">
      <c r="A668" s="1" t="s">
        <v>8219</v>
      </c>
      <c r="B668" s="1">
        <v>211</v>
      </c>
      <c r="C668" s="18"/>
      <c r="E668" s="1" t="s">
        <v>8221</v>
      </c>
      <c r="F668" s="1">
        <v>1</v>
      </c>
    </row>
    <row r="669" spans="1:6" x14ac:dyDescent="0.25">
      <c r="A669" s="1" t="s">
        <v>8219</v>
      </c>
      <c r="B669" s="1">
        <v>196</v>
      </c>
      <c r="C669" s="18"/>
      <c r="E669" s="1" t="s">
        <v>8221</v>
      </c>
      <c r="F669" s="1">
        <v>3</v>
      </c>
    </row>
    <row r="670" spans="1:6" x14ac:dyDescent="0.25">
      <c r="A670" s="1" t="s">
        <v>8219</v>
      </c>
      <c r="B670" s="1">
        <v>405</v>
      </c>
      <c r="C670" s="18"/>
      <c r="E670" s="1" t="s">
        <v>8221</v>
      </c>
      <c r="F670" s="1">
        <v>1</v>
      </c>
    </row>
    <row r="671" spans="1:6" x14ac:dyDescent="0.25">
      <c r="A671" s="1" t="s">
        <v>8219</v>
      </c>
      <c r="B671" s="1">
        <v>206</v>
      </c>
      <c r="C671" s="18"/>
      <c r="E671" s="1" t="s">
        <v>8221</v>
      </c>
      <c r="F671" s="1">
        <v>0</v>
      </c>
    </row>
    <row r="672" spans="1:6" x14ac:dyDescent="0.25">
      <c r="A672" s="1" t="s">
        <v>8219</v>
      </c>
      <c r="B672" s="1">
        <v>335</v>
      </c>
      <c r="C672" s="18"/>
      <c r="E672" s="1" t="s">
        <v>8221</v>
      </c>
      <c r="F672" s="1">
        <v>12</v>
      </c>
    </row>
    <row r="673" spans="1:6" x14ac:dyDescent="0.25">
      <c r="A673" s="1" t="s">
        <v>8219</v>
      </c>
      <c r="B673" s="1">
        <v>215</v>
      </c>
      <c r="C673" s="18"/>
      <c r="E673" s="1" t="s">
        <v>8221</v>
      </c>
      <c r="F673" s="1">
        <v>0</v>
      </c>
    </row>
    <row r="674" spans="1:6" x14ac:dyDescent="0.25">
      <c r="A674" s="1" t="s">
        <v>8219</v>
      </c>
      <c r="B674" s="1">
        <v>176</v>
      </c>
      <c r="C674" s="18"/>
      <c r="E674" s="1" t="s">
        <v>8221</v>
      </c>
      <c r="F674" s="1">
        <v>1</v>
      </c>
    </row>
    <row r="675" spans="1:6" x14ac:dyDescent="0.25">
      <c r="A675" s="1" t="s">
        <v>8219</v>
      </c>
      <c r="B675" s="1">
        <v>555</v>
      </c>
      <c r="C675" s="18"/>
      <c r="E675" s="1" t="s">
        <v>8221</v>
      </c>
      <c r="F675" s="1">
        <v>0</v>
      </c>
    </row>
    <row r="676" spans="1:6" x14ac:dyDescent="0.25">
      <c r="A676" s="1" t="s">
        <v>8219</v>
      </c>
      <c r="B676" s="1">
        <v>116</v>
      </c>
      <c r="C676" s="18"/>
      <c r="E676" s="1" t="s">
        <v>8221</v>
      </c>
      <c r="F676" s="1">
        <v>0</v>
      </c>
    </row>
    <row r="677" spans="1:6" x14ac:dyDescent="0.25">
      <c r="A677" s="1" t="s">
        <v>8219</v>
      </c>
      <c r="B677" s="1">
        <v>615</v>
      </c>
      <c r="C677" s="18"/>
      <c r="E677" s="1" t="s">
        <v>8221</v>
      </c>
      <c r="F677" s="1">
        <v>2</v>
      </c>
    </row>
    <row r="678" spans="1:6" x14ac:dyDescent="0.25">
      <c r="A678" s="1" t="s">
        <v>8219</v>
      </c>
      <c r="B678" s="1">
        <v>236</v>
      </c>
      <c r="C678" s="18"/>
      <c r="E678" s="1" t="s">
        <v>8221</v>
      </c>
      <c r="F678" s="1">
        <v>92</v>
      </c>
    </row>
    <row r="679" spans="1:6" x14ac:dyDescent="0.25">
      <c r="A679" s="1" t="s">
        <v>8219</v>
      </c>
      <c r="B679" s="1">
        <v>145</v>
      </c>
      <c r="C679" s="18"/>
      <c r="E679" s="1" t="s">
        <v>8221</v>
      </c>
      <c r="F679" s="1">
        <v>0</v>
      </c>
    </row>
    <row r="680" spans="1:6" x14ac:dyDescent="0.25">
      <c r="A680" s="1" t="s">
        <v>8219</v>
      </c>
      <c r="B680" s="1">
        <v>167</v>
      </c>
      <c r="C680" s="18"/>
      <c r="E680" s="1" t="s">
        <v>8221</v>
      </c>
      <c r="F680" s="1">
        <v>3</v>
      </c>
    </row>
    <row r="681" spans="1:6" x14ac:dyDescent="0.25">
      <c r="A681" s="1" t="s">
        <v>8219</v>
      </c>
      <c r="B681" s="1">
        <v>235</v>
      </c>
      <c r="C681" s="18"/>
      <c r="E681" s="1" t="s">
        <v>8221</v>
      </c>
      <c r="F681" s="1">
        <v>10</v>
      </c>
    </row>
    <row r="682" spans="1:6" x14ac:dyDescent="0.25">
      <c r="A682" s="1" t="s">
        <v>8219</v>
      </c>
      <c r="B682" s="1">
        <v>452</v>
      </c>
      <c r="C682" s="18"/>
      <c r="E682" s="1" t="s">
        <v>8221</v>
      </c>
      <c r="F682" s="1">
        <v>7</v>
      </c>
    </row>
    <row r="683" spans="1:6" x14ac:dyDescent="0.25">
      <c r="A683" s="1" t="s">
        <v>8219</v>
      </c>
      <c r="B683" s="1">
        <v>241</v>
      </c>
      <c r="C683" s="18"/>
      <c r="E683" s="1" t="s">
        <v>8221</v>
      </c>
      <c r="F683" s="1">
        <v>3</v>
      </c>
    </row>
    <row r="684" spans="1:6" x14ac:dyDescent="0.25">
      <c r="A684" s="1" t="s">
        <v>8219</v>
      </c>
      <c r="B684" s="1">
        <v>28</v>
      </c>
      <c r="C684" s="18"/>
      <c r="E684" s="1" t="s">
        <v>8221</v>
      </c>
      <c r="F684" s="1">
        <v>0</v>
      </c>
    </row>
    <row r="685" spans="1:6" x14ac:dyDescent="0.25">
      <c r="A685" s="1" t="s">
        <v>8219</v>
      </c>
      <c r="B685" s="1">
        <v>140</v>
      </c>
      <c r="C685" s="18"/>
      <c r="E685" s="1" t="s">
        <v>8221</v>
      </c>
      <c r="F685" s="1">
        <v>1</v>
      </c>
    </row>
    <row r="686" spans="1:6" x14ac:dyDescent="0.25">
      <c r="A686" s="1" t="s">
        <v>8219</v>
      </c>
      <c r="B686" s="1">
        <v>280</v>
      </c>
      <c r="C686" s="18"/>
      <c r="E686" s="1" t="s">
        <v>8221</v>
      </c>
      <c r="F686" s="1">
        <v>0</v>
      </c>
    </row>
    <row r="687" spans="1:6" x14ac:dyDescent="0.25">
      <c r="A687" s="1" t="s">
        <v>8219</v>
      </c>
      <c r="B687" s="1">
        <v>70</v>
      </c>
      <c r="C687" s="18"/>
      <c r="E687" s="1" t="s">
        <v>8221</v>
      </c>
      <c r="F687" s="1">
        <v>9</v>
      </c>
    </row>
    <row r="688" spans="1:6" x14ac:dyDescent="0.25">
      <c r="A688" s="1" t="s">
        <v>8219</v>
      </c>
      <c r="B688" s="1">
        <v>160</v>
      </c>
      <c r="C688" s="18"/>
      <c r="E688" s="1" t="s">
        <v>8221</v>
      </c>
      <c r="F688" s="1">
        <v>2</v>
      </c>
    </row>
    <row r="689" spans="1:6" x14ac:dyDescent="0.25">
      <c r="A689" s="1" t="s">
        <v>8219</v>
      </c>
      <c r="B689" s="1">
        <v>141</v>
      </c>
      <c r="C689" s="18"/>
      <c r="E689" s="1" t="s">
        <v>8221</v>
      </c>
      <c r="F689" s="1">
        <v>1</v>
      </c>
    </row>
    <row r="690" spans="1:6" x14ac:dyDescent="0.25">
      <c r="A690" s="1" t="s">
        <v>8219</v>
      </c>
      <c r="B690" s="1">
        <v>874</v>
      </c>
      <c r="C690" s="18"/>
      <c r="E690" s="1" t="s">
        <v>8221</v>
      </c>
      <c r="F690" s="1">
        <v>2</v>
      </c>
    </row>
    <row r="691" spans="1:6" x14ac:dyDescent="0.25">
      <c r="A691" s="1" t="s">
        <v>8219</v>
      </c>
      <c r="B691" s="1">
        <v>73</v>
      </c>
      <c r="C691" s="18"/>
      <c r="E691" s="1" t="s">
        <v>8221</v>
      </c>
      <c r="F691" s="1">
        <v>11</v>
      </c>
    </row>
    <row r="692" spans="1:6" x14ac:dyDescent="0.25">
      <c r="A692" s="1" t="s">
        <v>8219</v>
      </c>
      <c r="B692" s="1">
        <v>294</v>
      </c>
      <c r="C692" s="18"/>
      <c r="E692" s="1" t="s">
        <v>8221</v>
      </c>
      <c r="F692" s="1">
        <v>0</v>
      </c>
    </row>
    <row r="693" spans="1:6" x14ac:dyDescent="0.25">
      <c r="A693" s="1" t="s">
        <v>8219</v>
      </c>
      <c r="B693" s="1">
        <v>740</v>
      </c>
      <c r="C693" s="18"/>
      <c r="E693" s="1" t="s">
        <v>8221</v>
      </c>
      <c r="F693" s="1">
        <v>0</v>
      </c>
    </row>
    <row r="694" spans="1:6" x14ac:dyDescent="0.25">
      <c r="A694" s="1" t="s">
        <v>8219</v>
      </c>
      <c r="B694" s="1">
        <v>369</v>
      </c>
      <c r="C694" s="18"/>
      <c r="E694" s="1" t="s">
        <v>8221</v>
      </c>
      <c r="F694" s="1">
        <v>9</v>
      </c>
    </row>
    <row r="695" spans="1:6" x14ac:dyDescent="0.25">
      <c r="A695" s="1" t="s">
        <v>8219</v>
      </c>
      <c r="B695" s="1">
        <v>110</v>
      </c>
      <c r="C695" s="18"/>
      <c r="E695" s="1" t="s">
        <v>8221</v>
      </c>
      <c r="F695" s="1">
        <v>0</v>
      </c>
    </row>
    <row r="696" spans="1:6" x14ac:dyDescent="0.25">
      <c r="A696" s="1" t="s">
        <v>8219</v>
      </c>
      <c r="B696" s="1">
        <v>455</v>
      </c>
      <c r="C696" s="18"/>
      <c r="E696" s="1" t="s">
        <v>8221</v>
      </c>
      <c r="F696" s="1">
        <v>4</v>
      </c>
    </row>
    <row r="697" spans="1:6" x14ac:dyDescent="0.25">
      <c r="A697" s="1" t="s">
        <v>8219</v>
      </c>
      <c r="B697" s="1">
        <v>224</v>
      </c>
      <c r="C697" s="18"/>
      <c r="E697" s="1" t="s">
        <v>8221</v>
      </c>
      <c r="F697" s="1">
        <v>1</v>
      </c>
    </row>
    <row r="698" spans="1:6" x14ac:dyDescent="0.25">
      <c r="A698" s="1" t="s">
        <v>8219</v>
      </c>
      <c r="B698" s="1">
        <v>46</v>
      </c>
      <c r="C698" s="18"/>
      <c r="E698" s="1" t="s">
        <v>8221</v>
      </c>
      <c r="F698" s="1">
        <v>2</v>
      </c>
    </row>
    <row r="699" spans="1:6" x14ac:dyDescent="0.25">
      <c r="A699" s="1" t="s">
        <v>8219</v>
      </c>
      <c r="B699" s="1">
        <v>284</v>
      </c>
      <c r="C699" s="18"/>
      <c r="E699" s="1" t="s">
        <v>8221</v>
      </c>
      <c r="F699" s="1">
        <v>0</v>
      </c>
    </row>
    <row r="700" spans="1:6" x14ac:dyDescent="0.25">
      <c r="A700" s="1" t="s">
        <v>8219</v>
      </c>
      <c r="B700" s="1">
        <v>98</v>
      </c>
      <c r="C700" s="18"/>
      <c r="E700" s="1" t="s">
        <v>8221</v>
      </c>
      <c r="F700" s="1">
        <v>1</v>
      </c>
    </row>
    <row r="701" spans="1:6" x14ac:dyDescent="0.25">
      <c r="A701" s="1" t="s">
        <v>8219</v>
      </c>
      <c r="B701" s="1">
        <v>56</v>
      </c>
      <c r="C701" s="18"/>
      <c r="E701" s="1" t="s">
        <v>8221</v>
      </c>
      <c r="F701" s="1">
        <v>17</v>
      </c>
    </row>
    <row r="702" spans="1:6" x14ac:dyDescent="0.25">
      <c r="A702" s="1" t="s">
        <v>8219</v>
      </c>
      <c r="B702" s="1">
        <v>32</v>
      </c>
      <c r="C702" s="18"/>
      <c r="E702" s="1" t="s">
        <v>8221</v>
      </c>
      <c r="F702" s="1">
        <v>2</v>
      </c>
    </row>
    <row r="703" spans="1:6" x14ac:dyDescent="0.25">
      <c r="A703" s="1" t="s">
        <v>8219</v>
      </c>
      <c r="B703" s="1">
        <v>30</v>
      </c>
      <c r="C703" s="18"/>
      <c r="E703" s="1" t="s">
        <v>8221</v>
      </c>
      <c r="F703" s="1">
        <v>3</v>
      </c>
    </row>
    <row r="704" spans="1:6" x14ac:dyDescent="0.25">
      <c r="A704" s="1" t="s">
        <v>8219</v>
      </c>
      <c r="B704" s="1">
        <v>70</v>
      </c>
      <c r="C704" s="18"/>
      <c r="E704" s="1" t="s">
        <v>8221</v>
      </c>
      <c r="F704" s="1">
        <v>41</v>
      </c>
    </row>
    <row r="705" spans="1:6" x14ac:dyDescent="0.25">
      <c r="A705" s="1" t="s">
        <v>8219</v>
      </c>
      <c r="B705" s="1">
        <v>44</v>
      </c>
      <c r="C705" s="18"/>
      <c r="E705" s="1" t="s">
        <v>8221</v>
      </c>
      <c r="F705" s="1">
        <v>2</v>
      </c>
    </row>
    <row r="706" spans="1:6" x14ac:dyDescent="0.25">
      <c r="A706" s="1" t="s">
        <v>8219</v>
      </c>
      <c r="B706" s="1">
        <v>92</v>
      </c>
      <c r="C706" s="18"/>
      <c r="E706" s="1" t="s">
        <v>8221</v>
      </c>
      <c r="F706" s="1">
        <v>3</v>
      </c>
    </row>
    <row r="707" spans="1:6" x14ac:dyDescent="0.25">
      <c r="A707" s="1" t="s">
        <v>8219</v>
      </c>
      <c r="B707" s="1">
        <v>205</v>
      </c>
      <c r="C707" s="18"/>
      <c r="E707" s="1" t="s">
        <v>8221</v>
      </c>
      <c r="F707" s="1">
        <v>8</v>
      </c>
    </row>
    <row r="708" spans="1:6" x14ac:dyDescent="0.25">
      <c r="A708" s="1" t="s">
        <v>8219</v>
      </c>
      <c r="B708" s="1">
        <v>23</v>
      </c>
      <c r="C708" s="18"/>
      <c r="E708" s="1" t="s">
        <v>8221</v>
      </c>
      <c r="F708" s="1">
        <v>0</v>
      </c>
    </row>
    <row r="709" spans="1:6" x14ac:dyDescent="0.25">
      <c r="A709" s="1" t="s">
        <v>8219</v>
      </c>
      <c r="B709" s="1">
        <v>4</v>
      </c>
      <c r="C709" s="18"/>
      <c r="E709" s="1" t="s">
        <v>8221</v>
      </c>
      <c r="F709" s="1">
        <v>1</v>
      </c>
    </row>
    <row r="710" spans="1:6" x14ac:dyDescent="0.25">
      <c r="A710" s="1" t="s">
        <v>8219</v>
      </c>
      <c r="B710" s="1">
        <v>112</v>
      </c>
      <c r="C710" s="18"/>
      <c r="E710" s="1" t="s">
        <v>8221</v>
      </c>
      <c r="F710" s="1">
        <v>3</v>
      </c>
    </row>
    <row r="711" spans="1:6" x14ac:dyDescent="0.25">
      <c r="A711" s="1" t="s">
        <v>8219</v>
      </c>
      <c r="B711" s="1">
        <v>27</v>
      </c>
      <c r="C711" s="18"/>
      <c r="E711" s="1" t="s">
        <v>8221</v>
      </c>
      <c r="F711" s="1">
        <v>4</v>
      </c>
    </row>
    <row r="712" spans="1:6" x14ac:dyDescent="0.25">
      <c r="A712" s="1" t="s">
        <v>8219</v>
      </c>
      <c r="B712" s="1">
        <v>11</v>
      </c>
      <c r="C712" s="18"/>
      <c r="E712" s="1" t="s">
        <v>8221</v>
      </c>
      <c r="F712" s="1">
        <v>9</v>
      </c>
    </row>
    <row r="713" spans="1:6" x14ac:dyDescent="0.25">
      <c r="A713" s="1" t="s">
        <v>8219</v>
      </c>
      <c r="B713" s="1">
        <v>26</v>
      </c>
      <c r="C713" s="18"/>
      <c r="E713" s="1" t="s">
        <v>8221</v>
      </c>
      <c r="F713" s="1">
        <v>16</v>
      </c>
    </row>
    <row r="714" spans="1:6" x14ac:dyDescent="0.25">
      <c r="A714" s="1" t="s">
        <v>8219</v>
      </c>
      <c r="B714" s="1">
        <v>77</v>
      </c>
      <c r="C714" s="18"/>
      <c r="E714" s="1" t="s">
        <v>8221</v>
      </c>
      <c r="F714" s="1">
        <v>1</v>
      </c>
    </row>
    <row r="715" spans="1:6" x14ac:dyDescent="0.25">
      <c r="A715" s="1" t="s">
        <v>8219</v>
      </c>
      <c r="B715" s="1">
        <v>136</v>
      </c>
      <c r="C715" s="18"/>
      <c r="E715" s="1" t="s">
        <v>8221</v>
      </c>
      <c r="F715" s="1">
        <v>7</v>
      </c>
    </row>
    <row r="716" spans="1:6" x14ac:dyDescent="0.25">
      <c r="A716" s="1" t="s">
        <v>8219</v>
      </c>
      <c r="B716" s="1">
        <v>157</v>
      </c>
      <c r="C716" s="18"/>
      <c r="E716" s="1" t="s">
        <v>8221</v>
      </c>
      <c r="F716" s="1">
        <v>0</v>
      </c>
    </row>
    <row r="717" spans="1:6" x14ac:dyDescent="0.25">
      <c r="A717" s="1" t="s">
        <v>8219</v>
      </c>
      <c r="B717" s="1">
        <v>158</v>
      </c>
      <c r="C717" s="18"/>
      <c r="E717" s="1" t="s">
        <v>8221</v>
      </c>
      <c r="F717" s="1">
        <v>0</v>
      </c>
    </row>
    <row r="718" spans="1:6" x14ac:dyDescent="0.25">
      <c r="A718" s="1" t="s">
        <v>8219</v>
      </c>
      <c r="B718" s="1">
        <v>27</v>
      </c>
      <c r="C718" s="18"/>
      <c r="E718" s="1" t="s">
        <v>8221</v>
      </c>
      <c r="F718" s="1">
        <v>0</v>
      </c>
    </row>
    <row r="719" spans="1:6" x14ac:dyDescent="0.25">
      <c r="A719" s="1" t="s">
        <v>8219</v>
      </c>
      <c r="B719" s="1">
        <v>23</v>
      </c>
      <c r="C719" s="18"/>
      <c r="E719" s="1" t="s">
        <v>8221</v>
      </c>
      <c r="F719" s="1">
        <v>0</v>
      </c>
    </row>
    <row r="720" spans="1:6" x14ac:dyDescent="0.25">
      <c r="A720" s="1" t="s">
        <v>8219</v>
      </c>
      <c r="B720" s="1">
        <v>17</v>
      </c>
      <c r="C720" s="18"/>
      <c r="E720" s="1" t="s">
        <v>8221</v>
      </c>
      <c r="F720" s="1">
        <v>0</v>
      </c>
    </row>
    <row r="721" spans="1:6" x14ac:dyDescent="0.25">
      <c r="A721" s="1" t="s">
        <v>8219</v>
      </c>
      <c r="B721" s="1">
        <v>37</v>
      </c>
      <c r="C721" s="18"/>
      <c r="E721" s="1" t="s">
        <v>8221</v>
      </c>
      <c r="F721" s="1">
        <v>1</v>
      </c>
    </row>
    <row r="722" spans="1:6" x14ac:dyDescent="0.25">
      <c r="A722" s="1" t="s">
        <v>8219</v>
      </c>
      <c r="B722" s="1">
        <v>65</v>
      </c>
      <c r="C722" s="18"/>
      <c r="E722" s="1" t="s">
        <v>8221</v>
      </c>
      <c r="F722" s="1">
        <v>2</v>
      </c>
    </row>
    <row r="723" spans="1:6" x14ac:dyDescent="0.25">
      <c r="A723" s="1" t="s">
        <v>8219</v>
      </c>
      <c r="B723" s="1">
        <v>18</v>
      </c>
      <c r="C723" s="18"/>
      <c r="E723" s="1" t="s">
        <v>8221</v>
      </c>
      <c r="F723" s="1">
        <v>1</v>
      </c>
    </row>
    <row r="724" spans="1:6" x14ac:dyDescent="0.25">
      <c r="A724" s="1" t="s">
        <v>8219</v>
      </c>
      <c r="B724" s="1">
        <v>25</v>
      </c>
      <c r="C724" s="18"/>
      <c r="E724" s="1" t="s">
        <v>8221</v>
      </c>
      <c r="F724" s="1">
        <v>15</v>
      </c>
    </row>
    <row r="725" spans="1:6" x14ac:dyDescent="0.25">
      <c r="A725" s="1" t="s">
        <v>8219</v>
      </c>
      <c r="B725" s="1">
        <v>104</v>
      </c>
      <c r="C725" s="18"/>
      <c r="E725" s="1" t="s">
        <v>8221</v>
      </c>
      <c r="F725" s="1">
        <v>1</v>
      </c>
    </row>
    <row r="726" spans="1:6" x14ac:dyDescent="0.25">
      <c r="A726" s="1" t="s">
        <v>8219</v>
      </c>
      <c r="B726" s="1">
        <v>108</v>
      </c>
      <c r="C726" s="18"/>
      <c r="E726" s="1" t="s">
        <v>8221</v>
      </c>
      <c r="F726" s="1">
        <v>1</v>
      </c>
    </row>
    <row r="727" spans="1:6" x14ac:dyDescent="0.25">
      <c r="A727" s="1" t="s">
        <v>8219</v>
      </c>
      <c r="B727" s="1">
        <v>38</v>
      </c>
      <c r="C727" s="18"/>
      <c r="E727" s="1" t="s">
        <v>8221</v>
      </c>
      <c r="F727" s="1">
        <v>0</v>
      </c>
    </row>
    <row r="728" spans="1:6" x14ac:dyDescent="0.25">
      <c r="A728" s="1" t="s">
        <v>8219</v>
      </c>
      <c r="B728" s="1">
        <v>88</v>
      </c>
      <c r="C728" s="18"/>
      <c r="E728" s="1" t="s">
        <v>8221</v>
      </c>
      <c r="F728" s="1">
        <v>39</v>
      </c>
    </row>
    <row r="729" spans="1:6" x14ac:dyDescent="0.25">
      <c r="A729" s="1" t="s">
        <v>8219</v>
      </c>
      <c r="B729" s="1">
        <v>82</v>
      </c>
      <c r="C729" s="18"/>
      <c r="E729" s="1" t="s">
        <v>8221</v>
      </c>
      <c r="F729" s="1">
        <v>103</v>
      </c>
    </row>
    <row r="730" spans="1:6" x14ac:dyDescent="0.25">
      <c r="A730" s="1" t="s">
        <v>8219</v>
      </c>
      <c r="B730" s="1">
        <v>126</v>
      </c>
      <c r="C730" s="18"/>
      <c r="E730" s="1" t="s">
        <v>8221</v>
      </c>
      <c r="F730" s="1">
        <v>0</v>
      </c>
    </row>
    <row r="731" spans="1:6" x14ac:dyDescent="0.25">
      <c r="A731" s="1" t="s">
        <v>8219</v>
      </c>
      <c r="B731" s="1">
        <v>133</v>
      </c>
      <c r="C731" s="18"/>
      <c r="E731" s="1" t="s">
        <v>8221</v>
      </c>
      <c r="F731" s="1">
        <v>39</v>
      </c>
    </row>
    <row r="732" spans="1:6" x14ac:dyDescent="0.25">
      <c r="A732" s="1" t="s">
        <v>8219</v>
      </c>
      <c r="B732" s="1">
        <v>47</v>
      </c>
      <c r="C732" s="18"/>
      <c r="E732" s="1" t="s">
        <v>8221</v>
      </c>
      <c r="F732" s="1">
        <v>15</v>
      </c>
    </row>
    <row r="733" spans="1:6" x14ac:dyDescent="0.25">
      <c r="A733" s="1" t="s">
        <v>8219</v>
      </c>
      <c r="B733" s="1">
        <v>58</v>
      </c>
      <c r="C733" s="18"/>
      <c r="E733" s="1" t="s">
        <v>8221</v>
      </c>
      <c r="F733" s="1">
        <v>22</v>
      </c>
    </row>
    <row r="734" spans="1:6" x14ac:dyDescent="0.25">
      <c r="A734" s="1" t="s">
        <v>8219</v>
      </c>
      <c r="B734" s="1">
        <v>32</v>
      </c>
      <c r="C734" s="18"/>
      <c r="E734" s="1" t="s">
        <v>8221</v>
      </c>
      <c r="F734" s="1">
        <v>92</v>
      </c>
    </row>
    <row r="735" spans="1:6" x14ac:dyDescent="0.25">
      <c r="A735" s="1" t="s">
        <v>8219</v>
      </c>
      <c r="B735" s="1">
        <v>37</v>
      </c>
      <c r="C735" s="18"/>
      <c r="E735" s="1" t="s">
        <v>8221</v>
      </c>
      <c r="F735" s="1">
        <v>25</v>
      </c>
    </row>
    <row r="736" spans="1:6" x14ac:dyDescent="0.25">
      <c r="A736" s="1" t="s">
        <v>8219</v>
      </c>
      <c r="B736" s="1">
        <v>87</v>
      </c>
      <c r="C736" s="18"/>
      <c r="E736" s="1" t="s">
        <v>8221</v>
      </c>
      <c r="F736" s="1">
        <v>19</v>
      </c>
    </row>
    <row r="737" spans="1:6" x14ac:dyDescent="0.25">
      <c r="A737" s="1" t="s">
        <v>8219</v>
      </c>
      <c r="B737" s="1">
        <v>15</v>
      </c>
      <c r="C737" s="18"/>
      <c r="E737" s="1" t="s">
        <v>8221</v>
      </c>
      <c r="F737" s="1">
        <v>19</v>
      </c>
    </row>
    <row r="738" spans="1:6" x14ac:dyDescent="0.25">
      <c r="A738" s="1" t="s">
        <v>8219</v>
      </c>
      <c r="B738" s="1">
        <v>27</v>
      </c>
      <c r="C738" s="18"/>
      <c r="E738" s="1" t="s">
        <v>8221</v>
      </c>
      <c r="F738" s="1">
        <v>13</v>
      </c>
    </row>
    <row r="739" spans="1:6" x14ac:dyDescent="0.25">
      <c r="A739" s="1" t="s">
        <v>8219</v>
      </c>
      <c r="B739" s="1">
        <v>19</v>
      </c>
      <c r="C739" s="18"/>
      <c r="E739" s="1" t="s">
        <v>8221</v>
      </c>
      <c r="F739" s="1">
        <v>124</v>
      </c>
    </row>
    <row r="740" spans="1:6" x14ac:dyDescent="0.25">
      <c r="A740" s="1" t="s">
        <v>8219</v>
      </c>
      <c r="B740" s="1">
        <v>17</v>
      </c>
      <c r="C740" s="18"/>
      <c r="E740" s="1" t="s">
        <v>8221</v>
      </c>
      <c r="F740" s="1">
        <v>4</v>
      </c>
    </row>
    <row r="741" spans="1:6" x14ac:dyDescent="0.25">
      <c r="A741" s="1" t="s">
        <v>8219</v>
      </c>
      <c r="B741" s="1">
        <v>26</v>
      </c>
      <c r="C741" s="18"/>
      <c r="E741" s="1" t="s">
        <v>8221</v>
      </c>
      <c r="F741" s="1">
        <v>10</v>
      </c>
    </row>
    <row r="742" spans="1:6" x14ac:dyDescent="0.25">
      <c r="A742" s="1" t="s">
        <v>8219</v>
      </c>
      <c r="B742" s="1">
        <v>28</v>
      </c>
      <c r="C742" s="18"/>
      <c r="E742" s="1" t="s">
        <v>8221</v>
      </c>
      <c r="F742" s="1">
        <v>15</v>
      </c>
    </row>
    <row r="743" spans="1:6" x14ac:dyDescent="0.25">
      <c r="A743" s="1" t="s">
        <v>8219</v>
      </c>
      <c r="B743" s="1">
        <v>37</v>
      </c>
      <c r="C743" s="18"/>
      <c r="E743" s="1" t="s">
        <v>8221</v>
      </c>
      <c r="F743" s="1">
        <v>38</v>
      </c>
    </row>
    <row r="744" spans="1:6" x14ac:dyDescent="0.25">
      <c r="A744" s="1" t="s">
        <v>8219</v>
      </c>
      <c r="B744" s="1">
        <v>128</v>
      </c>
      <c r="C744" s="18"/>
      <c r="E744" s="1" t="s">
        <v>8221</v>
      </c>
      <c r="F744" s="1">
        <v>152</v>
      </c>
    </row>
    <row r="745" spans="1:6" x14ac:dyDescent="0.25">
      <c r="A745" s="1" t="s">
        <v>8219</v>
      </c>
      <c r="B745" s="1">
        <v>10</v>
      </c>
      <c r="C745" s="18"/>
      <c r="E745" s="1" t="s">
        <v>8221</v>
      </c>
      <c r="F745" s="1">
        <v>24</v>
      </c>
    </row>
    <row r="746" spans="1:6" x14ac:dyDescent="0.25">
      <c r="A746" s="1" t="s">
        <v>8219</v>
      </c>
      <c r="B746" s="1">
        <v>83</v>
      </c>
      <c r="C746" s="18"/>
      <c r="E746" s="1" t="s">
        <v>8221</v>
      </c>
      <c r="F746" s="1">
        <v>76</v>
      </c>
    </row>
    <row r="747" spans="1:6" x14ac:dyDescent="0.25">
      <c r="A747" s="1" t="s">
        <v>8219</v>
      </c>
      <c r="B747" s="1">
        <v>46</v>
      </c>
      <c r="C747" s="18"/>
      <c r="E747" s="1" t="s">
        <v>8221</v>
      </c>
      <c r="F747" s="1">
        <v>185</v>
      </c>
    </row>
    <row r="748" spans="1:6" x14ac:dyDescent="0.25">
      <c r="A748" s="1" t="s">
        <v>8219</v>
      </c>
      <c r="B748" s="1">
        <v>90</v>
      </c>
      <c r="C748" s="18"/>
      <c r="E748" s="1" t="s">
        <v>8221</v>
      </c>
      <c r="F748" s="1">
        <v>33</v>
      </c>
    </row>
    <row r="749" spans="1:6" x14ac:dyDescent="0.25">
      <c r="A749" s="1" t="s">
        <v>8219</v>
      </c>
      <c r="B749" s="1">
        <v>81</v>
      </c>
      <c r="C749" s="18"/>
      <c r="E749" s="1" t="s">
        <v>8221</v>
      </c>
      <c r="F749" s="1">
        <v>108</v>
      </c>
    </row>
    <row r="750" spans="1:6" x14ac:dyDescent="0.25">
      <c r="A750" s="1" t="s">
        <v>8219</v>
      </c>
      <c r="B750" s="1">
        <v>32</v>
      </c>
      <c r="C750" s="18"/>
      <c r="E750" s="1" t="s">
        <v>8221</v>
      </c>
      <c r="F750" s="1">
        <v>29</v>
      </c>
    </row>
    <row r="751" spans="1:6" x14ac:dyDescent="0.25">
      <c r="A751" s="1" t="s">
        <v>8219</v>
      </c>
      <c r="B751" s="1">
        <v>20</v>
      </c>
      <c r="C751" s="18"/>
      <c r="E751" s="1" t="s">
        <v>8221</v>
      </c>
      <c r="F751" s="1">
        <v>24</v>
      </c>
    </row>
    <row r="752" spans="1:6" x14ac:dyDescent="0.25">
      <c r="A752" s="1" t="s">
        <v>8219</v>
      </c>
      <c r="B752" s="1">
        <v>70</v>
      </c>
      <c r="C752" s="18"/>
      <c r="E752" s="1" t="s">
        <v>8221</v>
      </c>
      <c r="F752" s="1">
        <v>4</v>
      </c>
    </row>
    <row r="753" spans="1:6" x14ac:dyDescent="0.25">
      <c r="A753" s="1" t="s">
        <v>8219</v>
      </c>
      <c r="B753" s="1">
        <v>168</v>
      </c>
      <c r="C753" s="18"/>
      <c r="E753" s="1" t="s">
        <v>8221</v>
      </c>
      <c r="F753" s="1">
        <v>4</v>
      </c>
    </row>
    <row r="754" spans="1:6" x14ac:dyDescent="0.25">
      <c r="A754" s="1" t="s">
        <v>8219</v>
      </c>
      <c r="B754" s="1">
        <v>34</v>
      </c>
      <c r="C754" s="18"/>
      <c r="E754" s="1" t="s">
        <v>8221</v>
      </c>
      <c r="F754" s="1">
        <v>15</v>
      </c>
    </row>
    <row r="755" spans="1:6" x14ac:dyDescent="0.25">
      <c r="A755" s="1" t="s">
        <v>8219</v>
      </c>
      <c r="B755" s="1">
        <v>48</v>
      </c>
      <c r="C755" s="18"/>
      <c r="E755" s="1" t="s">
        <v>8221</v>
      </c>
      <c r="F755" s="1">
        <v>4</v>
      </c>
    </row>
    <row r="756" spans="1:6" x14ac:dyDescent="0.25">
      <c r="A756" s="1" t="s">
        <v>8219</v>
      </c>
      <c r="B756" s="1">
        <v>48</v>
      </c>
      <c r="C756" s="18"/>
      <c r="E756" s="1" t="s">
        <v>8221</v>
      </c>
      <c r="F756" s="1">
        <v>139</v>
      </c>
    </row>
    <row r="757" spans="1:6" x14ac:dyDescent="0.25">
      <c r="A757" s="1" t="s">
        <v>8219</v>
      </c>
      <c r="B757" s="1">
        <v>221</v>
      </c>
      <c r="C757" s="18"/>
      <c r="E757" s="1" t="s">
        <v>8221</v>
      </c>
      <c r="F757" s="1">
        <v>2</v>
      </c>
    </row>
    <row r="758" spans="1:6" x14ac:dyDescent="0.25">
      <c r="A758" s="1" t="s">
        <v>8219</v>
      </c>
      <c r="B758" s="1">
        <v>107</v>
      </c>
      <c r="C758" s="18"/>
      <c r="E758" s="1" t="s">
        <v>8221</v>
      </c>
      <c r="F758" s="1">
        <v>18</v>
      </c>
    </row>
    <row r="759" spans="1:6" x14ac:dyDescent="0.25">
      <c r="A759" s="1" t="s">
        <v>8219</v>
      </c>
      <c r="B759" s="1">
        <v>45</v>
      </c>
      <c r="C759" s="18"/>
      <c r="E759" s="1" t="s">
        <v>8221</v>
      </c>
      <c r="F759" s="1">
        <v>81</v>
      </c>
    </row>
    <row r="760" spans="1:6" x14ac:dyDescent="0.25">
      <c r="A760" s="1" t="s">
        <v>8219</v>
      </c>
      <c r="B760" s="1">
        <v>36</v>
      </c>
      <c r="C760" s="18"/>
      <c r="E760" s="1" t="s">
        <v>8221</v>
      </c>
      <c r="F760" s="1">
        <v>86</v>
      </c>
    </row>
    <row r="761" spans="1:6" x14ac:dyDescent="0.25">
      <c r="A761" s="1" t="s">
        <v>8219</v>
      </c>
      <c r="B761" s="1">
        <v>101</v>
      </c>
      <c r="C761" s="18"/>
      <c r="E761" s="1" t="s">
        <v>8221</v>
      </c>
      <c r="F761" s="1">
        <v>140</v>
      </c>
    </row>
    <row r="762" spans="1:6" x14ac:dyDescent="0.25">
      <c r="A762" s="1" t="s">
        <v>8219</v>
      </c>
      <c r="B762" s="1">
        <v>62</v>
      </c>
      <c r="C762" s="18"/>
      <c r="E762" s="1" t="s">
        <v>8221</v>
      </c>
      <c r="F762" s="1">
        <v>37</v>
      </c>
    </row>
    <row r="763" spans="1:6" x14ac:dyDescent="0.25">
      <c r="A763" s="1" t="s">
        <v>8219</v>
      </c>
      <c r="B763" s="1">
        <v>32</v>
      </c>
      <c r="C763" s="18"/>
      <c r="E763" s="1" t="s">
        <v>8221</v>
      </c>
      <c r="F763" s="1">
        <v>6</v>
      </c>
    </row>
    <row r="764" spans="1:6" x14ac:dyDescent="0.25">
      <c r="A764" s="1" t="s">
        <v>8219</v>
      </c>
      <c r="B764" s="1">
        <v>89</v>
      </c>
      <c r="C764" s="18"/>
      <c r="E764" s="1" t="s">
        <v>8221</v>
      </c>
      <c r="F764" s="1">
        <v>113</v>
      </c>
    </row>
    <row r="765" spans="1:6" x14ac:dyDescent="0.25">
      <c r="A765" s="1" t="s">
        <v>8219</v>
      </c>
      <c r="B765" s="1">
        <v>93</v>
      </c>
      <c r="C765" s="18"/>
      <c r="E765" s="1" t="s">
        <v>8221</v>
      </c>
      <c r="F765" s="1">
        <v>37</v>
      </c>
    </row>
    <row r="766" spans="1:6" x14ac:dyDescent="0.25">
      <c r="A766" s="1" t="s">
        <v>8219</v>
      </c>
      <c r="B766" s="1">
        <v>98</v>
      </c>
      <c r="C766" s="18"/>
      <c r="E766" s="1" t="s">
        <v>8221</v>
      </c>
      <c r="F766" s="1">
        <v>18</v>
      </c>
    </row>
    <row r="767" spans="1:6" x14ac:dyDescent="0.25">
      <c r="A767" s="1" t="s">
        <v>8219</v>
      </c>
      <c r="B767" s="1">
        <v>82</v>
      </c>
      <c r="C767" s="18"/>
      <c r="E767" s="1" t="s">
        <v>8221</v>
      </c>
      <c r="F767" s="1">
        <v>75</v>
      </c>
    </row>
    <row r="768" spans="1:6" x14ac:dyDescent="0.25">
      <c r="A768" s="1" t="s">
        <v>8219</v>
      </c>
      <c r="B768" s="1">
        <v>116</v>
      </c>
      <c r="C768" s="18"/>
      <c r="E768" s="1" t="s">
        <v>8221</v>
      </c>
      <c r="F768" s="1">
        <v>52</v>
      </c>
    </row>
    <row r="769" spans="1:6" x14ac:dyDescent="0.25">
      <c r="A769" s="1" t="s">
        <v>8219</v>
      </c>
      <c r="B769" s="1">
        <v>52</v>
      </c>
      <c r="C769" s="18"/>
      <c r="E769" s="1" t="s">
        <v>8221</v>
      </c>
      <c r="F769" s="1">
        <v>122</v>
      </c>
    </row>
    <row r="770" spans="1:6" x14ac:dyDescent="0.25">
      <c r="A770" s="1" t="s">
        <v>8219</v>
      </c>
      <c r="B770" s="1">
        <v>23</v>
      </c>
      <c r="C770" s="18"/>
      <c r="E770" s="1" t="s">
        <v>8221</v>
      </c>
      <c r="F770" s="1">
        <v>8</v>
      </c>
    </row>
    <row r="771" spans="1:6" x14ac:dyDescent="0.25">
      <c r="A771" s="1" t="s">
        <v>8219</v>
      </c>
      <c r="B771" s="1">
        <v>77</v>
      </c>
      <c r="C771" s="18"/>
      <c r="E771" s="1" t="s">
        <v>8221</v>
      </c>
      <c r="F771" s="1">
        <v>8</v>
      </c>
    </row>
    <row r="772" spans="1:6" x14ac:dyDescent="0.25">
      <c r="A772" s="1" t="s">
        <v>8219</v>
      </c>
      <c r="B772" s="1">
        <v>49</v>
      </c>
      <c r="C772" s="18"/>
      <c r="E772" s="1" t="s">
        <v>8221</v>
      </c>
      <c r="F772" s="1">
        <v>96</v>
      </c>
    </row>
    <row r="773" spans="1:6" x14ac:dyDescent="0.25">
      <c r="A773" s="1" t="s">
        <v>8219</v>
      </c>
      <c r="B773" s="1">
        <v>59</v>
      </c>
      <c r="C773" s="18"/>
      <c r="E773" s="1" t="s">
        <v>8221</v>
      </c>
      <c r="F773" s="1">
        <v>9</v>
      </c>
    </row>
    <row r="774" spans="1:6" x14ac:dyDescent="0.25">
      <c r="A774" s="1" t="s">
        <v>8219</v>
      </c>
      <c r="B774" s="1">
        <v>113</v>
      </c>
      <c r="C774" s="18"/>
      <c r="E774" s="1" t="s">
        <v>8221</v>
      </c>
      <c r="F774" s="1">
        <v>2</v>
      </c>
    </row>
    <row r="775" spans="1:6" x14ac:dyDescent="0.25">
      <c r="A775" s="1" t="s">
        <v>8219</v>
      </c>
      <c r="B775" s="1">
        <v>34</v>
      </c>
      <c r="C775" s="18"/>
      <c r="E775" s="1" t="s">
        <v>8221</v>
      </c>
      <c r="F775" s="1">
        <v>26</v>
      </c>
    </row>
    <row r="776" spans="1:6" x14ac:dyDescent="0.25">
      <c r="A776" s="1" t="s">
        <v>8219</v>
      </c>
      <c r="B776" s="1">
        <v>42</v>
      </c>
      <c r="C776" s="18"/>
      <c r="E776" s="1" t="s">
        <v>8221</v>
      </c>
      <c r="F776" s="1">
        <v>23</v>
      </c>
    </row>
    <row r="777" spans="1:6" x14ac:dyDescent="0.25">
      <c r="A777" s="1" t="s">
        <v>8219</v>
      </c>
      <c r="B777" s="1">
        <v>42</v>
      </c>
      <c r="C777" s="18"/>
      <c r="E777" s="1" t="s">
        <v>8221</v>
      </c>
      <c r="F777" s="1">
        <v>0</v>
      </c>
    </row>
    <row r="778" spans="1:6" x14ac:dyDescent="0.25">
      <c r="A778" s="1" t="s">
        <v>8219</v>
      </c>
      <c r="B778" s="1">
        <v>49</v>
      </c>
      <c r="C778" s="18"/>
      <c r="E778" s="1" t="s">
        <v>8221</v>
      </c>
      <c r="F778" s="1">
        <v>140</v>
      </c>
    </row>
    <row r="779" spans="1:6" x14ac:dyDescent="0.25">
      <c r="A779" s="1" t="s">
        <v>8219</v>
      </c>
      <c r="B779" s="1">
        <v>56</v>
      </c>
      <c r="C779" s="18"/>
      <c r="E779" s="1" t="s">
        <v>8221</v>
      </c>
      <c r="F779" s="1">
        <v>0</v>
      </c>
    </row>
    <row r="780" spans="1:6" x14ac:dyDescent="0.25">
      <c r="A780" s="1" t="s">
        <v>8219</v>
      </c>
      <c r="B780" s="1">
        <v>25</v>
      </c>
      <c r="C780" s="18"/>
      <c r="E780" s="1" t="s">
        <v>8221</v>
      </c>
      <c r="F780" s="1">
        <v>6</v>
      </c>
    </row>
    <row r="781" spans="1:6" x14ac:dyDescent="0.25">
      <c r="A781" s="1" t="s">
        <v>8219</v>
      </c>
      <c r="B781" s="1">
        <v>52</v>
      </c>
      <c r="C781" s="18"/>
      <c r="E781" s="1" t="s">
        <v>8221</v>
      </c>
      <c r="F781" s="1">
        <v>100</v>
      </c>
    </row>
    <row r="782" spans="1:6" x14ac:dyDescent="0.25">
      <c r="A782" s="1" t="s">
        <v>8219</v>
      </c>
      <c r="B782" s="1">
        <v>34</v>
      </c>
      <c r="C782" s="18"/>
      <c r="E782" s="1" t="s">
        <v>8221</v>
      </c>
      <c r="F782" s="1">
        <v>0</v>
      </c>
    </row>
    <row r="783" spans="1:6" x14ac:dyDescent="0.25">
      <c r="A783" s="1" t="s">
        <v>8219</v>
      </c>
      <c r="B783" s="1">
        <v>67</v>
      </c>
      <c r="C783" s="18"/>
      <c r="E783" s="1" t="s">
        <v>8221</v>
      </c>
      <c r="F783" s="1">
        <v>4</v>
      </c>
    </row>
    <row r="784" spans="1:6" x14ac:dyDescent="0.25">
      <c r="A784" s="1" t="s">
        <v>8219</v>
      </c>
      <c r="B784" s="1">
        <v>70</v>
      </c>
      <c r="C784" s="18"/>
      <c r="E784" s="1" t="s">
        <v>8221</v>
      </c>
      <c r="F784" s="1">
        <v>8</v>
      </c>
    </row>
    <row r="785" spans="1:6" x14ac:dyDescent="0.25">
      <c r="A785" s="1" t="s">
        <v>8219</v>
      </c>
      <c r="B785" s="1">
        <v>89</v>
      </c>
      <c r="C785" s="18"/>
      <c r="E785" s="1" t="s">
        <v>8221</v>
      </c>
      <c r="F785" s="1">
        <v>0</v>
      </c>
    </row>
    <row r="786" spans="1:6" x14ac:dyDescent="0.25">
      <c r="A786" s="1" t="s">
        <v>8219</v>
      </c>
      <c r="B786" s="1">
        <v>107</v>
      </c>
      <c r="C786" s="18"/>
      <c r="E786" s="1" t="s">
        <v>8221</v>
      </c>
      <c r="F786" s="1">
        <v>16</v>
      </c>
    </row>
    <row r="787" spans="1:6" x14ac:dyDescent="0.25">
      <c r="A787" s="1" t="s">
        <v>8219</v>
      </c>
      <c r="B787" s="1">
        <v>159</v>
      </c>
      <c r="C787" s="18"/>
      <c r="E787" s="1" t="s">
        <v>8221</v>
      </c>
      <c r="F787" s="1">
        <v>2</v>
      </c>
    </row>
    <row r="788" spans="1:6" x14ac:dyDescent="0.25">
      <c r="A788" s="1" t="s">
        <v>8219</v>
      </c>
      <c r="B788" s="1">
        <v>181</v>
      </c>
      <c r="C788" s="18"/>
      <c r="E788" s="1" t="s">
        <v>8221</v>
      </c>
      <c r="F788" s="1">
        <v>48</v>
      </c>
    </row>
    <row r="789" spans="1:6" x14ac:dyDescent="0.25">
      <c r="A789" s="1" t="s">
        <v>8219</v>
      </c>
      <c r="B789" s="1">
        <v>131</v>
      </c>
      <c r="C789" s="18"/>
      <c r="E789" s="1" t="s">
        <v>8221</v>
      </c>
      <c r="F789" s="1">
        <v>2</v>
      </c>
    </row>
    <row r="790" spans="1:6" x14ac:dyDescent="0.25">
      <c r="A790" s="1" t="s">
        <v>8219</v>
      </c>
      <c r="B790" s="1">
        <v>125</v>
      </c>
      <c r="C790" s="18"/>
      <c r="E790" s="1" t="s">
        <v>8221</v>
      </c>
      <c r="F790" s="1">
        <v>2</v>
      </c>
    </row>
    <row r="791" spans="1:6" x14ac:dyDescent="0.25">
      <c r="A791" s="1" t="s">
        <v>8219</v>
      </c>
      <c r="B791" s="1">
        <v>61</v>
      </c>
      <c r="C791" s="18"/>
      <c r="E791" s="1" t="s">
        <v>8221</v>
      </c>
      <c r="F791" s="1">
        <v>1</v>
      </c>
    </row>
    <row r="792" spans="1:6" x14ac:dyDescent="0.25">
      <c r="A792" s="1" t="s">
        <v>8219</v>
      </c>
      <c r="B792" s="1">
        <v>90</v>
      </c>
      <c r="C792" s="18"/>
      <c r="E792" s="1" t="s">
        <v>8221</v>
      </c>
      <c r="F792" s="1">
        <v>17</v>
      </c>
    </row>
    <row r="793" spans="1:6" x14ac:dyDescent="0.25">
      <c r="A793" s="1" t="s">
        <v>8219</v>
      </c>
      <c r="B793" s="1">
        <v>35</v>
      </c>
      <c r="C793" s="18"/>
      <c r="E793" s="1" t="s">
        <v>8221</v>
      </c>
      <c r="F793" s="1">
        <v>0</v>
      </c>
    </row>
    <row r="794" spans="1:6" x14ac:dyDescent="0.25">
      <c r="A794" s="1" t="s">
        <v>8219</v>
      </c>
      <c r="B794" s="1">
        <v>90</v>
      </c>
      <c r="C794" s="18"/>
      <c r="E794" s="1" t="s">
        <v>8221</v>
      </c>
      <c r="F794" s="1">
        <v>11</v>
      </c>
    </row>
    <row r="795" spans="1:6" x14ac:dyDescent="0.25">
      <c r="A795" s="1" t="s">
        <v>8219</v>
      </c>
      <c r="B795" s="1">
        <v>4</v>
      </c>
      <c r="C795" s="18"/>
      <c r="E795" s="1" t="s">
        <v>8221</v>
      </c>
      <c r="F795" s="1">
        <v>95</v>
      </c>
    </row>
    <row r="796" spans="1:6" x14ac:dyDescent="0.25">
      <c r="A796" s="1" t="s">
        <v>8219</v>
      </c>
      <c r="B796" s="1">
        <v>120</v>
      </c>
      <c r="C796" s="18"/>
      <c r="E796" s="1" t="s">
        <v>8221</v>
      </c>
      <c r="F796" s="1">
        <v>13</v>
      </c>
    </row>
    <row r="797" spans="1:6" x14ac:dyDescent="0.25">
      <c r="A797" s="1" t="s">
        <v>8219</v>
      </c>
      <c r="B797" s="1">
        <v>14</v>
      </c>
      <c r="C797" s="18"/>
      <c r="E797" s="1" t="s">
        <v>8221</v>
      </c>
      <c r="F797" s="1">
        <v>2</v>
      </c>
    </row>
    <row r="798" spans="1:6" x14ac:dyDescent="0.25">
      <c r="A798" s="1" t="s">
        <v>8219</v>
      </c>
      <c r="B798" s="1">
        <v>27</v>
      </c>
      <c r="C798" s="18"/>
      <c r="E798" s="1" t="s">
        <v>8221</v>
      </c>
      <c r="F798" s="1">
        <v>2</v>
      </c>
    </row>
    <row r="799" spans="1:6" x14ac:dyDescent="0.25">
      <c r="A799" s="1" t="s">
        <v>8219</v>
      </c>
      <c r="B799" s="1">
        <v>49</v>
      </c>
      <c r="C799" s="18"/>
      <c r="E799" s="1" t="s">
        <v>8221</v>
      </c>
      <c r="F799" s="1">
        <v>3</v>
      </c>
    </row>
    <row r="800" spans="1:6" x14ac:dyDescent="0.25">
      <c r="A800" s="1" t="s">
        <v>8219</v>
      </c>
      <c r="B800" s="1">
        <v>102</v>
      </c>
      <c r="C800" s="18"/>
      <c r="E800" s="1" t="s">
        <v>8221</v>
      </c>
      <c r="F800" s="1">
        <v>0</v>
      </c>
    </row>
    <row r="801" spans="1:6" x14ac:dyDescent="0.25">
      <c r="A801" s="1" t="s">
        <v>8219</v>
      </c>
      <c r="B801" s="1">
        <v>3</v>
      </c>
      <c r="C801" s="18"/>
      <c r="E801" s="1" t="s">
        <v>8221</v>
      </c>
      <c r="F801" s="1">
        <v>0</v>
      </c>
    </row>
    <row r="802" spans="1:6" x14ac:dyDescent="0.25">
      <c r="A802" s="1" t="s">
        <v>8219</v>
      </c>
      <c r="B802" s="1">
        <v>25</v>
      </c>
      <c r="C802" s="18"/>
      <c r="E802" s="1" t="s">
        <v>8221</v>
      </c>
      <c r="F802" s="1">
        <v>0</v>
      </c>
    </row>
    <row r="803" spans="1:6" x14ac:dyDescent="0.25">
      <c r="A803" s="1" t="s">
        <v>8219</v>
      </c>
      <c r="B803" s="1">
        <v>118</v>
      </c>
      <c r="C803" s="18"/>
      <c r="E803" s="1" t="s">
        <v>8221</v>
      </c>
      <c r="F803" s="1">
        <v>2</v>
      </c>
    </row>
    <row r="804" spans="1:6" x14ac:dyDescent="0.25">
      <c r="A804" s="1" t="s">
        <v>8219</v>
      </c>
      <c r="B804" s="1">
        <v>57</v>
      </c>
      <c r="C804" s="18"/>
      <c r="E804" s="1" t="s">
        <v>8221</v>
      </c>
      <c r="F804" s="1">
        <v>24</v>
      </c>
    </row>
    <row r="805" spans="1:6" x14ac:dyDescent="0.25">
      <c r="A805" s="1" t="s">
        <v>8219</v>
      </c>
      <c r="B805" s="1">
        <v>11</v>
      </c>
      <c r="C805" s="18"/>
      <c r="E805" s="1" t="s">
        <v>8221</v>
      </c>
      <c r="F805" s="1">
        <v>25</v>
      </c>
    </row>
    <row r="806" spans="1:6" x14ac:dyDescent="0.25">
      <c r="A806" s="1" t="s">
        <v>8219</v>
      </c>
      <c r="B806" s="1">
        <v>33</v>
      </c>
      <c r="C806" s="18"/>
      <c r="E806" s="1" t="s">
        <v>8221</v>
      </c>
      <c r="F806" s="1">
        <v>3</v>
      </c>
    </row>
    <row r="807" spans="1:6" x14ac:dyDescent="0.25">
      <c r="A807" s="1" t="s">
        <v>8219</v>
      </c>
      <c r="B807" s="1">
        <v>40</v>
      </c>
      <c r="C807" s="18"/>
      <c r="E807" s="1" t="s">
        <v>8221</v>
      </c>
      <c r="F807" s="1">
        <v>41</v>
      </c>
    </row>
    <row r="808" spans="1:6" x14ac:dyDescent="0.25">
      <c r="A808" s="1" t="s">
        <v>8219</v>
      </c>
      <c r="B808" s="1">
        <v>50</v>
      </c>
      <c r="C808" s="18"/>
      <c r="E808" s="1" t="s">
        <v>8221</v>
      </c>
      <c r="F808" s="1">
        <v>2</v>
      </c>
    </row>
    <row r="809" spans="1:6" x14ac:dyDescent="0.25">
      <c r="A809" s="1" t="s">
        <v>8219</v>
      </c>
      <c r="B809" s="1">
        <v>38</v>
      </c>
      <c r="C809" s="18"/>
      <c r="E809" s="1" t="s">
        <v>8221</v>
      </c>
      <c r="F809" s="1">
        <v>4</v>
      </c>
    </row>
    <row r="810" spans="1:6" x14ac:dyDescent="0.25">
      <c r="A810" s="1" t="s">
        <v>8219</v>
      </c>
      <c r="B810" s="1">
        <v>96</v>
      </c>
      <c r="C810" s="18"/>
      <c r="E810" s="1" t="s">
        <v>8221</v>
      </c>
      <c r="F810" s="1">
        <v>99</v>
      </c>
    </row>
    <row r="811" spans="1:6" x14ac:dyDescent="0.25">
      <c r="A811" s="1" t="s">
        <v>8219</v>
      </c>
      <c r="B811" s="1">
        <v>48</v>
      </c>
      <c r="C811" s="18"/>
      <c r="E811" s="1" t="s">
        <v>8221</v>
      </c>
      <c r="F811" s="1">
        <v>4</v>
      </c>
    </row>
    <row r="812" spans="1:6" x14ac:dyDescent="0.25">
      <c r="A812" s="1" t="s">
        <v>8219</v>
      </c>
      <c r="B812" s="1">
        <v>33</v>
      </c>
      <c r="C812" s="18"/>
      <c r="E812" s="1" t="s">
        <v>8221</v>
      </c>
      <c r="F812" s="1">
        <v>4</v>
      </c>
    </row>
    <row r="813" spans="1:6" x14ac:dyDescent="0.25">
      <c r="A813" s="1" t="s">
        <v>8219</v>
      </c>
      <c r="B813" s="1">
        <v>226</v>
      </c>
      <c r="C813" s="18"/>
      <c r="E813" s="1" t="s">
        <v>8221</v>
      </c>
      <c r="F813" s="1">
        <v>38</v>
      </c>
    </row>
    <row r="814" spans="1:6" x14ac:dyDescent="0.25">
      <c r="A814" s="1" t="s">
        <v>8219</v>
      </c>
      <c r="B814" s="1">
        <v>14</v>
      </c>
      <c r="C814" s="18"/>
      <c r="E814" s="1" t="s">
        <v>8221</v>
      </c>
      <c r="F814" s="1">
        <v>285</v>
      </c>
    </row>
    <row r="815" spans="1:6" x14ac:dyDescent="0.25">
      <c r="A815" s="1" t="s">
        <v>8219</v>
      </c>
      <c r="B815" s="1">
        <v>20</v>
      </c>
      <c r="C815" s="18"/>
      <c r="E815" s="1" t="s">
        <v>8221</v>
      </c>
      <c r="F815" s="1">
        <v>1</v>
      </c>
    </row>
    <row r="816" spans="1:6" x14ac:dyDescent="0.25">
      <c r="A816" s="1" t="s">
        <v>8219</v>
      </c>
      <c r="B816" s="1">
        <v>25</v>
      </c>
      <c r="C816" s="18"/>
      <c r="E816" s="1" t="s">
        <v>8221</v>
      </c>
      <c r="F816" s="1">
        <v>42</v>
      </c>
    </row>
    <row r="817" spans="1:6" x14ac:dyDescent="0.25">
      <c r="A817" s="1" t="s">
        <v>8219</v>
      </c>
      <c r="B817" s="1">
        <v>90</v>
      </c>
      <c r="C817" s="18"/>
      <c r="E817" s="1" t="s">
        <v>8221</v>
      </c>
      <c r="F817" s="1">
        <v>26</v>
      </c>
    </row>
    <row r="818" spans="1:6" x14ac:dyDescent="0.25">
      <c r="A818" s="1" t="s">
        <v>8219</v>
      </c>
      <c r="B818" s="1">
        <v>11</v>
      </c>
      <c r="C818" s="18"/>
      <c r="E818" s="1" t="s">
        <v>8221</v>
      </c>
      <c r="F818" s="1">
        <v>2</v>
      </c>
    </row>
    <row r="819" spans="1:6" x14ac:dyDescent="0.25">
      <c r="A819" s="1" t="s">
        <v>8219</v>
      </c>
      <c r="B819" s="1">
        <v>55</v>
      </c>
      <c r="C819" s="18"/>
      <c r="E819" s="1" t="s">
        <v>8221</v>
      </c>
      <c r="F819" s="1">
        <v>4</v>
      </c>
    </row>
    <row r="820" spans="1:6" x14ac:dyDescent="0.25">
      <c r="A820" s="1" t="s">
        <v>8219</v>
      </c>
      <c r="B820" s="1">
        <v>30</v>
      </c>
      <c r="C820" s="18"/>
      <c r="E820" s="1" t="s">
        <v>8221</v>
      </c>
      <c r="F820" s="1">
        <v>6</v>
      </c>
    </row>
    <row r="821" spans="1:6" x14ac:dyDescent="0.25">
      <c r="A821" s="1" t="s">
        <v>8219</v>
      </c>
      <c r="B821" s="1">
        <v>28</v>
      </c>
      <c r="C821" s="18"/>
      <c r="E821" s="1" t="s">
        <v>8221</v>
      </c>
      <c r="F821" s="1">
        <v>70</v>
      </c>
    </row>
    <row r="822" spans="1:6" x14ac:dyDescent="0.25">
      <c r="A822" s="1" t="s">
        <v>8219</v>
      </c>
      <c r="B822" s="1">
        <v>45</v>
      </c>
      <c r="C822" s="18"/>
      <c r="E822" s="1" t="s">
        <v>8221</v>
      </c>
      <c r="F822" s="1">
        <v>9</v>
      </c>
    </row>
    <row r="823" spans="1:6" x14ac:dyDescent="0.25">
      <c r="A823" s="1" t="s">
        <v>8219</v>
      </c>
      <c r="B823" s="1">
        <v>13</v>
      </c>
      <c r="C823" s="18"/>
      <c r="E823" s="1" t="s">
        <v>8221</v>
      </c>
      <c r="F823" s="1">
        <v>8</v>
      </c>
    </row>
    <row r="824" spans="1:6" x14ac:dyDescent="0.25">
      <c r="A824" s="1" t="s">
        <v>8219</v>
      </c>
      <c r="B824" s="1">
        <v>40</v>
      </c>
      <c r="C824" s="18"/>
      <c r="E824" s="1" t="s">
        <v>8221</v>
      </c>
      <c r="F824" s="1">
        <v>105</v>
      </c>
    </row>
    <row r="825" spans="1:6" x14ac:dyDescent="0.25">
      <c r="A825" s="1" t="s">
        <v>8219</v>
      </c>
      <c r="B825" s="1">
        <v>21</v>
      </c>
      <c r="C825" s="18"/>
      <c r="E825" s="1" t="s">
        <v>8221</v>
      </c>
      <c r="F825" s="1">
        <v>12</v>
      </c>
    </row>
    <row r="826" spans="1:6" x14ac:dyDescent="0.25">
      <c r="A826" s="1" t="s">
        <v>8219</v>
      </c>
      <c r="B826" s="1">
        <v>134</v>
      </c>
      <c r="C826" s="18"/>
      <c r="E826" s="1" t="s">
        <v>8221</v>
      </c>
      <c r="F826" s="1">
        <v>0</v>
      </c>
    </row>
    <row r="827" spans="1:6" x14ac:dyDescent="0.25">
      <c r="A827" s="1" t="s">
        <v>8219</v>
      </c>
      <c r="B827" s="1">
        <v>20</v>
      </c>
      <c r="C827" s="18"/>
      <c r="E827" s="1" t="s">
        <v>8221</v>
      </c>
      <c r="F827" s="1">
        <v>16</v>
      </c>
    </row>
    <row r="828" spans="1:6" x14ac:dyDescent="0.25">
      <c r="A828" s="1" t="s">
        <v>8219</v>
      </c>
      <c r="B828" s="1">
        <v>19</v>
      </c>
      <c r="C828" s="18"/>
      <c r="E828" s="1" t="s">
        <v>8221</v>
      </c>
      <c r="F828" s="1">
        <v>7</v>
      </c>
    </row>
    <row r="829" spans="1:6" x14ac:dyDescent="0.25">
      <c r="A829" s="1" t="s">
        <v>8219</v>
      </c>
      <c r="B829" s="1">
        <v>209</v>
      </c>
      <c r="C829" s="18"/>
      <c r="E829" s="1" t="s">
        <v>8221</v>
      </c>
      <c r="F829" s="1">
        <v>4</v>
      </c>
    </row>
    <row r="830" spans="1:6" x14ac:dyDescent="0.25">
      <c r="A830" s="1" t="s">
        <v>8219</v>
      </c>
      <c r="B830" s="1">
        <v>38</v>
      </c>
      <c r="C830" s="18"/>
      <c r="E830" s="1" t="s">
        <v>8221</v>
      </c>
      <c r="F830" s="1">
        <v>1</v>
      </c>
    </row>
    <row r="831" spans="1:6" x14ac:dyDescent="0.25">
      <c r="A831" s="1" t="s">
        <v>8219</v>
      </c>
      <c r="B831" s="1">
        <v>24</v>
      </c>
      <c r="C831" s="18"/>
      <c r="E831" s="1" t="s">
        <v>8221</v>
      </c>
      <c r="F831" s="1">
        <v>28</v>
      </c>
    </row>
    <row r="832" spans="1:6" x14ac:dyDescent="0.25">
      <c r="A832" s="1" t="s">
        <v>8219</v>
      </c>
      <c r="B832" s="1">
        <v>8</v>
      </c>
      <c r="C832" s="18"/>
      <c r="E832" s="1" t="s">
        <v>8221</v>
      </c>
      <c r="F832" s="1">
        <v>1</v>
      </c>
    </row>
    <row r="833" spans="1:6" x14ac:dyDescent="0.25">
      <c r="A833" s="1" t="s">
        <v>8219</v>
      </c>
      <c r="B833" s="1">
        <v>179</v>
      </c>
      <c r="C833" s="18"/>
      <c r="E833" s="1" t="s">
        <v>8221</v>
      </c>
      <c r="F833" s="1">
        <v>1</v>
      </c>
    </row>
    <row r="834" spans="1:6" x14ac:dyDescent="0.25">
      <c r="A834" s="1" t="s">
        <v>8219</v>
      </c>
      <c r="B834" s="1">
        <v>26</v>
      </c>
      <c r="C834" s="18"/>
      <c r="E834" s="1" t="s">
        <v>8221</v>
      </c>
      <c r="F834" s="1">
        <v>5</v>
      </c>
    </row>
    <row r="835" spans="1:6" x14ac:dyDescent="0.25">
      <c r="A835" s="1" t="s">
        <v>8219</v>
      </c>
      <c r="B835" s="1">
        <v>131</v>
      </c>
      <c r="C835" s="18"/>
      <c r="E835" s="1" t="s">
        <v>8221</v>
      </c>
      <c r="F835" s="1">
        <v>3</v>
      </c>
    </row>
    <row r="836" spans="1:6" x14ac:dyDescent="0.25">
      <c r="A836" s="1" t="s">
        <v>8219</v>
      </c>
      <c r="B836" s="1">
        <v>14</v>
      </c>
      <c r="C836" s="18"/>
      <c r="E836" s="1" t="s">
        <v>8221</v>
      </c>
      <c r="F836" s="1">
        <v>2</v>
      </c>
    </row>
    <row r="837" spans="1:6" x14ac:dyDescent="0.25">
      <c r="A837" s="1" t="s">
        <v>8219</v>
      </c>
      <c r="B837" s="1">
        <v>174</v>
      </c>
      <c r="C837" s="18"/>
      <c r="E837" s="1" t="s">
        <v>8221</v>
      </c>
      <c r="F837" s="1">
        <v>0</v>
      </c>
    </row>
    <row r="838" spans="1:6" x14ac:dyDescent="0.25">
      <c r="A838" s="1" t="s">
        <v>8219</v>
      </c>
      <c r="B838" s="1">
        <v>191</v>
      </c>
      <c r="C838" s="18"/>
      <c r="E838" s="1" t="s">
        <v>8221</v>
      </c>
      <c r="F838" s="1">
        <v>0</v>
      </c>
    </row>
    <row r="839" spans="1:6" x14ac:dyDescent="0.25">
      <c r="A839" s="1" t="s">
        <v>8219</v>
      </c>
      <c r="B839" s="1">
        <v>38</v>
      </c>
      <c r="C839" s="18"/>
      <c r="E839" s="1" t="s">
        <v>8221</v>
      </c>
      <c r="F839" s="1">
        <v>3</v>
      </c>
    </row>
    <row r="840" spans="1:6" x14ac:dyDescent="0.25">
      <c r="A840" s="1" t="s">
        <v>8219</v>
      </c>
      <c r="B840" s="1">
        <v>22</v>
      </c>
      <c r="C840" s="18"/>
      <c r="E840" s="1" t="s">
        <v>8221</v>
      </c>
      <c r="F840" s="1">
        <v>0</v>
      </c>
    </row>
    <row r="841" spans="1:6" x14ac:dyDescent="0.25">
      <c r="A841" s="1" t="s">
        <v>8219</v>
      </c>
      <c r="B841" s="1">
        <v>149</v>
      </c>
      <c r="C841" s="18"/>
      <c r="E841" s="1" t="s">
        <v>8221</v>
      </c>
      <c r="F841" s="1">
        <v>0</v>
      </c>
    </row>
    <row r="842" spans="1:6" x14ac:dyDescent="0.25">
      <c r="A842" s="1" t="s">
        <v>8219</v>
      </c>
      <c r="B842" s="1">
        <v>56</v>
      </c>
      <c r="C842" s="18"/>
      <c r="E842" s="1" t="s">
        <v>8221</v>
      </c>
      <c r="F842" s="1">
        <v>3</v>
      </c>
    </row>
    <row r="843" spans="1:6" x14ac:dyDescent="0.25">
      <c r="A843" s="1" t="s">
        <v>8219</v>
      </c>
      <c r="B843" s="1">
        <v>19</v>
      </c>
      <c r="C843" s="18"/>
      <c r="E843" s="1" t="s">
        <v>8221</v>
      </c>
      <c r="F843" s="1">
        <v>7</v>
      </c>
    </row>
    <row r="844" spans="1:6" x14ac:dyDescent="0.25">
      <c r="A844" s="1" t="s">
        <v>8219</v>
      </c>
      <c r="B844" s="1">
        <v>70</v>
      </c>
      <c r="C844" s="18"/>
      <c r="E844" s="1" t="s">
        <v>8221</v>
      </c>
      <c r="F844" s="1">
        <v>25</v>
      </c>
    </row>
    <row r="845" spans="1:6" x14ac:dyDescent="0.25">
      <c r="A845" s="1" t="s">
        <v>8219</v>
      </c>
      <c r="B845" s="1">
        <v>81</v>
      </c>
      <c r="C845" s="18"/>
      <c r="E845" s="1" t="s">
        <v>8221</v>
      </c>
      <c r="F845" s="1">
        <v>10</v>
      </c>
    </row>
    <row r="846" spans="1:6" x14ac:dyDescent="0.25">
      <c r="A846" s="1" t="s">
        <v>8219</v>
      </c>
      <c r="B846" s="1">
        <v>32</v>
      </c>
      <c r="C846" s="18"/>
      <c r="E846" s="1" t="s">
        <v>8221</v>
      </c>
      <c r="F846" s="1">
        <v>3</v>
      </c>
    </row>
    <row r="847" spans="1:6" x14ac:dyDescent="0.25">
      <c r="A847" s="1" t="s">
        <v>8219</v>
      </c>
      <c r="B847" s="1">
        <v>26</v>
      </c>
      <c r="C847" s="18"/>
      <c r="E847" s="1" t="s">
        <v>8221</v>
      </c>
      <c r="F847" s="1">
        <v>5</v>
      </c>
    </row>
    <row r="848" spans="1:6" x14ac:dyDescent="0.25">
      <c r="A848" s="1" t="s">
        <v>8219</v>
      </c>
      <c r="B848" s="1">
        <v>105</v>
      </c>
      <c r="C848" s="18"/>
      <c r="E848" s="1" t="s">
        <v>8221</v>
      </c>
      <c r="F848" s="1">
        <v>5</v>
      </c>
    </row>
    <row r="849" spans="1:6" x14ac:dyDescent="0.25">
      <c r="A849" s="1" t="s">
        <v>8219</v>
      </c>
      <c r="B849" s="1">
        <v>29</v>
      </c>
      <c r="C849" s="18"/>
      <c r="E849" s="1" t="s">
        <v>8221</v>
      </c>
      <c r="F849" s="1">
        <v>27</v>
      </c>
    </row>
    <row r="850" spans="1:6" x14ac:dyDescent="0.25">
      <c r="A850" s="1" t="s">
        <v>8219</v>
      </c>
      <c r="B850" s="1">
        <v>8</v>
      </c>
      <c r="C850" s="18"/>
      <c r="E850" s="1" t="s">
        <v>8221</v>
      </c>
      <c r="F850" s="1">
        <v>2</v>
      </c>
    </row>
    <row r="851" spans="1:6" x14ac:dyDescent="0.25">
      <c r="A851" s="1" t="s">
        <v>8219</v>
      </c>
      <c r="B851" s="1">
        <v>89</v>
      </c>
      <c r="C851" s="18"/>
      <c r="E851" s="1" t="s">
        <v>8221</v>
      </c>
      <c r="F851" s="1">
        <v>236</v>
      </c>
    </row>
    <row r="852" spans="1:6" x14ac:dyDescent="0.25">
      <c r="A852" s="1" t="s">
        <v>8219</v>
      </c>
      <c r="B852" s="1">
        <v>44</v>
      </c>
      <c r="C852" s="18"/>
      <c r="E852" s="1" t="s">
        <v>8221</v>
      </c>
      <c r="F852" s="1">
        <v>1</v>
      </c>
    </row>
    <row r="853" spans="1:6" x14ac:dyDescent="0.25">
      <c r="A853" s="1" t="s">
        <v>8219</v>
      </c>
      <c r="B853" s="1">
        <v>246</v>
      </c>
      <c r="C853" s="18"/>
      <c r="E853" s="1" t="s">
        <v>8221</v>
      </c>
      <c r="F853" s="1">
        <v>12</v>
      </c>
    </row>
    <row r="854" spans="1:6" x14ac:dyDescent="0.25">
      <c r="A854" s="1" t="s">
        <v>8219</v>
      </c>
      <c r="B854" s="1">
        <v>120</v>
      </c>
      <c r="C854" s="18"/>
      <c r="E854" s="1" t="s">
        <v>8221</v>
      </c>
      <c r="F854" s="1">
        <v>4</v>
      </c>
    </row>
    <row r="855" spans="1:6" x14ac:dyDescent="0.25">
      <c r="A855" s="1" t="s">
        <v>8219</v>
      </c>
      <c r="B855" s="1">
        <v>26</v>
      </c>
      <c r="C855" s="18"/>
      <c r="E855" s="1" t="s">
        <v>8221</v>
      </c>
      <c r="F855" s="1">
        <v>3</v>
      </c>
    </row>
    <row r="856" spans="1:6" x14ac:dyDescent="0.25">
      <c r="A856" s="1" t="s">
        <v>8219</v>
      </c>
      <c r="B856" s="1">
        <v>45</v>
      </c>
      <c r="C856" s="18"/>
      <c r="E856" s="1" t="s">
        <v>8221</v>
      </c>
      <c r="F856" s="1">
        <v>99</v>
      </c>
    </row>
    <row r="857" spans="1:6" x14ac:dyDescent="0.25">
      <c r="A857" s="1" t="s">
        <v>8219</v>
      </c>
      <c r="B857" s="1">
        <v>20</v>
      </c>
      <c r="C857" s="18"/>
      <c r="E857" s="1" t="s">
        <v>8221</v>
      </c>
      <c r="F857" s="1">
        <v>3</v>
      </c>
    </row>
    <row r="858" spans="1:6" x14ac:dyDescent="0.25">
      <c r="A858" s="1" t="s">
        <v>8219</v>
      </c>
      <c r="B858" s="1">
        <v>47</v>
      </c>
      <c r="C858" s="18"/>
      <c r="E858" s="1" t="s">
        <v>8221</v>
      </c>
      <c r="F858" s="1">
        <v>3</v>
      </c>
    </row>
    <row r="859" spans="1:6" x14ac:dyDescent="0.25">
      <c r="A859" s="1" t="s">
        <v>8219</v>
      </c>
      <c r="B859" s="1">
        <v>13</v>
      </c>
      <c r="C859" s="18"/>
      <c r="E859" s="1" t="s">
        <v>8221</v>
      </c>
      <c r="F859" s="1">
        <v>22</v>
      </c>
    </row>
    <row r="860" spans="1:6" x14ac:dyDescent="0.25">
      <c r="A860" s="1" t="s">
        <v>8219</v>
      </c>
      <c r="B860" s="1">
        <v>183</v>
      </c>
      <c r="C860" s="18"/>
      <c r="E860" s="1" t="s">
        <v>8221</v>
      </c>
      <c r="F860" s="1">
        <v>4</v>
      </c>
    </row>
    <row r="861" spans="1:6" x14ac:dyDescent="0.25">
      <c r="A861" s="1" t="s">
        <v>8219</v>
      </c>
      <c r="B861" s="1">
        <v>21</v>
      </c>
      <c r="C861" s="18"/>
      <c r="E861" s="1" t="s">
        <v>8221</v>
      </c>
      <c r="F861" s="1">
        <v>534</v>
      </c>
    </row>
    <row r="862" spans="1:6" x14ac:dyDescent="0.25">
      <c r="A862" s="1" t="s">
        <v>8219</v>
      </c>
      <c r="B862" s="1">
        <v>42</v>
      </c>
      <c r="C862" s="18"/>
      <c r="E862" s="1" t="s">
        <v>8221</v>
      </c>
      <c r="F862" s="1">
        <v>12</v>
      </c>
    </row>
    <row r="863" spans="1:6" x14ac:dyDescent="0.25">
      <c r="A863" s="1" t="s">
        <v>8219</v>
      </c>
      <c r="B863" s="1">
        <v>54</v>
      </c>
      <c r="C863" s="18"/>
      <c r="E863" s="1" t="s">
        <v>8221</v>
      </c>
      <c r="F863" s="1">
        <v>56</v>
      </c>
    </row>
    <row r="864" spans="1:6" x14ac:dyDescent="0.25">
      <c r="A864" s="1" t="s">
        <v>8219</v>
      </c>
      <c r="B864" s="1">
        <v>38</v>
      </c>
      <c r="C864" s="18"/>
      <c r="E864" s="1" t="s">
        <v>8221</v>
      </c>
      <c r="F864" s="1">
        <v>11</v>
      </c>
    </row>
    <row r="865" spans="1:6" x14ac:dyDescent="0.25">
      <c r="A865" s="1" t="s">
        <v>8219</v>
      </c>
      <c r="B865" s="1">
        <v>64</v>
      </c>
      <c r="C865" s="18"/>
      <c r="E865" s="1" t="s">
        <v>8221</v>
      </c>
      <c r="F865" s="1">
        <v>0</v>
      </c>
    </row>
    <row r="866" spans="1:6" x14ac:dyDescent="0.25">
      <c r="A866" s="1" t="s">
        <v>8219</v>
      </c>
      <c r="B866" s="1">
        <v>13</v>
      </c>
      <c r="C866" s="18"/>
      <c r="E866" s="1" t="s">
        <v>8221</v>
      </c>
      <c r="F866" s="1">
        <v>12</v>
      </c>
    </row>
    <row r="867" spans="1:6" x14ac:dyDescent="0.25">
      <c r="A867" s="1" t="s">
        <v>8219</v>
      </c>
      <c r="B867" s="1">
        <v>33</v>
      </c>
      <c r="C867" s="18"/>
      <c r="E867" s="1" t="s">
        <v>8221</v>
      </c>
      <c r="F867" s="1">
        <v>5</v>
      </c>
    </row>
    <row r="868" spans="1:6" x14ac:dyDescent="0.25">
      <c r="A868" s="1" t="s">
        <v>8219</v>
      </c>
      <c r="B868" s="1">
        <v>52</v>
      </c>
      <c r="C868" s="18"/>
      <c r="E868" s="1" t="s">
        <v>8221</v>
      </c>
      <c r="F868" s="1">
        <v>24</v>
      </c>
    </row>
    <row r="869" spans="1:6" x14ac:dyDescent="0.25">
      <c r="A869" s="1" t="s">
        <v>8219</v>
      </c>
      <c r="B869" s="1">
        <v>107</v>
      </c>
      <c r="C869" s="18"/>
      <c r="E869" s="1" t="s">
        <v>8221</v>
      </c>
      <c r="F869" s="1">
        <v>89</v>
      </c>
    </row>
    <row r="870" spans="1:6" x14ac:dyDescent="0.25">
      <c r="A870" s="1" t="s">
        <v>8219</v>
      </c>
      <c r="B870" s="1">
        <v>11</v>
      </c>
      <c r="C870" s="18"/>
      <c r="E870" s="1" t="s">
        <v>8221</v>
      </c>
      <c r="F870" s="1">
        <v>1</v>
      </c>
    </row>
    <row r="871" spans="1:6" x14ac:dyDescent="0.25">
      <c r="A871" s="1" t="s">
        <v>8219</v>
      </c>
      <c r="B871" s="1">
        <v>34</v>
      </c>
      <c r="C871" s="18"/>
      <c r="E871" s="1" t="s">
        <v>8221</v>
      </c>
      <c r="F871" s="1">
        <v>55</v>
      </c>
    </row>
    <row r="872" spans="1:6" x14ac:dyDescent="0.25">
      <c r="A872" s="1" t="s">
        <v>8219</v>
      </c>
      <c r="B872" s="1">
        <v>75</v>
      </c>
      <c r="C872" s="18"/>
      <c r="E872" s="1" t="s">
        <v>8221</v>
      </c>
      <c r="F872" s="1">
        <v>2</v>
      </c>
    </row>
    <row r="873" spans="1:6" x14ac:dyDescent="0.25">
      <c r="A873" s="1" t="s">
        <v>8219</v>
      </c>
      <c r="B873" s="1">
        <v>26</v>
      </c>
      <c r="C873" s="18"/>
      <c r="E873" s="1" t="s">
        <v>8221</v>
      </c>
      <c r="F873" s="1">
        <v>0</v>
      </c>
    </row>
    <row r="874" spans="1:6" x14ac:dyDescent="0.25">
      <c r="A874" s="1" t="s">
        <v>8219</v>
      </c>
      <c r="B874" s="1">
        <v>50</v>
      </c>
      <c r="C874" s="18"/>
      <c r="E874" s="1" t="s">
        <v>8221</v>
      </c>
      <c r="F874" s="1">
        <v>4</v>
      </c>
    </row>
    <row r="875" spans="1:6" x14ac:dyDescent="0.25">
      <c r="A875" s="1" t="s">
        <v>8219</v>
      </c>
      <c r="B875" s="1">
        <v>80</v>
      </c>
      <c r="C875" s="18"/>
      <c r="E875" s="1" t="s">
        <v>8221</v>
      </c>
      <c r="F875" s="1">
        <v>6</v>
      </c>
    </row>
    <row r="876" spans="1:6" x14ac:dyDescent="0.25">
      <c r="A876" s="1" t="s">
        <v>8219</v>
      </c>
      <c r="B876" s="1">
        <v>110</v>
      </c>
      <c r="C876" s="18"/>
      <c r="E876" s="1" t="s">
        <v>8221</v>
      </c>
      <c r="F876" s="1">
        <v>4</v>
      </c>
    </row>
    <row r="877" spans="1:6" x14ac:dyDescent="0.25">
      <c r="A877" s="1" t="s">
        <v>8219</v>
      </c>
      <c r="B877" s="1">
        <v>77</v>
      </c>
      <c r="C877" s="18"/>
      <c r="E877" s="1" t="s">
        <v>8221</v>
      </c>
      <c r="F877" s="1">
        <v>4</v>
      </c>
    </row>
    <row r="878" spans="1:6" x14ac:dyDescent="0.25">
      <c r="A878" s="1" t="s">
        <v>8219</v>
      </c>
      <c r="B878" s="1">
        <v>50</v>
      </c>
      <c r="C878" s="18"/>
      <c r="E878" s="1" t="s">
        <v>8221</v>
      </c>
      <c r="F878" s="1">
        <v>2</v>
      </c>
    </row>
    <row r="879" spans="1:6" x14ac:dyDescent="0.25">
      <c r="A879" s="1" t="s">
        <v>8219</v>
      </c>
      <c r="B879" s="1">
        <v>145</v>
      </c>
      <c r="C879" s="18"/>
      <c r="E879" s="1" t="s">
        <v>8221</v>
      </c>
      <c r="F879" s="1">
        <v>5</v>
      </c>
    </row>
    <row r="880" spans="1:6" x14ac:dyDescent="0.25">
      <c r="A880" s="1" t="s">
        <v>8219</v>
      </c>
      <c r="B880" s="1">
        <v>29</v>
      </c>
      <c r="C880" s="18"/>
      <c r="E880" s="1" t="s">
        <v>8221</v>
      </c>
      <c r="F880" s="1">
        <v>83</v>
      </c>
    </row>
    <row r="881" spans="1:6" x14ac:dyDescent="0.25">
      <c r="A881" s="1" t="s">
        <v>8219</v>
      </c>
      <c r="B881" s="1">
        <v>114</v>
      </c>
      <c r="C881" s="18"/>
      <c r="E881" s="1" t="s">
        <v>8221</v>
      </c>
      <c r="F881" s="1">
        <v>57</v>
      </c>
    </row>
    <row r="882" spans="1:6" x14ac:dyDescent="0.25">
      <c r="A882" s="1" t="s">
        <v>8219</v>
      </c>
      <c r="B882" s="1">
        <v>96</v>
      </c>
      <c r="C882" s="18"/>
      <c r="E882" s="1" t="s">
        <v>8221</v>
      </c>
      <c r="F882" s="1">
        <v>311</v>
      </c>
    </row>
    <row r="883" spans="1:6" x14ac:dyDescent="0.25">
      <c r="A883" s="1" t="s">
        <v>8219</v>
      </c>
      <c r="B883" s="1">
        <v>31</v>
      </c>
      <c r="C883" s="18"/>
      <c r="E883" s="1" t="s">
        <v>8221</v>
      </c>
      <c r="F883" s="1">
        <v>2</v>
      </c>
    </row>
    <row r="884" spans="1:6" x14ac:dyDescent="0.25">
      <c r="A884" s="1" t="s">
        <v>8219</v>
      </c>
      <c r="B884" s="1">
        <v>4883</v>
      </c>
      <c r="C884" s="18"/>
      <c r="E884" s="1" t="s">
        <v>8221</v>
      </c>
      <c r="F884" s="1">
        <v>16</v>
      </c>
    </row>
    <row r="885" spans="1:6" x14ac:dyDescent="0.25">
      <c r="A885" s="1" t="s">
        <v>8219</v>
      </c>
      <c r="B885" s="1">
        <v>95</v>
      </c>
      <c r="C885" s="18"/>
      <c r="E885" s="1" t="s">
        <v>8221</v>
      </c>
      <c r="F885" s="1">
        <v>9</v>
      </c>
    </row>
    <row r="886" spans="1:6" x14ac:dyDescent="0.25">
      <c r="A886" s="1" t="s">
        <v>8219</v>
      </c>
      <c r="B886" s="1">
        <v>2478</v>
      </c>
      <c r="C886" s="18"/>
      <c r="E886" s="1" t="s">
        <v>8221</v>
      </c>
      <c r="F886" s="1">
        <v>1</v>
      </c>
    </row>
    <row r="887" spans="1:6" x14ac:dyDescent="0.25">
      <c r="A887" s="1" t="s">
        <v>8219</v>
      </c>
      <c r="B887" s="1">
        <v>1789</v>
      </c>
      <c r="C887" s="18"/>
      <c r="E887" s="1" t="s">
        <v>8221</v>
      </c>
      <c r="F887" s="1">
        <v>12</v>
      </c>
    </row>
    <row r="888" spans="1:6" x14ac:dyDescent="0.25">
      <c r="A888" s="1" t="s">
        <v>8219</v>
      </c>
      <c r="B888" s="1">
        <v>680</v>
      </c>
      <c r="C888" s="18"/>
      <c r="E888" s="1" t="s">
        <v>8221</v>
      </c>
      <c r="F888" s="1">
        <v>0</v>
      </c>
    </row>
    <row r="889" spans="1:6" x14ac:dyDescent="0.25">
      <c r="A889" s="1" t="s">
        <v>8219</v>
      </c>
      <c r="B889" s="1">
        <v>70</v>
      </c>
      <c r="C889" s="18"/>
      <c r="E889" s="1" t="s">
        <v>8221</v>
      </c>
      <c r="F889" s="1">
        <v>20</v>
      </c>
    </row>
    <row r="890" spans="1:6" x14ac:dyDescent="0.25">
      <c r="A890" s="1" t="s">
        <v>8219</v>
      </c>
      <c r="B890" s="1">
        <v>23</v>
      </c>
      <c r="C890" s="18"/>
      <c r="E890" s="1" t="s">
        <v>8221</v>
      </c>
      <c r="F890" s="1">
        <v>16</v>
      </c>
    </row>
    <row r="891" spans="1:6" x14ac:dyDescent="0.25">
      <c r="A891" s="1" t="s">
        <v>8219</v>
      </c>
      <c r="B891" s="1">
        <v>4245</v>
      </c>
      <c r="C891" s="18"/>
      <c r="E891" s="1" t="s">
        <v>8221</v>
      </c>
      <c r="F891" s="1">
        <v>33</v>
      </c>
    </row>
    <row r="892" spans="1:6" x14ac:dyDescent="0.25">
      <c r="A892" s="1" t="s">
        <v>8219</v>
      </c>
      <c r="B892" s="1">
        <v>943</v>
      </c>
      <c r="C892" s="18"/>
      <c r="E892" s="1" t="s">
        <v>8221</v>
      </c>
      <c r="F892" s="1">
        <v>2</v>
      </c>
    </row>
    <row r="893" spans="1:6" x14ac:dyDescent="0.25">
      <c r="A893" s="1" t="s">
        <v>8219</v>
      </c>
      <c r="B893" s="1">
        <v>1876</v>
      </c>
      <c r="C893" s="18"/>
      <c r="E893" s="1" t="s">
        <v>8221</v>
      </c>
      <c r="F893" s="1">
        <v>6</v>
      </c>
    </row>
    <row r="894" spans="1:6" x14ac:dyDescent="0.25">
      <c r="A894" s="1" t="s">
        <v>8219</v>
      </c>
      <c r="B894" s="1">
        <v>834</v>
      </c>
      <c r="C894" s="18"/>
      <c r="E894" s="1" t="s">
        <v>8221</v>
      </c>
      <c r="F894" s="1">
        <v>0</v>
      </c>
    </row>
    <row r="895" spans="1:6" x14ac:dyDescent="0.25">
      <c r="A895" s="1" t="s">
        <v>8219</v>
      </c>
      <c r="B895" s="1">
        <v>682</v>
      </c>
      <c r="C895" s="18"/>
      <c r="E895" s="1" t="s">
        <v>8221</v>
      </c>
      <c r="F895" s="1">
        <v>3</v>
      </c>
    </row>
    <row r="896" spans="1:6" x14ac:dyDescent="0.25">
      <c r="A896" s="1" t="s">
        <v>8219</v>
      </c>
      <c r="B896" s="1">
        <v>147</v>
      </c>
      <c r="C896" s="18"/>
      <c r="E896" s="1" t="s">
        <v>8221</v>
      </c>
      <c r="F896" s="1">
        <v>0</v>
      </c>
    </row>
    <row r="897" spans="1:6" x14ac:dyDescent="0.25">
      <c r="A897" s="1" t="s">
        <v>8219</v>
      </c>
      <c r="B897" s="1">
        <v>415</v>
      </c>
      <c r="C897" s="18"/>
      <c r="E897" s="1" t="s">
        <v>8221</v>
      </c>
      <c r="F897" s="1">
        <v>3</v>
      </c>
    </row>
    <row r="898" spans="1:6" x14ac:dyDescent="0.25">
      <c r="A898" s="1" t="s">
        <v>8219</v>
      </c>
      <c r="B898" s="1">
        <v>290</v>
      </c>
      <c r="C898" s="18"/>
      <c r="E898" s="1" t="s">
        <v>8221</v>
      </c>
      <c r="F898" s="1">
        <v>13</v>
      </c>
    </row>
    <row r="899" spans="1:6" x14ac:dyDescent="0.25">
      <c r="A899" s="1" t="s">
        <v>8219</v>
      </c>
      <c r="B899" s="1">
        <v>365</v>
      </c>
      <c r="C899" s="18"/>
      <c r="E899" s="1" t="s">
        <v>8221</v>
      </c>
      <c r="F899" s="1">
        <v>6</v>
      </c>
    </row>
    <row r="900" spans="1:6" x14ac:dyDescent="0.25">
      <c r="A900" s="1" t="s">
        <v>8219</v>
      </c>
      <c r="B900" s="1">
        <v>660</v>
      </c>
      <c r="C900" s="18"/>
      <c r="E900" s="1" t="s">
        <v>8221</v>
      </c>
      <c r="F900" s="1">
        <v>1</v>
      </c>
    </row>
    <row r="901" spans="1:6" x14ac:dyDescent="0.25">
      <c r="A901" s="1" t="s">
        <v>8219</v>
      </c>
      <c r="B901" s="1">
        <v>1356</v>
      </c>
      <c r="C901" s="18"/>
      <c r="E901" s="1" t="s">
        <v>8221</v>
      </c>
      <c r="F901" s="1">
        <v>0</v>
      </c>
    </row>
    <row r="902" spans="1:6" x14ac:dyDescent="0.25">
      <c r="A902" s="1" t="s">
        <v>8219</v>
      </c>
      <c r="B902" s="1">
        <v>424</v>
      </c>
      <c r="C902" s="18"/>
      <c r="E902" s="1" t="s">
        <v>8221</v>
      </c>
      <c r="F902" s="1">
        <v>5</v>
      </c>
    </row>
    <row r="903" spans="1:6" x14ac:dyDescent="0.25">
      <c r="A903" s="1" t="s">
        <v>8219</v>
      </c>
      <c r="B903" s="1">
        <v>33</v>
      </c>
      <c r="C903" s="18"/>
      <c r="E903" s="1" t="s">
        <v>8221</v>
      </c>
      <c r="F903" s="1">
        <v>0</v>
      </c>
    </row>
    <row r="904" spans="1:6" x14ac:dyDescent="0.25">
      <c r="A904" s="1" t="s">
        <v>8219</v>
      </c>
      <c r="B904" s="1">
        <v>1633</v>
      </c>
      <c r="C904" s="18"/>
      <c r="E904" s="1" t="s">
        <v>8221</v>
      </c>
      <c r="F904" s="1">
        <v>36</v>
      </c>
    </row>
    <row r="905" spans="1:6" x14ac:dyDescent="0.25">
      <c r="A905" s="1" t="s">
        <v>8219</v>
      </c>
      <c r="B905" s="1">
        <v>306</v>
      </c>
      <c r="C905" s="18"/>
      <c r="E905" s="1" t="s">
        <v>8221</v>
      </c>
      <c r="F905" s="1">
        <v>1</v>
      </c>
    </row>
    <row r="906" spans="1:6" x14ac:dyDescent="0.25">
      <c r="A906" s="1" t="s">
        <v>8219</v>
      </c>
      <c r="B906" s="1">
        <v>205</v>
      </c>
      <c r="C906" s="18"/>
      <c r="E906" s="1" t="s">
        <v>8221</v>
      </c>
      <c r="F906" s="1">
        <v>1</v>
      </c>
    </row>
    <row r="907" spans="1:6" x14ac:dyDescent="0.25">
      <c r="A907" s="1" t="s">
        <v>8219</v>
      </c>
      <c r="B907" s="1">
        <v>1281</v>
      </c>
      <c r="C907" s="18"/>
      <c r="E907" s="1" t="s">
        <v>8221</v>
      </c>
      <c r="F907" s="1">
        <v>1</v>
      </c>
    </row>
    <row r="908" spans="1:6" x14ac:dyDescent="0.25">
      <c r="A908" s="1" t="s">
        <v>8219</v>
      </c>
      <c r="B908" s="1">
        <v>103</v>
      </c>
      <c r="C908" s="18"/>
      <c r="E908" s="1" t="s">
        <v>8221</v>
      </c>
      <c r="F908" s="1">
        <v>9</v>
      </c>
    </row>
    <row r="909" spans="1:6" x14ac:dyDescent="0.25">
      <c r="A909" s="1" t="s">
        <v>8219</v>
      </c>
      <c r="B909" s="1">
        <v>1513</v>
      </c>
      <c r="C909" s="18"/>
      <c r="E909" s="1" t="s">
        <v>8221</v>
      </c>
      <c r="F909" s="1">
        <v>1</v>
      </c>
    </row>
    <row r="910" spans="1:6" x14ac:dyDescent="0.25">
      <c r="A910" s="1" t="s">
        <v>8219</v>
      </c>
      <c r="B910" s="1">
        <v>405</v>
      </c>
      <c r="C910" s="18"/>
      <c r="E910" s="1" t="s">
        <v>8221</v>
      </c>
      <c r="F910" s="1">
        <v>0</v>
      </c>
    </row>
    <row r="911" spans="1:6" x14ac:dyDescent="0.25">
      <c r="A911" s="1" t="s">
        <v>8219</v>
      </c>
      <c r="B911" s="1">
        <v>510</v>
      </c>
      <c r="C911" s="18"/>
      <c r="E911" s="1" t="s">
        <v>8221</v>
      </c>
      <c r="F911" s="1">
        <v>1</v>
      </c>
    </row>
    <row r="912" spans="1:6" x14ac:dyDescent="0.25">
      <c r="A912" s="1" t="s">
        <v>8219</v>
      </c>
      <c r="B912" s="1">
        <v>1887</v>
      </c>
      <c r="C912" s="18"/>
      <c r="E912" s="1" t="s">
        <v>8221</v>
      </c>
      <c r="F912" s="1">
        <v>1</v>
      </c>
    </row>
    <row r="913" spans="1:6" x14ac:dyDescent="0.25">
      <c r="A913" s="1" t="s">
        <v>8219</v>
      </c>
      <c r="B913" s="1">
        <v>701</v>
      </c>
      <c r="C913" s="18"/>
      <c r="E913" s="1" t="s">
        <v>8221</v>
      </c>
      <c r="F913" s="1">
        <v>4</v>
      </c>
    </row>
    <row r="914" spans="1:6" x14ac:dyDescent="0.25">
      <c r="A914" s="1" t="s">
        <v>8219</v>
      </c>
      <c r="B914" s="1">
        <v>3863</v>
      </c>
      <c r="C914" s="18"/>
      <c r="E914" s="1" t="s">
        <v>8221</v>
      </c>
      <c r="F914" s="1">
        <v>2</v>
      </c>
    </row>
    <row r="915" spans="1:6" x14ac:dyDescent="0.25">
      <c r="A915" s="1" t="s">
        <v>8219</v>
      </c>
      <c r="B915" s="1">
        <v>238</v>
      </c>
      <c r="C915" s="18"/>
      <c r="E915" s="1" t="s">
        <v>8221</v>
      </c>
      <c r="F915" s="1">
        <v>2</v>
      </c>
    </row>
    <row r="916" spans="1:6" x14ac:dyDescent="0.25">
      <c r="A916" s="1" t="s">
        <v>8219</v>
      </c>
      <c r="B916" s="1">
        <v>2051</v>
      </c>
      <c r="C916" s="18"/>
      <c r="E916" s="1" t="s">
        <v>8221</v>
      </c>
      <c r="F916" s="1">
        <v>2</v>
      </c>
    </row>
    <row r="917" spans="1:6" x14ac:dyDescent="0.25">
      <c r="A917" s="1" t="s">
        <v>8219</v>
      </c>
      <c r="B917" s="1">
        <v>402</v>
      </c>
      <c r="C917" s="18"/>
      <c r="E917" s="1" t="s">
        <v>8221</v>
      </c>
      <c r="F917" s="1">
        <v>0</v>
      </c>
    </row>
    <row r="918" spans="1:6" x14ac:dyDescent="0.25">
      <c r="A918" s="1" t="s">
        <v>8219</v>
      </c>
      <c r="B918" s="1">
        <v>253</v>
      </c>
      <c r="C918" s="18"/>
      <c r="E918" s="1" t="s">
        <v>8221</v>
      </c>
      <c r="F918" s="1">
        <v>2</v>
      </c>
    </row>
    <row r="919" spans="1:6" x14ac:dyDescent="0.25">
      <c r="A919" s="1" t="s">
        <v>8219</v>
      </c>
      <c r="B919" s="1">
        <v>473</v>
      </c>
      <c r="C919" s="18"/>
      <c r="E919" s="1" t="s">
        <v>8221</v>
      </c>
      <c r="F919" s="1">
        <v>4</v>
      </c>
    </row>
    <row r="920" spans="1:6" x14ac:dyDescent="0.25">
      <c r="A920" s="1" t="s">
        <v>8219</v>
      </c>
      <c r="B920" s="1">
        <v>821</v>
      </c>
      <c r="C920" s="18"/>
      <c r="E920" s="1" t="s">
        <v>8221</v>
      </c>
      <c r="F920" s="1">
        <v>2</v>
      </c>
    </row>
    <row r="921" spans="1:6" x14ac:dyDescent="0.25">
      <c r="A921" s="1" t="s">
        <v>8219</v>
      </c>
      <c r="B921" s="1">
        <v>388</v>
      </c>
      <c r="C921" s="18"/>
      <c r="E921" s="1" t="s">
        <v>8221</v>
      </c>
      <c r="F921" s="1">
        <v>0</v>
      </c>
    </row>
    <row r="922" spans="1:6" x14ac:dyDescent="0.25">
      <c r="A922" s="1" t="s">
        <v>8219</v>
      </c>
      <c r="B922" s="1">
        <v>813</v>
      </c>
      <c r="C922" s="18"/>
      <c r="E922" s="1" t="s">
        <v>8221</v>
      </c>
      <c r="F922" s="1">
        <v>1</v>
      </c>
    </row>
    <row r="923" spans="1:6" x14ac:dyDescent="0.25">
      <c r="A923" s="1" t="s">
        <v>8219</v>
      </c>
      <c r="B923" s="1">
        <v>1945</v>
      </c>
      <c r="C923" s="18"/>
      <c r="E923" s="1" t="s">
        <v>8221</v>
      </c>
      <c r="F923" s="1">
        <v>0</v>
      </c>
    </row>
    <row r="924" spans="1:6" x14ac:dyDescent="0.25">
      <c r="A924" s="1" t="s">
        <v>8219</v>
      </c>
      <c r="B924" s="1">
        <v>1637</v>
      </c>
      <c r="C924" s="18"/>
      <c r="E924" s="1" t="s">
        <v>8221</v>
      </c>
      <c r="F924" s="1">
        <v>2</v>
      </c>
    </row>
    <row r="925" spans="1:6" x14ac:dyDescent="0.25">
      <c r="A925" s="1" t="s">
        <v>8219</v>
      </c>
      <c r="B925" s="1">
        <v>1375</v>
      </c>
      <c r="C925" s="18"/>
      <c r="E925" s="1" t="s">
        <v>8221</v>
      </c>
      <c r="F925" s="1">
        <v>7</v>
      </c>
    </row>
    <row r="926" spans="1:6" x14ac:dyDescent="0.25">
      <c r="A926" s="1" t="s">
        <v>8219</v>
      </c>
      <c r="B926" s="1">
        <v>17</v>
      </c>
      <c r="C926" s="18"/>
      <c r="E926" s="1" t="s">
        <v>8221</v>
      </c>
      <c r="F926" s="1">
        <v>5</v>
      </c>
    </row>
    <row r="927" spans="1:6" x14ac:dyDescent="0.25">
      <c r="A927" s="1" t="s">
        <v>8219</v>
      </c>
      <c r="B927" s="1">
        <v>354</v>
      </c>
      <c r="C927" s="18"/>
      <c r="E927" s="1" t="s">
        <v>8221</v>
      </c>
      <c r="F927" s="1">
        <v>0</v>
      </c>
    </row>
    <row r="928" spans="1:6" x14ac:dyDescent="0.25">
      <c r="A928" s="1" t="s">
        <v>8219</v>
      </c>
      <c r="B928" s="1">
        <v>191</v>
      </c>
      <c r="C928" s="18"/>
      <c r="E928" s="1" t="s">
        <v>8221</v>
      </c>
      <c r="F928" s="1">
        <v>0</v>
      </c>
    </row>
    <row r="929" spans="1:6" x14ac:dyDescent="0.25">
      <c r="A929" s="1" t="s">
        <v>8219</v>
      </c>
      <c r="B929" s="1">
        <v>303</v>
      </c>
      <c r="C929" s="18"/>
      <c r="E929" s="1" t="s">
        <v>8221</v>
      </c>
      <c r="F929" s="1">
        <v>0</v>
      </c>
    </row>
    <row r="930" spans="1:6" x14ac:dyDescent="0.25">
      <c r="A930" s="1" t="s">
        <v>8219</v>
      </c>
      <c r="B930" s="1">
        <v>137</v>
      </c>
      <c r="C930" s="18"/>
      <c r="E930" s="1" t="s">
        <v>8221</v>
      </c>
      <c r="F930" s="1">
        <v>2</v>
      </c>
    </row>
    <row r="931" spans="1:6" x14ac:dyDescent="0.25">
      <c r="A931" s="1" t="s">
        <v>8219</v>
      </c>
      <c r="B931" s="1">
        <v>41</v>
      </c>
      <c r="C931" s="18"/>
      <c r="E931" s="1" t="s">
        <v>8221</v>
      </c>
      <c r="F931" s="1">
        <v>0</v>
      </c>
    </row>
    <row r="932" spans="1:6" x14ac:dyDescent="0.25">
      <c r="A932" s="1" t="s">
        <v>8219</v>
      </c>
      <c r="B932" s="1">
        <v>398</v>
      </c>
      <c r="C932" s="18"/>
      <c r="E932" s="1" t="s">
        <v>8221</v>
      </c>
      <c r="F932" s="1">
        <v>0</v>
      </c>
    </row>
    <row r="933" spans="1:6" x14ac:dyDescent="0.25">
      <c r="A933" s="1" t="s">
        <v>8219</v>
      </c>
      <c r="B933" s="1">
        <v>1737</v>
      </c>
      <c r="C933" s="18"/>
      <c r="E933" s="1" t="s">
        <v>8221</v>
      </c>
      <c r="F933" s="1">
        <v>28</v>
      </c>
    </row>
    <row r="934" spans="1:6" x14ac:dyDescent="0.25">
      <c r="A934" s="1" t="s">
        <v>8219</v>
      </c>
      <c r="B934" s="1">
        <v>971</v>
      </c>
      <c r="C934" s="18"/>
      <c r="E934" s="1" t="s">
        <v>8221</v>
      </c>
      <c r="F934" s="1">
        <v>2</v>
      </c>
    </row>
    <row r="935" spans="1:6" x14ac:dyDescent="0.25">
      <c r="A935" s="1" t="s">
        <v>8219</v>
      </c>
      <c r="B935" s="1">
        <v>183</v>
      </c>
      <c r="C935" s="18"/>
      <c r="E935" s="1" t="s">
        <v>8221</v>
      </c>
      <c r="F935" s="1">
        <v>0</v>
      </c>
    </row>
    <row r="936" spans="1:6" x14ac:dyDescent="0.25">
      <c r="A936" s="1" t="s">
        <v>8219</v>
      </c>
      <c r="B936" s="1">
        <v>4562</v>
      </c>
      <c r="C936" s="18"/>
      <c r="E936" s="1" t="s">
        <v>8221</v>
      </c>
      <c r="F936" s="1">
        <v>0</v>
      </c>
    </row>
    <row r="937" spans="1:6" x14ac:dyDescent="0.25">
      <c r="A937" s="1" t="s">
        <v>8219</v>
      </c>
      <c r="B937" s="1">
        <v>26457</v>
      </c>
      <c r="C937" s="18"/>
      <c r="E937" s="1" t="s">
        <v>8221</v>
      </c>
      <c r="F937" s="1">
        <v>0</v>
      </c>
    </row>
    <row r="938" spans="1:6" x14ac:dyDescent="0.25">
      <c r="A938" s="1" t="s">
        <v>8219</v>
      </c>
      <c r="B938" s="1">
        <v>162</v>
      </c>
      <c r="C938" s="18"/>
      <c r="E938" s="1" t="s">
        <v>8221</v>
      </c>
      <c r="F938" s="1">
        <v>4</v>
      </c>
    </row>
    <row r="939" spans="1:6" x14ac:dyDescent="0.25">
      <c r="A939" s="1" t="s">
        <v>8219</v>
      </c>
      <c r="B939" s="1">
        <v>479</v>
      </c>
      <c r="C939" s="18"/>
      <c r="E939" s="1" t="s">
        <v>8221</v>
      </c>
      <c r="F939" s="1">
        <v>12</v>
      </c>
    </row>
    <row r="940" spans="1:6" x14ac:dyDescent="0.25">
      <c r="A940" s="1" t="s">
        <v>8219</v>
      </c>
      <c r="B940" s="1">
        <v>426</v>
      </c>
      <c r="C940" s="18"/>
      <c r="E940" s="1" t="s">
        <v>8221</v>
      </c>
      <c r="F940" s="1">
        <v>0</v>
      </c>
    </row>
    <row r="941" spans="1:6" x14ac:dyDescent="0.25">
      <c r="A941" s="1" t="s">
        <v>8219</v>
      </c>
      <c r="B941" s="1">
        <v>450</v>
      </c>
      <c r="C941" s="18"/>
      <c r="E941" s="1" t="s">
        <v>8221</v>
      </c>
      <c r="F941" s="1">
        <v>33</v>
      </c>
    </row>
    <row r="942" spans="1:6" x14ac:dyDescent="0.25">
      <c r="A942" s="1" t="s">
        <v>8219</v>
      </c>
      <c r="B942" s="1">
        <v>1780</v>
      </c>
      <c r="C942" s="18"/>
      <c r="E942" s="1" t="s">
        <v>8221</v>
      </c>
      <c r="F942" s="1">
        <v>0</v>
      </c>
    </row>
    <row r="943" spans="1:6" x14ac:dyDescent="0.25">
      <c r="A943" s="1" t="s">
        <v>8219</v>
      </c>
      <c r="B943" s="1">
        <v>122</v>
      </c>
      <c r="C943" s="18"/>
      <c r="E943" s="1" t="s">
        <v>8221</v>
      </c>
      <c r="F943" s="1">
        <v>4</v>
      </c>
    </row>
    <row r="944" spans="1:6" x14ac:dyDescent="0.25">
      <c r="A944" s="1" t="s">
        <v>8219</v>
      </c>
      <c r="B944" s="1">
        <v>95</v>
      </c>
      <c r="C944" s="18"/>
      <c r="E944" s="1" t="s">
        <v>8221</v>
      </c>
      <c r="F944" s="1">
        <v>0</v>
      </c>
    </row>
    <row r="945" spans="1:6" x14ac:dyDescent="0.25">
      <c r="A945" s="1" t="s">
        <v>8219</v>
      </c>
      <c r="B945" s="1">
        <v>325</v>
      </c>
      <c r="C945" s="18"/>
      <c r="E945" s="1" t="s">
        <v>8221</v>
      </c>
      <c r="F945" s="1">
        <v>11</v>
      </c>
    </row>
    <row r="946" spans="1:6" x14ac:dyDescent="0.25">
      <c r="A946" s="1" t="s">
        <v>8219</v>
      </c>
      <c r="B946" s="1">
        <v>353</v>
      </c>
      <c r="C946" s="18"/>
      <c r="E946" s="1" t="s">
        <v>8221</v>
      </c>
      <c r="F946" s="1">
        <v>1</v>
      </c>
    </row>
    <row r="947" spans="1:6" x14ac:dyDescent="0.25">
      <c r="A947" s="1" t="s">
        <v>8219</v>
      </c>
      <c r="B947" s="1">
        <v>105</v>
      </c>
      <c r="C947" s="18"/>
      <c r="E947" s="1" t="s">
        <v>8221</v>
      </c>
      <c r="F947" s="1">
        <v>5</v>
      </c>
    </row>
    <row r="948" spans="1:6" x14ac:dyDescent="0.25">
      <c r="A948" s="1" t="s">
        <v>8219</v>
      </c>
      <c r="B948" s="1">
        <v>729</v>
      </c>
      <c r="C948" s="18"/>
      <c r="E948" s="1" t="s">
        <v>8221</v>
      </c>
      <c r="F948" s="1">
        <v>0</v>
      </c>
    </row>
    <row r="949" spans="1:6" x14ac:dyDescent="0.25">
      <c r="A949" s="1" t="s">
        <v>8219</v>
      </c>
      <c r="B949" s="1">
        <v>454</v>
      </c>
      <c r="C949" s="18"/>
      <c r="E949" s="1" t="s">
        <v>8221</v>
      </c>
      <c r="F949" s="1">
        <v>1</v>
      </c>
    </row>
    <row r="950" spans="1:6" x14ac:dyDescent="0.25">
      <c r="A950" s="1" t="s">
        <v>8219</v>
      </c>
      <c r="B950" s="1">
        <v>539</v>
      </c>
      <c r="C950" s="18"/>
      <c r="E950" s="1" t="s">
        <v>8221</v>
      </c>
      <c r="F950" s="1">
        <v>1</v>
      </c>
    </row>
    <row r="951" spans="1:6" x14ac:dyDescent="0.25">
      <c r="A951" s="1" t="s">
        <v>8219</v>
      </c>
      <c r="B951" s="1">
        <v>79</v>
      </c>
      <c r="C951" s="18"/>
      <c r="E951" s="1" t="s">
        <v>8221</v>
      </c>
      <c r="F951" s="1">
        <v>6</v>
      </c>
    </row>
    <row r="952" spans="1:6" x14ac:dyDescent="0.25">
      <c r="A952" s="1" t="s">
        <v>8219</v>
      </c>
      <c r="B952" s="1">
        <v>94</v>
      </c>
      <c r="C952" s="18"/>
      <c r="E952" s="1" t="s">
        <v>8221</v>
      </c>
      <c r="F952" s="1">
        <v>8</v>
      </c>
    </row>
    <row r="953" spans="1:6" x14ac:dyDescent="0.25">
      <c r="A953" s="1" t="s">
        <v>8219</v>
      </c>
      <c r="B953" s="1">
        <v>625</v>
      </c>
      <c r="C953" s="18"/>
      <c r="E953" s="1" t="s">
        <v>8221</v>
      </c>
      <c r="F953" s="1">
        <v>1</v>
      </c>
    </row>
    <row r="954" spans="1:6" x14ac:dyDescent="0.25">
      <c r="A954" s="1" t="s">
        <v>8219</v>
      </c>
      <c r="B954" s="1">
        <v>508</v>
      </c>
      <c r="C954" s="18"/>
      <c r="E954" s="1" t="s">
        <v>8221</v>
      </c>
      <c r="F954" s="1">
        <v>0</v>
      </c>
    </row>
    <row r="955" spans="1:6" x14ac:dyDescent="0.25">
      <c r="A955" s="1" t="s">
        <v>8219</v>
      </c>
      <c r="B955" s="1">
        <v>531</v>
      </c>
      <c r="C955" s="18"/>
      <c r="E955" s="1" t="s">
        <v>8221</v>
      </c>
      <c r="F955" s="1">
        <v>2</v>
      </c>
    </row>
    <row r="956" spans="1:6" x14ac:dyDescent="0.25">
      <c r="A956" s="1" t="s">
        <v>8219</v>
      </c>
      <c r="B956" s="1">
        <v>158</v>
      </c>
      <c r="C956" s="18"/>
      <c r="E956" s="1" t="s">
        <v>8221</v>
      </c>
      <c r="F956" s="1">
        <v>1</v>
      </c>
    </row>
    <row r="957" spans="1:6" x14ac:dyDescent="0.25">
      <c r="A957" s="1" t="s">
        <v>8219</v>
      </c>
      <c r="B957" s="1">
        <v>508</v>
      </c>
      <c r="C957" s="18"/>
      <c r="E957" s="1" t="s">
        <v>8221</v>
      </c>
      <c r="F957" s="1">
        <v>0</v>
      </c>
    </row>
    <row r="958" spans="1:6" x14ac:dyDescent="0.25">
      <c r="A958" s="1" t="s">
        <v>8219</v>
      </c>
      <c r="B958" s="1">
        <v>644</v>
      </c>
      <c r="C958" s="18"/>
      <c r="E958" s="1" t="s">
        <v>8221</v>
      </c>
      <c r="F958" s="1">
        <v>1</v>
      </c>
    </row>
    <row r="959" spans="1:6" x14ac:dyDescent="0.25">
      <c r="A959" s="1" t="s">
        <v>8219</v>
      </c>
      <c r="B959" s="1">
        <v>848</v>
      </c>
      <c r="C959" s="18"/>
      <c r="E959" s="1" t="s">
        <v>8221</v>
      </c>
      <c r="F959" s="1">
        <v>19</v>
      </c>
    </row>
    <row r="960" spans="1:6" x14ac:dyDescent="0.25">
      <c r="A960" s="1" t="s">
        <v>8219</v>
      </c>
      <c r="B960" s="1">
        <v>429</v>
      </c>
      <c r="C960" s="18"/>
      <c r="E960" s="1" t="s">
        <v>8221</v>
      </c>
      <c r="F960" s="1">
        <v>27</v>
      </c>
    </row>
    <row r="961" spans="1:6" x14ac:dyDescent="0.25">
      <c r="A961" s="1" t="s">
        <v>8219</v>
      </c>
      <c r="B961" s="1">
        <v>204</v>
      </c>
      <c r="C961" s="18"/>
      <c r="E961" s="1" t="s">
        <v>8221</v>
      </c>
      <c r="F961" s="1">
        <v>7</v>
      </c>
    </row>
    <row r="962" spans="1:6" x14ac:dyDescent="0.25">
      <c r="A962" s="1" t="s">
        <v>8219</v>
      </c>
      <c r="B962" s="1">
        <v>379</v>
      </c>
      <c r="C962" s="18"/>
      <c r="E962" s="1" t="s">
        <v>8221</v>
      </c>
      <c r="F962" s="1">
        <v>14</v>
      </c>
    </row>
    <row r="963" spans="1:6" x14ac:dyDescent="0.25">
      <c r="A963" s="1" t="s">
        <v>8219</v>
      </c>
      <c r="B963" s="1">
        <v>271</v>
      </c>
      <c r="C963" s="18"/>
      <c r="E963" s="1" t="s">
        <v>8221</v>
      </c>
      <c r="F963" s="1">
        <v>5</v>
      </c>
    </row>
    <row r="964" spans="1:6" x14ac:dyDescent="0.25">
      <c r="A964" s="1" t="s">
        <v>8219</v>
      </c>
      <c r="B964" s="1">
        <v>120</v>
      </c>
      <c r="C964" s="18"/>
      <c r="E964" s="1" t="s">
        <v>8221</v>
      </c>
      <c r="F964" s="1">
        <v>30</v>
      </c>
    </row>
    <row r="965" spans="1:6" x14ac:dyDescent="0.25">
      <c r="A965" s="1" t="s">
        <v>8219</v>
      </c>
      <c r="B965" s="1">
        <v>140</v>
      </c>
      <c r="C965" s="18"/>
      <c r="E965" s="1" t="s">
        <v>8221</v>
      </c>
      <c r="F965" s="1">
        <v>1</v>
      </c>
    </row>
    <row r="966" spans="1:6" x14ac:dyDescent="0.25">
      <c r="A966" s="1" t="s">
        <v>8219</v>
      </c>
      <c r="B966" s="1">
        <v>193</v>
      </c>
      <c r="C966" s="18"/>
      <c r="E966" s="1" t="s">
        <v>8221</v>
      </c>
      <c r="F966" s="1">
        <v>0</v>
      </c>
    </row>
    <row r="967" spans="1:6" x14ac:dyDescent="0.25">
      <c r="A967" s="1" t="s">
        <v>8219</v>
      </c>
      <c r="B967" s="1">
        <v>180</v>
      </c>
      <c r="C967" s="18"/>
      <c r="E967" s="1" t="s">
        <v>8221</v>
      </c>
      <c r="F967" s="1">
        <v>60</v>
      </c>
    </row>
    <row r="968" spans="1:6" x14ac:dyDescent="0.25">
      <c r="A968" s="1" t="s">
        <v>8219</v>
      </c>
      <c r="B968" s="1">
        <v>263</v>
      </c>
      <c r="C968" s="18"/>
      <c r="E968" s="1" t="s">
        <v>8221</v>
      </c>
      <c r="F968" s="1">
        <v>84</v>
      </c>
    </row>
    <row r="969" spans="1:6" x14ac:dyDescent="0.25">
      <c r="A969" s="1" t="s">
        <v>8219</v>
      </c>
      <c r="B969" s="1">
        <v>217</v>
      </c>
      <c r="C969" s="18"/>
      <c r="E969" s="1" t="s">
        <v>8221</v>
      </c>
      <c r="F969" s="1">
        <v>47</v>
      </c>
    </row>
    <row r="970" spans="1:6" x14ac:dyDescent="0.25">
      <c r="A970" s="1" t="s">
        <v>8219</v>
      </c>
      <c r="B970" s="1">
        <v>443</v>
      </c>
      <c r="C970" s="18"/>
      <c r="E970" s="1" t="s">
        <v>8221</v>
      </c>
      <c r="F970" s="1">
        <v>66</v>
      </c>
    </row>
    <row r="971" spans="1:6" x14ac:dyDescent="0.25">
      <c r="A971" s="1" t="s">
        <v>8219</v>
      </c>
      <c r="B971" s="1">
        <v>1373</v>
      </c>
      <c r="C971" s="18"/>
      <c r="E971" s="1" t="s">
        <v>8221</v>
      </c>
      <c r="F971" s="1">
        <v>171</v>
      </c>
    </row>
    <row r="972" spans="1:6" x14ac:dyDescent="0.25">
      <c r="A972" s="1" t="s">
        <v>8219</v>
      </c>
      <c r="B972" s="1">
        <v>742</v>
      </c>
      <c r="C972" s="18"/>
      <c r="E972" s="1" t="s">
        <v>8221</v>
      </c>
      <c r="F972" s="1">
        <v>29</v>
      </c>
    </row>
    <row r="973" spans="1:6" x14ac:dyDescent="0.25">
      <c r="A973" s="1" t="s">
        <v>8219</v>
      </c>
      <c r="B973" s="1">
        <v>170</v>
      </c>
      <c r="C973" s="18"/>
      <c r="E973" s="1" t="s">
        <v>8221</v>
      </c>
      <c r="F973" s="1">
        <v>9</v>
      </c>
    </row>
    <row r="974" spans="1:6" x14ac:dyDescent="0.25">
      <c r="A974" s="1" t="s">
        <v>8219</v>
      </c>
      <c r="B974" s="1">
        <v>242</v>
      </c>
      <c r="C974" s="18"/>
      <c r="E974" s="1" t="s">
        <v>8221</v>
      </c>
      <c r="F974" s="1">
        <v>27</v>
      </c>
    </row>
    <row r="975" spans="1:6" x14ac:dyDescent="0.25">
      <c r="A975" s="1" t="s">
        <v>8219</v>
      </c>
      <c r="B975" s="1">
        <v>541</v>
      </c>
      <c r="C975" s="18"/>
      <c r="E975" s="1" t="s">
        <v>8221</v>
      </c>
      <c r="F975" s="1">
        <v>2</v>
      </c>
    </row>
    <row r="976" spans="1:6" x14ac:dyDescent="0.25">
      <c r="A976" s="1" t="s">
        <v>8219</v>
      </c>
      <c r="B976" s="1">
        <v>121</v>
      </c>
      <c r="C976" s="18"/>
      <c r="E976" s="1" t="s">
        <v>8221</v>
      </c>
      <c r="F976" s="1">
        <v>3</v>
      </c>
    </row>
    <row r="977" spans="1:6" x14ac:dyDescent="0.25">
      <c r="A977" s="1" t="s">
        <v>8219</v>
      </c>
      <c r="B977" s="1">
        <v>621</v>
      </c>
      <c r="C977" s="18"/>
      <c r="E977" s="1" t="s">
        <v>8221</v>
      </c>
      <c r="F977" s="1">
        <v>4</v>
      </c>
    </row>
    <row r="978" spans="1:6" x14ac:dyDescent="0.25">
      <c r="A978" s="1" t="s">
        <v>8219</v>
      </c>
      <c r="B978" s="1">
        <v>101</v>
      </c>
      <c r="C978" s="18"/>
      <c r="E978" s="1" t="s">
        <v>8221</v>
      </c>
      <c r="F978" s="1">
        <v>2</v>
      </c>
    </row>
    <row r="979" spans="1:6" x14ac:dyDescent="0.25">
      <c r="A979" s="1" t="s">
        <v>8219</v>
      </c>
      <c r="B979" s="1">
        <v>554</v>
      </c>
      <c r="C979" s="18"/>
      <c r="E979" s="1" t="s">
        <v>8221</v>
      </c>
      <c r="F979" s="1">
        <v>20</v>
      </c>
    </row>
    <row r="980" spans="1:6" x14ac:dyDescent="0.25">
      <c r="A980" s="1" t="s">
        <v>8219</v>
      </c>
      <c r="B980" s="1">
        <v>666</v>
      </c>
      <c r="C980" s="18"/>
      <c r="E980" s="1" t="s">
        <v>8221</v>
      </c>
      <c r="F980" s="1">
        <v>3</v>
      </c>
    </row>
    <row r="981" spans="1:6" x14ac:dyDescent="0.25">
      <c r="A981" s="1" t="s">
        <v>8219</v>
      </c>
      <c r="B981" s="1">
        <v>410</v>
      </c>
      <c r="C981" s="18"/>
      <c r="E981" s="1" t="s">
        <v>8221</v>
      </c>
      <c r="F981" s="1">
        <v>4</v>
      </c>
    </row>
    <row r="982" spans="1:6" x14ac:dyDescent="0.25">
      <c r="A982" s="1" t="s">
        <v>8219</v>
      </c>
      <c r="B982" s="1">
        <v>375</v>
      </c>
      <c r="C982" s="18"/>
      <c r="E982" s="1" t="s">
        <v>8221</v>
      </c>
      <c r="F982" s="1">
        <v>1</v>
      </c>
    </row>
    <row r="983" spans="1:6" x14ac:dyDescent="0.25">
      <c r="A983" s="1" t="s">
        <v>8219</v>
      </c>
      <c r="B983" s="1">
        <v>1364</v>
      </c>
      <c r="C983" s="18"/>
      <c r="E983" s="1" t="s">
        <v>8221</v>
      </c>
      <c r="F983" s="1">
        <v>0</v>
      </c>
    </row>
    <row r="984" spans="1:6" x14ac:dyDescent="0.25">
      <c r="A984" s="1" t="s">
        <v>8219</v>
      </c>
      <c r="B984" s="1">
        <v>35</v>
      </c>
      <c r="C984" s="18"/>
      <c r="E984" s="1" t="s">
        <v>8221</v>
      </c>
      <c r="F984" s="1">
        <v>0</v>
      </c>
    </row>
    <row r="985" spans="1:6" x14ac:dyDescent="0.25">
      <c r="A985" s="1" t="s">
        <v>8219</v>
      </c>
      <c r="B985" s="1">
        <v>203</v>
      </c>
      <c r="C985" s="18"/>
      <c r="E985" s="1" t="s">
        <v>8221</v>
      </c>
      <c r="F985" s="1">
        <v>14</v>
      </c>
    </row>
    <row r="986" spans="1:6" x14ac:dyDescent="0.25">
      <c r="A986" s="1" t="s">
        <v>8219</v>
      </c>
      <c r="B986" s="1">
        <v>49</v>
      </c>
      <c r="C986" s="18"/>
      <c r="E986" s="1" t="s">
        <v>8221</v>
      </c>
      <c r="F986" s="1">
        <v>1</v>
      </c>
    </row>
    <row r="987" spans="1:6" x14ac:dyDescent="0.25">
      <c r="A987" s="1" t="s">
        <v>8219</v>
      </c>
      <c r="B987" s="1">
        <v>5812</v>
      </c>
      <c r="C987" s="18"/>
      <c r="E987" s="1" t="s">
        <v>8221</v>
      </c>
      <c r="F987" s="1">
        <v>118</v>
      </c>
    </row>
    <row r="988" spans="1:6" x14ac:dyDescent="0.25">
      <c r="A988" s="1" t="s">
        <v>8219</v>
      </c>
      <c r="B988" s="1">
        <v>1556</v>
      </c>
      <c r="C988" s="18"/>
      <c r="E988" s="1" t="s">
        <v>8221</v>
      </c>
      <c r="F988" s="1">
        <v>2</v>
      </c>
    </row>
    <row r="989" spans="1:6" x14ac:dyDescent="0.25">
      <c r="A989" s="1" t="s">
        <v>8219</v>
      </c>
      <c r="B989" s="1">
        <v>65</v>
      </c>
      <c r="C989" s="18"/>
      <c r="E989" s="1" t="s">
        <v>8221</v>
      </c>
      <c r="F989" s="1">
        <v>1</v>
      </c>
    </row>
    <row r="990" spans="1:6" x14ac:dyDescent="0.25">
      <c r="A990" s="1" t="s">
        <v>8219</v>
      </c>
      <c r="B990" s="1">
        <v>10</v>
      </c>
      <c r="C990" s="18"/>
      <c r="E990" s="1" t="s">
        <v>8221</v>
      </c>
      <c r="F990" s="1">
        <v>3</v>
      </c>
    </row>
    <row r="991" spans="1:6" x14ac:dyDescent="0.25">
      <c r="A991" s="1" t="s">
        <v>8219</v>
      </c>
      <c r="B991" s="1">
        <v>76</v>
      </c>
      <c r="C991" s="18"/>
      <c r="E991" s="1" t="s">
        <v>8221</v>
      </c>
      <c r="F991" s="1">
        <v>1</v>
      </c>
    </row>
    <row r="992" spans="1:6" x14ac:dyDescent="0.25">
      <c r="A992" s="1" t="s">
        <v>8219</v>
      </c>
      <c r="B992" s="1">
        <v>263</v>
      </c>
      <c r="C992" s="18"/>
      <c r="E992" s="1" t="s">
        <v>8221</v>
      </c>
      <c r="F992" s="1">
        <v>3</v>
      </c>
    </row>
    <row r="993" spans="1:6" x14ac:dyDescent="0.25">
      <c r="A993" s="1" t="s">
        <v>8219</v>
      </c>
      <c r="B993" s="1">
        <v>1530</v>
      </c>
      <c r="C993" s="18"/>
      <c r="E993" s="1" t="s">
        <v>8221</v>
      </c>
      <c r="F993" s="1">
        <v>38</v>
      </c>
    </row>
    <row r="994" spans="1:6" x14ac:dyDescent="0.25">
      <c r="A994" s="1" t="s">
        <v>8219</v>
      </c>
      <c r="B994" s="1">
        <v>278</v>
      </c>
      <c r="C994" s="18"/>
      <c r="E994" s="1" t="s">
        <v>8221</v>
      </c>
      <c r="F994" s="1">
        <v>52</v>
      </c>
    </row>
    <row r="995" spans="1:6" x14ac:dyDescent="0.25">
      <c r="A995" s="1" t="s">
        <v>8219</v>
      </c>
      <c r="B995" s="1">
        <v>350</v>
      </c>
      <c r="C995" s="18"/>
      <c r="E995" s="1" t="s">
        <v>8221</v>
      </c>
      <c r="F995" s="1">
        <v>2</v>
      </c>
    </row>
    <row r="996" spans="1:6" x14ac:dyDescent="0.25">
      <c r="A996" s="1" t="s">
        <v>8219</v>
      </c>
      <c r="B996" s="1">
        <v>470</v>
      </c>
      <c r="C996" s="18"/>
      <c r="E996" s="1" t="s">
        <v>8221</v>
      </c>
      <c r="F996" s="1">
        <v>0</v>
      </c>
    </row>
    <row r="997" spans="1:6" x14ac:dyDescent="0.25">
      <c r="A997" s="1" t="s">
        <v>8219</v>
      </c>
      <c r="B997" s="1">
        <v>3</v>
      </c>
      <c r="C997" s="18"/>
      <c r="E997" s="1" t="s">
        <v>8221</v>
      </c>
      <c r="F997" s="1">
        <v>4</v>
      </c>
    </row>
    <row r="998" spans="1:6" x14ac:dyDescent="0.25">
      <c r="A998" s="1" t="s">
        <v>8219</v>
      </c>
      <c r="B998" s="1">
        <v>8200</v>
      </c>
      <c r="C998" s="18"/>
      <c r="E998" s="1" t="s">
        <v>8221</v>
      </c>
      <c r="F998" s="1">
        <v>4</v>
      </c>
    </row>
    <row r="999" spans="1:6" x14ac:dyDescent="0.25">
      <c r="A999" s="1" t="s">
        <v>8219</v>
      </c>
      <c r="B999" s="1">
        <v>8359</v>
      </c>
      <c r="C999" s="18"/>
      <c r="E999" s="1" t="s">
        <v>8221</v>
      </c>
      <c r="F999" s="1">
        <v>18</v>
      </c>
    </row>
    <row r="1000" spans="1:6" x14ac:dyDescent="0.25">
      <c r="A1000" s="1" t="s">
        <v>8219</v>
      </c>
      <c r="B1000" s="1">
        <v>188</v>
      </c>
      <c r="C1000" s="18"/>
      <c r="E1000" s="1" t="s">
        <v>8221</v>
      </c>
      <c r="F1000" s="1">
        <v>0</v>
      </c>
    </row>
    <row r="1001" spans="1:6" x14ac:dyDescent="0.25">
      <c r="A1001" s="1" t="s">
        <v>8219</v>
      </c>
      <c r="B1001" s="1">
        <v>48</v>
      </c>
      <c r="C1001" s="18"/>
      <c r="E1001" s="1" t="s">
        <v>8221</v>
      </c>
      <c r="F1001" s="1">
        <v>22</v>
      </c>
    </row>
    <row r="1002" spans="1:6" x14ac:dyDescent="0.25">
      <c r="A1002" s="1" t="s">
        <v>8219</v>
      </c>
      <c r="B1002" s="1">
        <v>607</v>
      </c>
      <c r="C1002" s="18"/>
      <c r="E1002" s="1" t="s">
        <v>8221</v>
      </c>
      <c r="F1002" s="1">
        <v>49</v>
      </c>
    </row>
    <row r="1003" spans="1:6" x14ac:dyDescent="0.25">
      <c r="A1003" s="1" t="s">
        <v>8219</v>
      </c>
      <c r="B1003" s="1">
        <v>50</v>
      </c>
      <c r="C1003" s="18"/>
      <c r="E1003" s="1" t="s">
        <v>8221</v>
      </c>
      <c r="F1003" s="1">
        <v>19</v>
      </c>
    </row>
    <row r="1004" spans="1:6" x14ac:dyDescent="0.25">
      <c r="A1004" s="1" t="s">
        <v>8219</v>
      </c>
      <c r="B1004" s="1">
        <v>55</v>
      </c>
      <c r="C1004" s="18"/>
      <c r="E1004" s="1" t="s">
        <v>8221</v>
      </c>
      <c r="F1004" s="1">
        <v>4</v>
      </c>
    </row>
    <row r="1005" spans="1:6" x14ac:dyDescent="0.25">
      <c r="A1005" s="1" t="s">
        <v>8219</v>
      </c>
      <c r="B1005" s="1">
        <v>38</v>
      </c>
      <c r="C1005" s="18"/>
      <c r="E1005" s="1" t="s">
        <v>8221</v>
      </c>
      <c r="F1005" s="1">
        <v>4</v>
      </c>
    </row>
    <row r="1006" spans="1:6" x14ac:dyDescent="0.25">
      <c r="A1006" s="1" t="s">
        <v>8219</v>
      </c>
      <c r="B1006" s="1">
        <v>25</v>
      </c>
      <c r="C1006" s="18"/>
      <c r="E1006" s="1" t="s">
        <v>8221</v>
      </c>
      <c r="F1006" s="1">
        <v>2</v>
      </c>
    </row>
    <row r="1007" spans="1:6" x14ac:dyDescent="0.25">
      <c r="A1007" s="1" t="s">
        <v>8219</v>
      </c>
      <c r="B1007" s="1">
        <v>46</v>
      </c>
      <c r="C1007" s="18"/>
      <c r="E1007" s="1" t="s">
        <v>8221</v>
      </c>
      <c r="F1007" s="1">
        <v>0</v>
      </c>
    </row>
    <row r="1008" spans="1:6" x14ac:dyDescent="0.25">
      <c r="A1008" s="1" t="s">
        <v>8219</v>
      </c>
      <c r="B1008" s="1">
        <v>83</v>
      </c>
      <c r="C1008" s="18"/>
      <c r="E1008" s="1" t="s">
        <v>8221</v>
      </c>
      <c r="F1008" s="1">
        <v>0</v>
      </c>
    </row>
    <row r="1009" spans="1:6" x14ac:dyDescent="0.25">
      <c r="A1009" s="1" t="s">
        <v>8219</v>
      </c>
      <c r="B1009" s="1">
        <v>35</v>
      </c>
      <c r="C1009" s="18"/>
      <c r="E1009" s="1" t="s">
        <v>8221</v>
      </c>
      <c r="F1009" s="1">
        <v>14</v>
      </c>
    </row>
    <row r="1010" spans="1:6" x14ac:dyDescent="0.25">
      <c r="A1010" s="1" t="s">
        <v>8219</v>
      </c>
      <c r="B1010" s="1">
        <v>25</v>
      </c>
      <c r="C1010" s="18"/>
      <c r="E1010" s="1" t="s">
        <v>8221</v>
      </c>
      <c r="F1010" s="1">
        <v>8</v>
      </c>
    </row>
    <row r="1011" spans="1:6" x14ac:dyDescent="0.25">
      <c r="A1011" s="1" t="s">
        <v>8219</v>
      </c>
      <c r="B1011" s="1">
        <v>75</v>
      </c>
      <c r="C1011" s="18"/>
      <c r="E1011" s="1" t="s">
        <v>8221</v>
      </c>
      <c r="F1011" s="1">
        <v>0</v>
      </c>
    </row>
    <row r="1012" spans="1:6" x14ac:dyDescent="0.25">
      <c r="A1012" s="1" t="s">
        <v>8219</v>
      </c>
      <c r="B1012" s="1">
        <v>62</v>
      </c>
      <c r="C1012" s="18"/>
      <c r="E1012" s="1" t="s">
        <v>8221</v>
      </c>
      <c r="F1012" s="1">
        <v>15</v>
      </c>
    </row>
    <row r="1013" spans="1:6" x14ac:dyDescent="0.25">
      <c r="A1013" s="1" t="s">
        <v>8219</v>
      </c>
      <c r="B1013" s="1">
        <v>160</v>
      </c>
      <c r="C1013" s="18"/>
      <c r="E1013" s="1" t="s">
        <v>8221</v>
      </c>
      <c r="F1013" s="1">
        <v>33</v>
      </c>
    </row>
    <row r="1014" spans="1:6" x14ac:dyDescent="0.25">
      <c r="A1014" s="1" t="s">
        <v>8219</v>
      </c>
      <c r="B1014" s="1">
        <v>246</v>
      </c>
      <c r="C1014" s="18"/>
      <c r="E1014" s="1" t="s">
        <v>8221</v>
      </c>
      <c r="F1014" s="1">
        <v>2</v>
      </c>
    </row>
    <row r="1015" spans="1:6" x14ac:dyDescent="0.25">
      <c r="A1015" s="1" t="s">
        <v>8219</v>
      </c>
      <c r="B1015" s="1">
        <v>55</v>
      </c>
      <c r="C1015" s="18"/>
      <c r="E1015" s="1" t="s">
        <v>8221</v>
      </c>
      <c r="F1015" s="1">
        <v>6</v>
      </c>
    </row>
    <row r="1016" spans="1:6" x14ac:dyDescent="0.25">
      <c r="A1016" s="1" t="s">
        <v>8219</v>
      </c>
      <c r="B1016" s="1">
        <v>23</v>
      </c>
      <c r="C1016" s="18"/>
      <c r="E1016" s="1" t="s">
        <v>8221</v>
      </c>
      <c r="F1016" s="1">
        <v>2</v>
      </c>
    </row>
    <row r="1017" spans="1:6" x14ac:dyDescent="0.25">
      <c r="A1017" s="1" t="s">
        <v>8219</v>
      </c>
      <c r="B1017" s="1">
        <v>72</v>
      </c>
      <c r="C1017" s="18"/>
      <c r="E1017" s="1" t="s">
        <v>8221</v>
      </c>
      <c r="F1017" s="1">
        <v>0</v>
      </c>
    </row>
    <row r="1018" spans="1:6" x14ac:dyDescent="0.25">
      <c r="A1018" s="1" t="s">
        <v>8219</v>
      </c>
      <c r="B1018" s="1">
        <v>22</v>
      </c>
      <c r="C1018" s="18"/>
      <c r="E1018" s="1" t="s">
        <v>8221</v>
      </c>
      <c r="F1018" s="1">
        <v>4</v>
      </c>
    </row>
    <row r="1019" spans="1:6" x14ac:dyDescent="0.25">
      <c r="A1019" s="1" t="s">
        <v>8219</v>
      </c>
      <c r="B1019" s="1">
        <v>14</v>
      </c>
      <c r="C1019" s="18"/>
      <c r="E1019" s="1" t="s">
        <v>8221</v>
      </c>
      <c r="F1019" s="1">
        <v>1</v>
      </c>
    </row>
    <row r="1020" spans="1:6" x14ac:dyDescent="0.25">
      <c r="A1020" s="1" t="s">
        <v>8219</v>
      </c>
      <c r="B1020" s="1">
        <v>38</v>
      </c>
      <c r="C1020" s="18"/>
      <c r="E1020" s="1" t="s">
        <v>8221</v>
      </c>
      <c r="F1020" s="1">
        <v>3</v>
      </c>
    </row>
    <row r="1021" spans="1:6" x14ac:dyDescent="0.25">
      <c r="A1021" s="1" t="s">
        <v>8219</v>
      </c>
      <c r="B1021" s="1">
        <v>32</v>
      </c>
      <c r="C1021" s="18"/>
      <c r="E1021" s="1" t="s">
        <v>8221</v>
      </c>
      <c r="F1021" s="1">
        <v>4</v>
      </c>
    </row>
    <row r="1022" spans="1:6" x14ac:dyDescent="0.25">
      <c r="A1022" s="1" t="s">
        <v>8219</v>
      </c>
      <c r="B1022" s="1">
        <v>63</v>
      </c>
      <c r="C1022" s="18"/>
      <c r="E1022" s="1" t="s">
        <v>8221</v>
      </c>
      <c r="F1022" s="1">
        <v>0</v>
      </c>
    </row>
    <row r="1023" spans="1:6" x14ac:dyDescent="0.25">
      <c r="A1023" s="1" t="s">
        <v>8219</v>
      </c>
      <c r="B1023" s="1">
        <v>27</v>
      </c>
      <c r="C1023" s="18"/>
      <c r="E1023" s="1" t="s">
        <v>8221</v>
      </c>
      <c r="F1023" s="1">
        <v>4</v>
      </c>
    </row>
    <row r="1024" spans="1:6" x14ac:dyDescent="0.25">
      <c r="A1024" s="1" t="s">
        <v>8219</v>
      </c>
      <c r="B1024" s="1">
        <v>44</v>
      </c>
      <c r="C1024" s="18"/>
      <c r="E1024" s="1" t="s">
        <v>8221</v>
      </c>
      <c r="F1024" s="1">
        <v>3</v>
      </c>
    </row>
    <row r="1025" spans="1:6" x14ac:dyDescent="0.25">
      <c r="A1025" s="1" t="s">
        <v>8219</v>
      </c>
      <c r="B1025" s="1">
        <v>38</v>
      </c>
      <c r="C1025" s="18"/>
      <c r="E1025" s="1" t="s">
        <v>8221</v>
      </c>
      <c r="F1025" s="1">
        <v>34</v>
      </c>
    </row>
    <row r="1026" spans="1:6" x14ac:dyDescent="0.25">
      <c r="A1026" s="1" t="s">
        <v>8219</v>
      </c>
      <c r="B1026" s="1">
        <v>115</v>
      </c>
      <c r="C1026" s="18"/>
      <c r="E1026" s="1" t="s">
        <v>8221</v>
      </c>
      <c r="F1026" s="1">
        <v>2</v>
      </c>
    </row>
    <row r="1027" spans="1:6" x14ac:dyDescent="0.25">
      <c r="A1027" s="1" t="s">
        <v>8219</v>
      </c>
      <c r="B1027" s="1">
        <v>37</v>
      </c>
      <c r="C1027" s="18"/>
      <c r="E1027" s="1" t="s">
        <v>8221</v>
      </c>
      <c r="F1027" s="1">
        <v>33</v>
      </c>
    </row>
    <row r="1028" spans="1:6" x14ac:dyDescent="0.25">
      <c r="A1028" s="1" t="s">
        <v>8219</v>
      </c>
      <c r="B1028" s="1">
        <v>99</v>
      </c>
      <c r="C1028" s="18"/>
      <c r="E1028" s="1" t="s">
        <v>8221</v>
      </c>
      <c r="F1028" s="1">
        <v>0</v>
      </c>
    </row>
    <row r="1029" spans="1:6" x14ac:dyDescent="0.25">
      <c r="A1029" s="1" t="s">
        <v>8219</v>
      </c>
      <c r="B1029" s="1">
        <v>44</v>
      </c>
      <c r="C1029" s="18"/>
      <c r="E1029" s="1" t="s">
        <v>8221</v>
      </c>
      <c r="F1029" s="1">
        <v>0</v>
      </c>
    </row>
    <row r="1030" spans="1:6" x14ac:dyDescent="0.25">
      <c r="A1030" s="1" t="s">
        <v>8219</v>
      </c>
      <c r="B1030" s="1">
        <v>58</v>
      </c>
      <c r="C1030" s="18"/>
      <c r="E1030" s="1" t="s">
        <v>8221</v>
      </c>
      <c r="F1030" s="1">
        <v>1</v>
      </c>
    </row>
    <row r="1031" spans="1:6" x14ac:dyDescent="0.25">
      <c r="A1031" s="1" t="s">
        <v>8219</v>
      </c>
      <c r="B1031" s="1">
        <v>191</v>
      </c>
      <c r="C1031" s="18"/>
      <c r="E1031" s="1" t="s">
        <v>8221</v>
      </c>
      <c r="F1031" s="1">
        <v>13</v>
      </c>
    </row>
    <row r="1032" spans="1:6" x14ac:dyDescent="0.25">
      <c r="A1032" s="1" t="s">
        <v>8219</v>
      </c>
      <c r="B1032" s="1">
        <v>40</v>
      </c>
      <c r="C1032" s="18"/>
      <c r="E1032" s="1" t="s">
        <v>8221</v>
      </c>
      <c r="F1032" s="1">
        <v>2</v>
      </c>
    </row>
    <row r="1033" spans="1:6" x14ac:dyDescent="0.25">
      <c r="A1033" s="1" t="s">
        <v>8219</v>
      </c>
      <c r="B1033" s="1">
        <v>38</v>
      </c>
      <c r="C1033" s="18"/>
      <c r="E1033" s="1" t="s">
        <v>8221</v>
      </c>
      <c r="F1033" s="1">
        <v>36</v>
      </c>
    </row>
    <row r="1034" spans="1:6" x14ac:dyDescent="0.25">
      <c r="A1034" s="1" t="s">
        <v>8219</v>
      </c>
      <c r="B1034" s="1">
        <v>39</v>
      </c>
      <c r="C1034" s="18"/>
      <c r="E1034" s="1" t="s">
        <v>8221</v>
      </c>
      <c r="F1034" s="1">
        <v>1</v>
      </c>
    </row>
    <row r="1035" spans="1:6" x14ac:dyDescent="0.25">
      <c r="A1035" s="1" t="s">
        <v>8219</v>
      </c>
      <c r="B1035" s="1">
        <v>11</v>
      </c>
      <c r="C1035" s="18"/>
      <c r="E1035" s="1" t="s">
        <v>8221</v>
      </c>
      <c r="F1035" s="1">
        <v>15</v>
      </c>
    </row>
    <row r="1036" spans="1:6" x14ac:dyDescent="0.25">
      <c r="A1036" s="1" t="s">
        <v>8219</v>
      </c>
      <c r="B1036" s="1">
        <v>107</v>
      </c>
      <c r="C1036" s="18"/>
      <c r="E1036" s="1" t="s">
        <v>8221</v>
      </c>
      <c r="F1036" s="1">
        <v>1</v>
      </c>
    </row>
    <row r="1037" spans="1:6" x14ac:dyDescent="0.25">
      <c r="A1037" s="1" t="s">
        <v>8219</v>
      </c>
      <c r="B1037" s="1">
        <v>147</v>
      </c>
      <c r="C1037" s="18"/>
      <c r="E1037" s="1" t="s">
        <v>8221</v>
      </c>
      <c r="F1037" s="1">
        <v>0</v>
      </c>
    </row>
    <row r="1038" spans="1:6" x14ac:dyDescent="0.25">
      <c r="A1038" s="1" t="s">
        <v>8219</v>
      </c>
      <c r="B1038" s="1">
        <v>36</v>
      </c>
      <c r="C1038" s="18"/>
      <c r="E1038" s="1" t="s">
        <v>8221</v>
      </c>
      <c r="F1038" s="1">
        <v>1</v>
      </c>
    </row>
    <row r="1039" spans="1:6" x14ac:dyDescent="0.25">
      <c r="A1039" s="1" t="s">
        <v>8219</v>
      </c>
      <c r="B1039" s="1">
        <v>92</v>
      </c>
      <c r="C1039" s="18"/>
      <c r="E1039" s="1" t="s">
        <v>8221</v>
      </c>
      <c r="F1039" s="1">
        <v>0</v>
      </c>
    </row>
    <row r="1040" spans="1:6" x14ac:dyDescent="0.25">
      <c r="A1040" s="1" t="s">
        <v>8219</v>
      </c>
      <c r="B1040" s="1">
        <v>35</v>
      </c>
      <c r="C1040" s="18"/>
      <c r="E1040" s="1" t="s">
        <v>8221</v>
      </c>
      <c r="F1040" s="1">
        <v>0</v>
      </c>
    </row>
    <row r="1041" spans="1:6" x14ac:dyDescent="0.25">
      <c r="A1041" s="1" t="s">
        <v>8219</v>
      </c>
      <c r="B1041" s="1">
        <v>17</v>
      </c>
      <c r="C1041" s="18"/>
      <c r="E1041" s="1" t="s">
        <v>8221</v>
      </c>
      <c r="F1041" s="1">
        <v>1</v>
      </c>
    </row>
    <row r="1042" spans="1:6" x14ac:dyDescent="0.25">
      <c r="A1042" s="1" t="s">
        <v>8219</v>
      </c>
      <c r="B1042" s="1">
        <v>22</v>
      </c>
      <c r="C1042" s="18"/>
      <c r="E1042" s="1" t="s">
        <v>8221</v>
      </c>
      <c r="F1042" s="1">
        <v>39</v>
      </c>
    </row>
    <row r="1043" spans="1:6" x14ac:dyDescent="0.25">
      <c r="A1043" s="1" t="s">
        <v>8219</v>
      </c>
      <c r="B1043" s="1">
        <v>69</v>
      </c>
      <c r="C1043" s="18"/>
      <c r="E1043" s="1" t="s">
        <v>8221</v>
      </c>
      <c r="F1043" s="1">
        <v>0</v>
      </c>
    </row>
    <row r="1044" spans="1:6" x14ac:dyDescent="0.25">
      <c r="A1044" s="1" t="s">
        <v>8219</v>
      </c>
      <c r="B1044" s="1">
        <v>13</v>
      </c>
      <c r="C1044" s="18"/>
      <c r="E1044" s="1" t="s">
        <v>8221</v>
      </c>
      <c r="F1044" s="1">
        <v>0</v>
      </c>
    </row>
    <row r="1045" spans="1:6" x14ac:dyDescent="0.25">
      <c r="A1045" s="1" t="s">
        <v>8219</v>
      </c>
      <c r="B1045" s="1">
        <v>58</v>
      </c>
      <c r="C1045" s="18"/>
      <c r="E1045" s="1" t="s">
        <v>8221</v>
      </c>
      <c r="F1045" s="1">
        <v>3</v>
      </c>
    </row>
    <row r="1046" spans="1:6" x14ac:dyDescent="0.25">
      <c r="A1046" s="1" t="s">
        <v>8219</v>
      </c>
      <c r="B1046" s="1">
        <v>44</v>
      </c>
      <c r="C1046" s="18"/>
      <c r="E1046" s="1" t="s">
        <v>8221</v>
      </c>
      <c r="F1046" s="1">
        <v>1</v>
      </c>
    </row>
    <row r="1047" spans="1:6" x14ac:dyDescent="0.25">
      <c r="A1047" s="1" t="s">
        <v>8219</v>
      </c>
      <c r="B1047" s="1">
        <v>83</v>
      </c>
      <c r="C1047" s="18"/>
      <c r="E1047" s="1" t="s">
        <v>8221</v>
      </c>
      <c r="F1047" s="1">
        <v>13</v>
      </c>
    </row>
    <row r="1048" spans="1:6" x14ac:dyDescent="0.25">
      <c r="A1048" s="1" t="s">
        <v>8219</v>
      </c>
      <c r="B1048" s="1">
        <v>117</v>
      </c>
      <c r="C1048" s="18"/>
      <c r="E1048" s="1" t="s">
        <v>8221</v>
      </c>
      <c r="F1048" s="1">
        <v>0</v>
      </c>
    </row>
    <row r="1049" spans="1:6" x14ac:dyDescent="0.25">
      <c r="A1049" s="1" t="s">
        <v>8219</v>
      </c>
      <c r="B1049" s="1">
        <v>32</v>
      </c>
      <c r="C1049" s="18"/>
      <c r="E1049" s="1" t="s">
        <v>8221</v>
      </c>
      <c r="F1049" s="1">
        <v>6</v>
      </c>
    </row>
    <row r="1050" spans="1:6" x14ac:dyDescent="0.25">
      <c r="A1050" s="1" t="s">
        <v>8219</v>
      </c>
      <c r="B1050" s="1">
        <v>8</v>
      </c>
      <c r="C1050" s="18"/>
      <c r="E1050" s="1" t="s">
        <v>8221</v>
      </c>
      <c r="F1050" s="1">
        <v>0</v>
      </c>
    </row>
    <row r="1051" spans="1:6" x14ac:dyDescent="0.25">
      <c r="A1051" s="1" t="s">
        <v>8219</v>
      </c>
      <c r="B1051" s="1">
        <v>340</v>
      </c>
      <c r="C1051" s="18"/>
      <c r="E1051" s="1" t="s">
        <v>8221</v>
      </c>
      <c r="F1051" s="1">
        <v>14</v>
      </c>
    </row>
    <row r="1052" spans="1:6" x14ac:dyDescent="0.25">
      <c r="A1052" s="1" t="s">
        <v>8219</v>
      </c>
      <c r="B1052" s="1">
        <v>7</v>
      </c>
      <c r="C1052" s="18"/>
      <c r="E1052" s="1" t="s">
        <v>8221</v>
      </c>
      <c r="F1052" s="1">
        <v>5</v>
      </c>
    </row>
    <row r="1053" spans="1:6" x14ac:dyDescent="0.25">
      <c r="A1053" s="1" t="s">
        <v>8219</v>
      </c>
      <c r="B1053" s="1">
        <v>19</v>
      </c>
      <c r="C1053" s="18"/>
      <c r="E1053" s="1" t="s">
        <v>8221</v>
      </c>
      <c r="F1053" s="1">
        <v>6</v>
      </c>
    </row>
    <row r="1054" spans="1:6" x14ac:dyDescent="0.25">
      <c r="A1054" s="1" t="s">
        <v>8219</v>
      </c>
      <c r="B1054" s="1">
        <v>47</v>
      </c>
      <c r="C1054" s="18"/>
      <c r="E1054" s="1" t="s">
        <v>8221</v>
      </c>
      <c r="F1054" s="1">
        <v>15</v>
      </c>
    </row>
    <row r="1055" spans="1:6" x14ac:dyDescent="0.25">
      <c r="A1055" s="1" t="s">
        <v>8219</v>
      </c>
      <c r="B1055" s="1">
        <v>13</v>
      </c>
      <c r="C1055" s="18"/>
      <c r="E1055" s="1" t="s">
        <v>8221</v>
      </c>
      <c r="F1055" s="1">
        <v>0</v>
      </c>
    </row>
    <row r="1056" spans="1:6" x14ac:dyDescent="0.25">
      <c r="A1056" s="1" t="s">
        <v>8219</v>
      </c>
      <c r="B1056" s="1">
        <v>90</v>
      </c>
      <c r="C1056" s="18"/>
      <c r="E1056" s="1" t="s">
        <v>8221</v>
      </c>
      <c r="F1056" s="1">
        <v>1</v>
      </c>
    </row>
    <row r="1057" spans="1:6" x14ac:dyDescent="0.25">
      <c r="A1057" s="1" t="s">
        <v>8219</v>
      </c>
      <c r="B1057" s="1">
        <v>63</v>
      </c>
      <c r="C1057" s="18"/>
      <c r="E1057" s="1" t="s">
        <v>8221</v>
      </c>
      <c r="F1057" s="1">
        <v>9</v>
      </c>
    </row>
    <row r="1058" spans="1:6" x14ac:dyDescent="0.25">
      <c r="A1058" s="1" t="s">
        <v>8219</v>
      </c>
      <c r="B1058" s="1">
        <v>26</v>
      </c>
      <c r="C1058" s="18"/>
      <c r="E1058" s="1" t="s">
        <v>8221</v>
      </c>
      <c r="F1058" s="1">
        <v>3</v>
      </c>
    </row>
    <row r="1059" spans="1:6" x14ac:dyDescent="0.25">
      <c r="A1059" s="1" t="s">
        <v>8219</v>
      </c>
      <c r="B1059" s="1">
        <v>71</v>
      </c>
      <c r="C1059" s="18"/>
      <c r="E1059" s="1" t="s">
        <v>8221</v>
      </c>
      <c r="F1059" s="1">
        <v>3</v>
      </c>
    </row>
    <row r="1060" spans="1:6" x14ac:dyDescent="0.25">
      <c r="A1060" s="1" t="s">
        <v>8219</v>
      </c>
      <c r="B1060" s="1">
        <v>38</v>
      </c>
      <c r="C1060" s="18"/>
      <c r="E1060" s="1" t="s">
        <v>8221</v>
      </c>
      <c r="F1060" s="1">
        <v>1</v>
      </c>
    </row>
    <row r="1061" spans="1:6" x14ac:dyDescent="0.25">
      <c r="A1061" s="1" t="s">
        <v>8219</v>
      </c>
      <c r="B1061" s="1">
        <v>859</v>
      </c>
      <c r="C1061" s="18"/>
      <c r="E1061" s="1" t="s">
        <v>8221</v>
      </c>
      <c r="F1061" s="1">
        <v>3</v>
      </c>
    </row>
    <row r="1062" spans="1:6" x14ac:dyDescent="0.25">
      <c r="A1062" s="1" t="s">
        <v>8219</v>
      </c>
      <c r="B1062" s="1">
        <v>21</v>
      </c>
      <c r="C1062" s="18"/>
      <c r="E1062" s="1" t="s">
        <v>8221</v>
      </c>
      <c r="F1062" s="1">
        <v>0</v>
      </c>
    </row>
    <row r="1063" spans="1:6" x14ac:dyDescent="0.25">
      <c r="A1063" s="1" t="s">
        <v>8219</v>
      </c>
      <c r="B1063" s="1">
        <v>78</v>
      </c>
      <c r="C1063" s="18"/>
      <c r="E1063" s="1" t="s">
        <v>8221</v>
      </c>
      <c r="F1063" s="1">
        <v>2</v>
      </c>
    </row>
    <row r="1064" spans="1:6" x14ac:dyDescent="0.25">
      <c r="A1064" s="1" t="s">
        <v>8219</v>
      </c>
      <c r="B1064" s="1">
        <v>53</v>
      </c>
      <c r="C1064" s="18"/>
      <c r="E1064" s="1" t="s">
        <v>8221</v>
      </c>
      <c r="F1064" s="1">
        <v>10</v>
      </c>
    </row>
    <row r="1065" spans="1:6" x14ac:dyDescent="0.25">
      <c r="A1065" s="1" t="s">
        <v>8219</v>
      </c>
      <c r="B1065" s="1">
        <v>356</v>
      </c>
      <c r="C1065" s="18"/>
      <c r="E1065" s="1" t="s">
        <v>8221</v>
      </c>
      <c r="F1065" s="1">
        <v>60</v>
      </c>
    </row>
    <row r="1066" spans="1:6" x14ac:dyDescent="0.25">
      <c r="A1066" s="1" t="s">
        <v>8219</v>
      </c>
      <c r="B1066" s="1">
        <v>279</v>
      </c>
      <c r="C1066" s="18"/>
      <c r="E1066" s="1" t="s">
        <v>8221</v>
      </c>
      <c r="F1066" s="1">
        <v>5</v>
      </c>
    </row>
    <row r="1067" spans="1:6" x14ac:dyDescent="0.25">
      <c r="A1067" s="1" t="s">
        <v>8219</v>
      </c>
      <c r="B1067" s="1">
        <v>266</v>
      </c>
      <c r="C1067" s="18"/>
      <c r="E1067" s="1" t="s">
        <v>8221</v>
      </c>
      <c r="F1067" s="1">
        <v>9</v>
      </c>
    </row>
    <row r="1068" spans="1:6" x14ac:dyDescent="0.25">
      <c r="A1068" s="1" t="s">
        <v>8219</v>
      </c>
      <c r="B1068" s="1">
        <v>623</v>
      </c>
      <c r="C1068" s="18"/>
      <c r="E1068" s="1" t="s">
        <v>8221</v>
      </c>
      <c r="F1068" s="1">
        <v>13</v>
      </c>
    </row>
    <row r="1069" spans="1:6" x14ac:dyDescent="0.25">
      <c r="A1069" s="1" t="s">
        <v>8219</v>
      </c>
      <c r="B1069" s="1">
        <v>392</v>
      </c>
      <c r="C1069" s="18"/>
      <c r="E1069" s="1" t="s">
        <v>8221</v>
      </c>
      <c r="F1069" s="1">
        <v>0</v>
      </c>
    </row>
    <row r="1070" spans="1:6" x14ac:dyDescent="0.25">
      <c r="A1070" s="1" t="s">
        <v>8219</v>
      </c>
      <c r="B1070" s="1">
        <v>3562</v>
      </c>
      <c r="C1070" s="18"/>
      <c r="E1070" s="1" t="s">
        <v>8221</v>
      </c>
      <c r="F1070" s="1">
        <v>8</v>
      </c>
    </row>
    <row r="1071" spans="1:6" x14ac:dyDescent="0.25">
      <c r="A1071" s="1" t="s">
        <v>8219</v>
      </c>
      <c r="B1071" s="1">
        <v>514</v>
      </c>
      <c r="C1071" s="18"/>
      <c r="E1071" s="1" t="s">
        <v>8221</v>
      </c>
      <c r="F1071" s="1">
        <v>3</v>
      </c>
    </row>
    <row r="1072" spans="1:6" x14ac:dyDescent="0.25">
      <c r="A1072" s="1" t="s">
        <v>8219</v>
      </c>
      <c r="B1072" s="1">
        <v>88</v>
      </c>
      <c r="C1072" s="18"/>
      <c r="E1072" s="1" t="s">
        <v>8221</v>
      </c>
      <c r="F1072" s="1">
        <v>3</v>
      </c>
    </row>
    <row r="1073" spans="1:6" x14ac:dyDescent="0.25">
      <c r="A1073" s="1" t="s">
        <v>8219</v>
      </c>
      <c r="B1073" s="1">
        <v>537</v>
      </c>
      <c r="C1073" s="18"/>
      <c r="E1073" s="1" t="s">
        <v>8221</v>
      </c>
      <c r="F1073" s="1">
        <v>0</v>
      </c>
    </row>
    <row r="1074" spans="1:6" x14ac:dyDescent="0.25">
      <c r="A1074" s="1" t="s">
        <v>8219</v>
      </c>
      <c r="B1074" s="1">
        <v>25</v>
      </c>
      <c r="C1074" s="18"/>
      <c r="E1074" s="1" t="s">
        <v>8221</v>
      </c>
      <c r="F1074" s="1">
        <v>6</v>
      </c>
    </row>
    <row r="1075" spans="1:6" x14ac:dyDescent="0.25">
      <c r="A1075" s="1" t="s">
        <v>8219</v>
      </c>
      <c r="B1075" s="1">
        <v>3238</v>
      </c>
      <c r="C1075" s="18"/>
      <c r="E1075" s="1" t="s">
        <v>8221</v>
      </c>
      <c r="F1075" s="1">
        <v>4</v>
      </c>
    </row>
    <row r="1076" spans="1:6" x14ac:dyDescent="0.25">
      <c r="A1076" s="1" t="s">
        <v>8219</v>
      </c>
      <c r="B1076" s="1">
        <v>897</v>
      </c>
      <c r="C1076" s="18"/>
      <c r="E1076" s="1" t="s">
        <v>8221</v>
      </c>
      <c r="F1076" s="1">
        <v>1</v>
      </c>
    </row>
    <row r="1077" spans="1:6" x14ac:dyDescent="0.25">
      <c r="A1077" s="1" t="s">
        <v>8219</v>
      </c>
      <c r="B1077" s="1">
        <v>878</v>
      </c>
      <c r="C1077" s="18"/>
      <c r="E1077" s="1" t="s">
        <v>8221</v>
      </c>
      <c r="F1077" s="1">
        <v>29</v>
      </c>
    </row>
    <row r="1078" spans="1:6" x14ac:dyDescent="0.25">
      <c r="A1078" s="1" t="s">
        <v>8219</v>
      </c>
      <c r="B1078" s="1">
        <v>115</v>
      </c>
      <c r="C1078" s="18"/>
      <c r="E1078" s="1" t="s">
        <v>8221</v>
      </c>
      <c r="F1078" s="1">
        <v>0</v>
      </c>
    </row>
    <row r="1079" spans="1:6" x14ac:dyDescent="0.25">
      <c r="A1079" s="1" t="s">
        <v>8219</v>
      </c>
      <c r="B1079" s="1">
        <v>234</v>
      </c>
      <c r="C1079" s="18"/>
      <c r="E1079" s="1" t="s">
        <v>8221</v>
      </c>
      <c r="F1079" s="1">
        <v>4</v>
      </c>
    </row>
    <row r="1080" spans="1:6" x14ac:dyDescent="0.25">
      <c r="A1080" s="1" t="s">
        <v>8219</v>
      </c>
      <c r="B1080" s="1">
        <v>4330</v>
      </c>
      <c r="C1080" s="18"/>
      <c r="E1080" s="1" t="s">
        <v>8221</v>
      </c>
      <c r="F1080" s="1">
        <v>5</v>
      </c>
    </row>
    <row r="1081" spans="1:6" x14ac:dyDescent="0.25">
      <c r="A1081" s="1" t="s">
        <v>8219</v>
      </c>
      <c r="B1081" s="1">
        <v>651</v>
      </c>
      <c r="C1081" s="18"/>
      <c r="E1081" s="1" t="s">
        <v>8221</v>
      </c>
      <c r="F1081" s="1">
        <v>4</v>
      </c>
    </row>
    <row r="1082" spans="1:6" x14ac:dyDescent="0.25">
      <c r="A1082" s="1" t="s">
        <v>8219</v>
      </c>
      <c r="B1082" s="1">
        <v>251</v>
      </c>
      <c r="C1082" s="18"/>
      <c r="E1082" s="1" t="s">
        <v>8221</v>
      </c>
      <c r="F1082" s="1">
        <v>5</v>
      </c>
    </row>
    <row r="1083" spans="1:6" x14ac:dyDescent="0.25">
      <c r="A1083" s="1" t="s">
        <v>8219</v>
      </c>
      <c r="B1083" s="1">
        <v>263</v>
      </c>
      <c r="C1083" s="18"/>
      <c r="E1083" s="1" t="s">
        <v>8221</v>
      </c>
      <c r="F1083" s="1">
        <v>1</v>
      </c>
    </row>
    <row r="1084" spans="1:6" x14ac:dyDescent="0.25">
      <c r="A1084" s="1" t="s">
        <v>8219</v>
      </c>
      <c r="B1084" s="1">
        <v>28</v>
      </c>
      <c r="C1084" s="18"/>
      <c r="E1084" s="1" t="s">
        <v>8221</v>
      </c>
      <c r="F1084" s="1">
        <v>1</v>
      </c>
    </row>
    <row r="1085" spans="1:6" x14ac:dyDescent="0.25">
      <c r="A1085" s="1" t="s">
        <v>8219</v>
      </c>
      <c r="B1085" s="1">
        <v>721</v>
      </c>
      <c r="C1085" s="18"/>
      <c r="E1085" s="1" t="s">
        <v>8221</v>
      </c>
      <c r="F1085" s="1">
        <v>0</v>
      </c>
    </row>
    <row r="1086" spans="1:6" x14ac:dyDescent="0.25">
      <c r="A1086" s="1" t="s">
        <v>8219</v>
      </c>
      <c r="B1086" s="1">
        <v>50</v>
      </c>
      <c r="C1086" s="18"/>
      <c r="E1086" s="1" t="s">
        <v>8221</v>
      </c>
      <c r="F1086" s="1">
        <v>14</v>
      </c>
    </row>
    <row r="1087" spans="1:6" x14ac:dyDescent="0.25">
      <c r="A1087" s="1" t="s">
        <v>8219</v>
      </c>
      <c r="B1087" s="1">
        <v>73</v>
      </c>
      <c r="C1087" s="18"/>
      <c r="E1087" s="1" t="s">
        <v>8221</v>
      </c>
      <c r="F1087" s="1">
        <v>3</v>
      </c>
    </row>
    <row r="1088" spans="1:6" x14ac:dyDescent="0.25">
      <c r="A1088" s="1" t="s">
        <v>8219</v>
      </c>
      <c r="B1088" s="1">
        <v>27</v>
      </c>
      <c r="C1088" s="18"/>
      <c r="E1088" s="1" t="s">
        <v>8221</v>
      </c>
      <c r="F1088" s="1">
        <v>10</v>
      </c>
    </row>
    <row r="1089" spans="1:6" x14ac:dyDescent="0.25">
      <c r="A1089" s="1" t="s">
        <v>8219</v>
      </c>
      <c r="B1089" s="1">
        <v>34</v>
      </c>
      <c r="C1089" s="18"/>
      <c r="E1089" s="1" t="s">
        <v>8221</v>
      </c>
      <c r="F1089" s="1">
        <v>17</v>
      </c>
    </row>
    <row r="1090" spans="1:6" x14ac:dyDescent="0.25">
      <c r="A1090" s="1" t="s">
        <v>8219</v>
      </c>
      <c r="B1090" s="1">
        <v>7</v>
      </c>
      <c r="C1090" s="18"/>
      <c r="E1090" s="1" t="s">
        <v>8221</v>
      </c>
      <c r="F1090" s="1">
        <v>2</v>
      </c>
    </row>
    <row r="1091" spans="1:6" x14ac:dyDescent="0.25">
      <c r="A1091" s="1" t="s">
        <v>8219</v>
      </c>
      <c r="B1091" s="1">
        <v>24</v>
      </c>
      <c r="C1091" s="18"/>
      <c r="E1091" s="1" t="s">
        <v>8221</v>
      </c>
      <c r="F1091" s="1">
        <v>0</v>
      </c>
    </row>
    <row r="1092" spans="1:6" x14ac:dyDescent="0.25">
      <c r="A1092" s="1" t="s">
        <v>8219</v>
      </c>
      <c r="B1092" s="1">
        <v>15</v>
      </c>
      <c r="C1092" s="18"/>
      <c r="E1092" s="1" t="s">
        <v>8221</v>
      </c>
      <c r="F1092" s="1">
        <v>4</v>
      </c>
    </row>
    <row r="1093" spans="1:6" x14ac:dyDescent="0.25">
      <c r="A1093" s="1" t="s">
        <v>8219</v>
      </c>
      <c r="B1093" s="1">
        <v>72</v>
      </c>
      <c r="C1093" s="18"/>
      <c r="E1093" s="1" t="s">
        <v>8221</v>
      </c>
      <c r="F1093" s="1">
        <v>12</v>
      </c>
    </row>
    <row r="1094" spans="1:6" x14ac:dyDescent="0.25">
      <c r="A1094" s="1" t="s">
        <v>8219</v>
      </c>
      <c r="B1094" s="1">
        <v>120</v>
      </c>
      <c r="C1094" s="18"/>
      <c r="E1094" s="1" t="s">
        <v>8221</v>
      </c>
      <c r="F1094" s="1">
        <v>3</v>
      </c>
    </row>
    <row r="1095" spans="1:6" x14ac:dyDescent="0.25">
      <c r="A1095" s="1" t="s">
        <v>8219</v>
      </c>
      <c r="B1095" s="1">
        <v>123</v>
      </c>
      <c r="C1095" s="18"/>
      <c r="E1095" s="1" t="s">
        <v>8221</v>
      </c>
      <c r="F1095" s="1">
        <v>12</v>
      </c>
    </row>
    <row r="1096" spans="1:6" x14ac:dyDescent="0.25">
      <c r="A1096" s="1" t="s">
        <v>8219</v>
      </c>
      <c r="B1096" s="1">
        <v>1</v>
      </c>
      <c r="C1096" s="18"/>
      <c r="E1096" s="1" t="s">
        <v>8221</v>
      </c>
      <c r="F1096" s="1">
        <v>0</v>
      </c>
    </row>
    <row r="1097" spans="1:6" x14ac:dyDescent="0.25">
      <c r="A1097" s="1" t="s">
        <v>8219</v>
      </c>
      <c r="B1097" s="1">
        <v>24</v>
      </c>
      <c r="C1097" s="18"/>
      <c r="E1097" s="1" t="s">
        <v>8221</v>
      </c>
      <c r="F1097" s="1">
        <v>7</v>
      </c>
    </row>
    <row r="1098" spans="1:6" x14ac:dyDescent="0.25">
      <c r="A1098" s="1" t="s">
        <v>8219</v>
      </c>
      <c r="B1098" s="1">
        <v>33</v>
      </c>
      <c r="C1098" s="18"/>
      <c r="E1098" s="1" t="s">
        <v>8221</v>
      </c>
      <c r="F1098" s="1">
        <v>2</v>
      </c>
    </row>
    <row r="1099" spans="1:6" x14ac:dyDescent="0.25">
      <c r="A1099" s="1" t="s">
        <v>8219</v>
      </c>
      <c r="B1099" s="1">
        <v>14</v>
      </c>
      <c r="C1099" s="18"/>
      <c r="E1099" s="1" t="s">
        <v>8221</v>
      </c>
      <c r="F1099" s="1">
        <v>1</v>
      </c>
    </row>
    <row r="1100" spans="1:6" x14ac:dyDescent="0.25">
      <c r="A1100" s="1" t="s">
        <v>8219</v>
      </c>
      <c r="B1100" s="1">
        <v>9</v>
      </c>
      <c r="C1100" s="18"/>
      <c r="E1100" s="1" t="s">
        <v>8221</v>
      </c>
      <c r="F1100" s="1">
        <v>4</v>
      </c>
    </row>
    <row r="1101" spans="1:6" x14ac:dyDescent="0.25">
      <c r="A1101" s="1" t="s">
        <v>8219</v>
      </c>
      <c r="B1101" s="1">
        <v>76</v>
      </c>
      <c r="C1101" s="18"/>
      <c r="E1101" s="1" t="s">
        <v>8221</v>
      </c>
      <c r="F1101" s="1">
        <v>4</v>
      </c>
    </row>
    <row r="1102" spans="1:6" x14ac:dyDescent="0.25">
      <c r="A1102" s="1" t="s">
        <v>8219</v>
      </c>
      <c r="B1102" s="1">
        <v>19</v>
      </c>
      <c r="C1102" s="18"/>
      <c r="E1102" s="1" t="s">
        <v>8221</v>
      </c>
      <c r="F1102" s="1">
        <v>17</v>
      </c>
    </row>
    <row r="1103" spans="1:6" x14ac:dyDescent="0.25">
      <c r="A1103" s="1" t="s">
        <v>8219</v>
      </c>
      <c r="B1103" s="1">
        <v>69</v>
      </c>
      <c r="C1103" s="18"/>
      <c r="E1103" s="1" t="s">
        <v>8221</v>
      </c>
      <c r="F1103" s="1">
        <v>7</v>
      </c>
    </row>
    <row r="1104" spans="1:6" x14ac:dyDescent="0.25">
      <c r="A1104" s="1" t="s">
        <v>8219</v>
      </c>
      <c r="B1104" s="1">
        <v>218</v>
      </c>
      <c r="C1104" s="18"/>
      <c r="E1104" s="1" t="s">
        <v>8221</v>
      </c>
      <c r="F1104" s="1">
        <v>2</v>
      </c>
    </row>
    <row r="1105" spans="1:6" x14ac:dyDescent="0.25">
      <c r="A1105" s="1" t="s">
        <v>8219</v>
      </c>
      <c r="B1105" s="1">
        <v>30</v>
      </c>
      <c r="C1105" s="18"/>
      <c r="E1105" s="1" t="s">
        <v>8221</v>
      </c>
      <c r="F1105" s="1">
        <v>5</v>
      </c>
    </row>
    <row r="1106" spans="1:6" x14ac:dyDescent="0.25">
      <c r="A1106" s="1" t="s">
        <v>8219</v>
      </c>
      <c r="B1106" s="1">
        <v>100</v>
      </c>
      <c r="C1106" s="18"/>
      <c r="E1106" s="1" t="s">
        <v>8221</v>
      </c>
      <c r="F1106" s="1">
        <v>1</v>
      </c>
    </row>
    <row r="1107" spans="1:6" x14ac:dyDescent="0.25">
      <c r="A1107" s="1" t="s">
        <v>8219</v>
      </c>
      <c r="B1107" s="1">
        <v>296</v>
      </c>
      <c r="C1107" s="18"/>
      <c r="E1107" s="1" t="s">
        <v>8221</v>
      </c>
      <c r="F1107" s="1">
        <v>1</v>
      </c>
    </row>
    <row r="1108" spans="1:6" x14ac:dyDescent="0.25">
      <c r="A1108" s="1" t="s">
        <v>8219</v>
      </c>
      <c r="B1108" s="1">
        <v>1204</v>
      </c>
      <c r="C1108" s="18"/>
      <c r="E1108" s="1" t="s">
        <v>8221</v>
      </c>
      <c r="F1108" s="1">
        <v>14</v>
      </c>
    </row>
    <row r="1109" spans="1:6" x14ac:dyDescent="0.25">
      <c r="A1109" s="1" t="s">
        <v>8219</v>
      </c>
      <c r="B1109" s="1">
        <v>321</v>
      </c>
      <c r="C1109" s="18"/>
      <c r="E1109" s="1" t="s">
        <v>8221</v>
      </c>
      <c r="F1109" s="1">
        <v>26</v>
      </c>
    </row>
    <row r="1110" spans="1:6" x14ac:dyDescent="0.25">
      <c r="A1110" s="1" t="s">
        <v>8219</v>
      </c>
      <c r="B1110" s="1">
        <v>301</v>
      </c>
      <c r="C1110" s="18"/>
      <c r="E1110" s="1" t="s">
        <v>8221</v>
      </c>
      <c r="F1110" s="1">
        <v>2</v>
      </c>
    </row>
    <row r="1111" spans="1:6" x14ac:dyDescent="0.25">
      <c r="A1111" s="1" t="s">
        <v>8219</v>
      </c>
      <c r="B1111" s="1">
        <v>144</v>
      </c>
      <c r="C1111" s="18"/>
      <c r="E1111" s="1" t="s">
        <v>8221</v>
      </c>
      <c r="F1111" s="1">
        <v>1</v>
      </c>
    </row>
    <row r="1112" spans="1:6" x14ac:dyDescent="0.25">
      <c r="A1112" s="1" t="s">
        <v>8219</v>
      </c>
      <c r="B1112" s="1">
        <v>539</v>
      </c>
      <c r="C1112" s="18"/>
      <c r="E1112" s="1" t="s">
        <v>8221</v>
      </c>
      <c r="F1112" s="1">
        <v>3</v>
      </c>
    </row>
    <row r="1113" spans="1:6" x14ac:dyDescent="0.25">
      <c r="A1113" s="1" t="s">
        <v>8219</v>
      </c>
      <c r="B1113" s="1">
        <v>498</v>
      </c>
      <c r="C1113" s="18"/>
      <c r="E1113" s="1" t="s">
        <v>8221</v>
      </c>
      <c r="F1113" s="1">
        <v>7</v>
      </c>
    </row>
    <row r="1114" spans="1:6" x14ac:dyDescent="0.25">
      <c r="A1114" s="1" t="s">
        <v>8219</v>
      </c>
      <c r="B1114" s="1">
        <v>1113</v>
      </c>
      <c r="C1114" s="18"/>
      <c r="E1114" s="1" t="s">
        <v>8221</v>
      </c>
      <c r="F1114" s="1">
        <v>9</v>
      </c>
    </row>
    <row r="1115" spans="1:6" x14ac:dyDescent="0.25">
      <c r="A1115" s="1" t="s">
        <v>8219</v>
      </c>
      <c r="B1115" s="1">
        <v>988</v>
      </c>
      <c r="C1115" s="18"/>
      <c r="E1115" s="1" t="s">
        <v>8221</v>
      </c>
      <c r="F1115" s="1">
        <v>20</v>
      </c>
    </row>
    <row r="1116" spans="1:6" x14ac:dyDescent="0.25">
      <c r="A1116" s="1" t="s">
        <v>8219</v>
      </c>
      <c r="B1116" s="1">
        <v>391</v>
      </c>
      <c r="C1116" s="18"/>
      <c r="E1116" s="1" t="s">
        <v>8221</v>
      </c>
      <c r="F1116" s="1">
        <v>6</v>
      </c>
    </row>
    <row r="1117" spans="1:6" x14ac:dyDescent="0.25">
      <c r="A1117" s="1" t="s">
        <v>8219</v>
      </c>
      <c r="B1117" s="1">
        <v>28</v>
      </c>
      <c r="C1117" s="18"/>
      <c r="E1117" s="1" t="s">
        <v>8221</v>
      </c>
      <c r="F1117" s="1">
        <v>13</v>
      </c>
    </row>
    <row r="1118" spans="1:6" x14ac:dyDescent="0.25">
      <c r="A1118" s="1" t="s">
        <v>8219</v>
      </c>
      <c r="B1118" s="1">
        <v>147</v>
      </c>
      <c r="C1118" s="18"/>
      <c r="E1118" s="1" t="s">
        <v>8221</v>
      </c>
      <c r="F1118" s="1">
        <v>1</v>
      </c>
    </row>
    <row r="1119" spans="1:6" x14ac:dyDescent="0.25">
      <c r="A1119" s="1" t="s">
        <v>8219</v>
      </c>
      <c r="B1119" s="1">
        <v>680</v>
      </c>
      <c r="C1119" s="18"/>
      <c r="E1119" s="1" t="s">
        <v>8221</v>
      </c>
      <c r="F1119" s="1">
        <v>202</v>
      </c>
    </row>
    <row r="1120" spans="1:6" x14ac:dyDescent="0.25">
      <c r="A1120" s="1" t="s">
        <v>8219</v>
      </c>
      <c r="B1120" s="1">
        <v>983</v>
      </c>
      <c r="C1120" s="18"/>
      <c r="E1120" s="1" t="s">
        <v>8221</v>
      </c>
      <c r="F1120" s="1">
        <v>0</v>
      </c>
    </row>
    <row r="1121" spans="1:6" x14ac:dyDescent="0.25">
      <c r="A1121" s="1" t="s">
        <v>8219</v>
      </c>
      <c r="B1121" s="1">
        <v>79</v>
      </c>
      <c r="C1121" s="18"/>
      <c r="E1121" s="1" t="s">
        <v>8221</v>
      </c>
      <c r="F1121" s="1">
        <v>1</v>
      </c>
    </row>
    <row r="1122" spans="1:6" x14ac:dyDescent="0.25">
      <c r="A1122" s="1" t="s">
        <v>8219</v>
      </c>
      <c r="B1122" s="1">
        <v>426</v>
      </c>
      <c r="C1122" s="18"/>
      <c r="E1122" s="1" t="s">
        <v>8221</v>
      </c>
      <c r="F1122" s="1">
        <v>0</v>
      </c>
    </row>
    <row r="1123" spans="1:6" x14ac:dyDescent="0.25">
      <c r="A1123" s="1" t="s">
        <v>8219</v>
      </c>
      <c r="B1123" s="1">
        <v>96</v>
      </c>
      <c r="C1123" s="18"/>
      <c r="E1123" s="1" t="s">
        <v>8221</v>
      </c>
      <c r="F1123" s="1">
        <v>2</v>
      </c>
    </row>
    <row r="1124" spans="1:6" x14ac:dyDescent="0.25">
      <c r="A1124" s="1" t="s">
        <v>8219</v>
      </c>
      <c r="B1124" s="1">
        <v>163</v>
      </c>
      <c r="C1124" s="18"/>
      <c r="E1124" s="1" t="s">
        <v>8221</v>
      </c>
      <c r="F1124" s="1">
        <v>13</v>
      </c>
    </row>
    <row r="1125" spans="1:6" x14ac:dyDescent="0.25">
      <c r="A1125" s="1" t="s">
        <v>8219</v>
      </c>
      <c r="B1125" s="1">
        <v>2525</v>
      </c>
      <c r="C1125" s="18"/>
      <c r="E1125" s="1" t="s">
        <v>8221</v>
      </c>
      <c r="F1125" s="1">
        <v>9</v>
      </c>
    </row>
    <row r="1126" spans="1:6" x14ac:dyDescent="0.25">
      <c r="A1126" s="1" t="s">
        <v>8219</v>
      </c>
      <c r="B1126" s="1">
        <v>2035</v>
      </c>
      <c r="C1126" s="18"/>
      <c r="E1126" s="1" t="s">
        <v>8221</v>
      </c>
      <c r="F1126" s="1">
        <v>2</v>
      </c>
    </row>
    <row r="1127" spans="1:6" x14ac:dyDescent="0.25">
      <c r="A1127" s="1" t="s">
        <v>8219</v>
      </c>
      <c r="B1127" s="1">
        <v>290</v>
      </c>
      <c r="C1127" s="18"/>
      <c r="E1127" s="1" t="s">
        <v>8221</v>
      </c>
      <c r="F1127" s="1">
        <v>0</v>
      </c>
    </row>
    <row r="1128" spans="1:6" x14ac:dyDescent="0.25">
      <c r="A1128" s="1" t="s">
        <v>8219</v>
      </c>
      <c r="B1128" s="1">
        <v>1980</v>
      </c>
      <c r="C1128" s="18"/>
      <c r="E1128" s="1" t="s">
        <v>8221</v>
      </c>
      <c r="F1128" s="1">
        <v>35</v>
      </c>
    </row>
    <row r="1129" spans="1:6" x14ac:dyDescent="0.25">
      <c r="A1129" s="1" t="s">
        <v>8219</v>
      </c>
      <c r="B1129" s="1">
        <v>57</v>
      </c>
      <c r="C1129" s="18"/>
      <c r="E1129" s="1" t="s">
        <v>8221</v>
      </c>
      <c r="F1129" s="1">
        <v>2</v>
      </c>
    </row>
    <row r="1130" spans="1:6" x14ac:dyDescent="0.25">
      <c r="A1130" s="1" t="s">
        <v>8219</v>
      </c>
      <c r="B1130" s="1">
        <v>380</v>
      </c>
      <c r="C1130" s="18"/>
      <c r="E1130" s="1" t="s">
        <v>8221</v>
      </c>
      <c r="F1130" s="1">
        <v>3</v>
      </c>
    </row>
    <row r="1131" spans="1:6" x14ac:dyDescent="0.25">
      <c r="A1131" s="1" t="s">
        <v>8219</v>
      </c>
      <c r="B1131" s="1">
        <v>128</v>
      </c>
      <c r="C1131" s="18"/>
      <c r="E1131" s="1" t="s">
        <v>8221</v>
      </c>
      <c r="F1131" s="1">
        <v>0</v>
      </c>
    </row>
    <row r="1132" spans="1:6" x14ac:dyDescent="0.25">
      <c r="A1132" s="1" t="s">
        <v>8219</v>
      </c>
      <c r="B1132" s="1">
        <v>180</v>
      </c>
      <c r="C1132" s="18"/>
      <c r="E1132" s="1" t="s">
        <v>8221</v>
      </c>
      <c r="F1132" s="1">
        <v>1</v>
      </c>
    </row>
    <row r="1133" spans="1:6" x14ac:dyDescent="0.25">
      <c r="A1133" s="1" t="s">
        <v>8219</v>
      </c>
      <c r="B1133" s="1">
        <v>571</v>
      </c>
      <c r="C1133" s="18"/>
      <c r="E1133" s="1" t="s">
        <v>8221</v>
      </c>
      <c r="F1133" s="1">
        <v>0</v>
      </c>
    </row>
    <row r="1134" spans="1:6" x14ac:dyDescent="0.25">
      <c r="A1134" s="1" t="s">
        <v>8219</v>
      </c>
      <c r="B1134" s="1">
        <v>480</v>
      </c>
      <c r="C1134" s="18"/>
      <c r="E1134" s="1" t="s">
        <v>8221</v>
      </c>
      <c r="F1134" s="1">
        <v>0</v>
      </c>
    </row>
    <row r="1135" spans="1:6" x14ac:dyDescent="0.25">
      <c r="A1135" s="1" t="s">
        <v>8219</v>
      </c>
      <c r="B1135" s="1">
        <v>249</v>
      </c>
      <c r="C1135" s="18"/>
      <c r="E1135" s="1" t="s">
        <v>8221</v>
      </c>
      <c r="F1135" s="1">
        <v>3</v>
      </c>
    </row>
    <row r="1136" spans="1:6" x14ac:dyDescent="0.25">
      <c r="A1136" s="1" t="s">
        <v>8219</v>
      </c>
      <c r="B1136" s="1">
        <v>84</v>
      </c>
      <c r="C1136" s="18"/>
      <c r="E1136" s="1" t="s">
        <v>8221</v>
      </c>
      <c r="F1136" s="1">
        <v>11</v>
      </c>
    </row>
    <row r="1137" spans="1:6" x14ac:dyDescent="0.25">
      <c r="A1137" s="1" t="s">
        <v>8219</v>
      </c>
      <c r="B1137" s="1">
        <v>197</v>
      </c>
      <c r="C1137" s="18"/>
      <c r="E1137" s="1" t="s">
        <v>8221</v>
      </c>
      <c r="F1137" s="1">
        <v>6</v>
      </c>
    </row>
    <row r="1138" spans="1:6" x14ac:dyDescent="0.25">
      <c r="A1138" s="1" t="s">
        <v>8219</v>
      </c>
      <c r="B1138" s="1">
        <v>271</v>
      </c>
      <c r="C1138" s="18"/>
      <c r="E1138" s="1" t="s">
        <v>8221</v>
      </c>
      <c r="F1138" s="1">
        <v>0</v>
      </c>
    </row>
    <row r="1139" spans="1:6" x14ac:dyDescent="0.25">
      <c r="A1139" s="1" t="s">
        <v>8219</v>
      </c>
      <c r="B1139" s="1">
        <v>50</v>
      </c>
      <c r="C1139" s="18"/>
      <c r="E1139" s="1" t="s">
        <v>8221</v>
      </c>
      <c r="F1139" s="1">
        <v>67</v>
      </c>
    </row>
    <row r="1140" spans="1:6" x14ac:dyDescent="0.25">
      <c r="A1140" s="1" t="s">
        <v>8219</v>
      </c>
      <c r="B1140" s="1">
        <v>169</v>
      </c>
      <c r="C1140" s="18"/>
      <c r="E1140" s="1" t="s">
        <v>8221</v>
      </c>
      <c r="F1140" s="1">
        <v>23</v>
      </c>
    </row>
    <row r="1141" spans="1:6" x14ac:dyDescent="0.25">
      <c r="A1141" s="1" t="s">
        <v>8219</v>
      </c>
      <c r="B1141" s="1">
        <v>205</v>
      </c>
      <c r="C1141" s="18"/>
      <c r="E1141" s="1" t="s">
        <v>8221</v>
      </c>
      <c r="F1141" s="1">
        <v>72</v>
      </c>
    </row>
    <row r="1142" spans="1:6" x14ac:dyDescent="0.25">
      <c r="A1142" s="1" t="s">
        <v>8219</v>
      </c>
      <c r="B1142" s="1">
        <v>206</v>
      </c>
      <c r="C1142" s="18"/>
      <c r="E1142" s="1" t="s">
        <v>8221</v>
      </c>
      <c r="F1142" s="1">
        <v>2</v>
      </c>
    </row>
    <row r="1143" spans="1:6" x14ac:dyDescent="0.25">
      <c r="A1143" s="1" t="s">
        <v>8219</v>
      </c>
      <c r="B1143" s="1">
        <v>84</v>
      </c>
      <c r="C1143" s="18"/>
      <c r="E1143" s="1" t="s">
        <v>8221</v>
      </c>
      <c r="F1143" s="1">
        <v>15</v>
      </c>
    </row>
    <row r="1144" spans="1:6" x14ac:dyDescent="0.25">
      <c r="A1144" s="1" t="s">
        <v>8219</v>
      </c>
      <c r="B1144" s="1">
        <v>210</v>
      </c>
      <c r="C1144" s="18"/>
      <c r="E1144" s="1" t="s">
        <v>8221</v>
      </c>
      <c r="F1144" s="1">
        <v>1</v>
      </c>
    </row>
    <row r="1145" spans="1:6" x14ac:dyDescent="0.25">
      <c r="A1145" s="1" t="s">
        <v>8219</v>
      </c>
      <c r="B1145" s="1">
        <v>181</v>
      </c>
      <c r="C1145" s="18"/>
      <c r="E1145" s="1" t="s">
        <v>8221</v>
      </c>
      <c r="F1145" s="1">
        <v>2</v>
      </c>
    </row>
    <row r="1146" spans="1:6" x14ac:dyDescent="0.25">
      <c r="A1146" s="1" t="s">
        <v>8219</v>
      </c>
      <c r="B1146" s="1">
        <v>60</v>
      </c>
      <c r="C1146" s="18"/>
      <c r="E1146" s="1" t="s">
        <v>8221</v>
      </c>
      <c r="F1146" s="1">
        <v>7</v>
      </c>
    </row>
    <row r="1147" spans="1:6" x14ac:dyDescent="0.25">
      <c r="A1147" s="1" t="s">
        <v>8219</v>
      </c>
      <c r="B1147" s="1">
        <v>445</v>
      </c>
      <c r="C1147" s="18"/>
      <c r="E1147" s="1" t="s">
        <v>8221</v>
      </c>
      <c r="F1147" s="1">
        <v>16</v>
      </c>
    </row>
    <row r="1148" spans="1:6" x14ac:dyDescent="0.25">
      <c r="A1148" s="1" t="s">
        <v>8219</v>
      </c>
      <c r="B1148" s="1">
        <v>17</v>
      </c>
      <c r="C1148" s="18"/>
      <c r="E1148" s="1" t="s">
        <v>8221</v>
      </c>
      <c r="F1148" s="1">
        <v>117</v>
      </c>
    </row>
    <row r="1149" spans="1:6" x14ac:dyDescent="0.25">
      <c r="A1149" s="1" t="s">
        <v>8219</v>
      </c>
      <c r="B1149" s="1">
        <v>194</v>
      </c>
      <c r="C1149" s="18"/>
      <c r="E1149" s="1" t="s">
        <v>8221</v>
      </c>
      <c r="F1149" s="1">
        <v>2</v>
      </c>
    </row>
    <row r="1150" spans="1:6" x14ac:dyDescent="0.25">
      <c r="A1150" s="1" t="s">
        <v>8219</v>
      </c>
      <c r="B1150" s="1">
        <v>404</v>
      </c>
      <c r="C1150" s="18"/>
      <c r="E1150" s="1" t="s">
        <v>8221</v>
      </c>
      <c r="F1150" s="1">
        <v>7</v>
      </c>
    </row>
    <row r="1151" spans="1:6" x14ac:dyDescent="0.25">
      <c r="A1151" s="1" t="s">
        <v>8219</v>
      </c>
      <c r="B1151" s="1">
        <v>194</v>
      </c>
      <c r="C1151" s="18"/>
      <c r="E1151" s="1" t="s">
        <v>8221</v>
      </c>
      <c r="F1151" s="1">
        <v>3</v>
      </c>
    </row>
    <row r="1152" spans="1:6" x14ac:dyDescent="0.25">
      <c r="A1152" s="1" t="s">
        <v>8219</v>
      </c>
      <c r="B1152" s="1">
        <v>902</v>
      </c>
      <c r="C1152" s="18"/>
      <c r="E1152" s="1" t="s">
        <v>8221</v>
      </c>
      <c r="F1152" s="1">
        <v>20</v>
      </c>
    </row>
    <row r="1153" spans="1:6" x14ac:dyDescent="0.25">
      <c r="A1153" s="1" t="s">
        <v>8219</v>
      </c>
      <c r="B1153" s="1">
        <v>1670</v>
      </c>
      <c r="C1153" s="18"/>
      <c r="E1153" s="1" t="s">
        <v>8221</v>
      </c>
      <c r="F1153" s="1">
        <v>50</v>
      </c>
    </row>
    <row r="1154" spans="1:6" x14ac:dyDescent="0.25">
      <c r="A1154" s="1" t="s">
        <v>8219</v>
      </c>
      <c r="B1154" s="1">
        <v>1328</v>
      </c>
      <c r="C1154" s="18"/>
      <c r="E1154" s="1" t="s">
        <v>8221</v>
      </c>
      <c r="F1154" s="1">
        <v>2</v>
      </c>
    </row>
    <row r="1155" spans="1:6" x14ac:dyDescent="0.25">
      <c r="A1155" s="1" t="s">
        <v>8219</v>
      </c>
      <c r="B1155" s="1">
        <v>944</v>
      </c>
      <c r="C1155" s="18"/>
      <c r="E1155" s="1" t="s">
        <v>8221</v>
      </c>
      <c r="F1155" s="1">
        <v>3</v>
      </c>
    </row>
    <row r="1156" spans="1:6" x14ac:dyDescent="0.25">
      <c r="A1156" s="1" t="s">
        <v>8219</v>
      </c>
      <c r="B1156" s="1">
        <v>147</v>
      </c>
      <c r="C1156" s="18"/>
      <c r="E1156" s="1" t="s">
        <v>8221</v>
      </c>
      <c r="F1156" s="1">
        <v>27</v>
      </c>
    </row>
    <row r="1157" spans="1:6" x14ac:dyDescent="0.25">
      <c r="A1157" s="1" t="s">
        <v>8219</v>
      </c>
      <c r="B1157" s="1">
        <v>99</v>
      </c>
      <c r="C1157" s="18"/>
      <c r="E1157" s="1" t="s">
        <v>8221</v>
      </c>
      <c r="F1157" s="1">
        <v>7</v>
      </c>
    </row>
    <row r="1158" spans="1:6" x14ac:dyDescent="0.25">
      <c r="A1158" s="1" t="s">
        <v>8219</v>
      </c>
      <c r="B1158" s="1">
        <v>79</v>
      </c>
      <c r="C1158" s="18"/>
      <c r="E1158" s="1" t="s">
        <v>8221</v>
      </c>
      <c r="F1158" s="1">
        <v>5</v>
      </c>
    </row>
    <row r="1159" spans="1:6" x14ac:dyDescent="0.25">
      <c r="A1159" s="1" t="s">
        <v>8219</v>
      </c>
      <c r="B1159" s="1">
        <v>75</v>
      </c>
      <c r="C1159" s="18"/>
      <c r="E1159" s="1" t="s">
        <v>8221</v>
      </c>
      <c r="F1159" s="1">
        <v>0</v>
      </c>
    </row>
    <row r="1160" spans="1:6" x14ac:dyDescent="0.25">
      <c r="A1160" s="1" t="s">
        <v>8219</v>
      </c>
      <c r="B1160" s="1">
        <v>207</v>
      </c>
      <c r="C1160" s="18"/>
      <c r="E1160" s="1" t="s">
        <v>8221</v>
      </c>
      <c r="F1160" s="1">
        <v>3</v>
      </c>
    </row>
    <row r="1161" spans="1:6" x14ac:dyDescent="0.25">
      <c r="A1161" s="1" t="s">
        <v>8219</v>
      </c>
      <c r="B1161" s="1">
        <v>102</v>
      </c>
      <c r="C1161" s="18"/>
      <c r="E1161" s="1" t="s">
        <v>8221</v>
      </c>
      <c r="F1161" s="1">
        <v>6</v>
      </c>
    </row>
    <row r="1162" spans="1:6" x14ac:dyDescent="0.25">
      <c r="A1162" s="1" t="s">
        <v>8219</v>
      </c>
      <c r="B1162" s="1">
        <v>32</v>
      </c>
      <c r="C1162" s="18"/>
      <c r="E1162" s="1" t="s">
        <v>8221</v>
      </c>
      <c r="F1162" s="1">
        <v>9</v>
      </c>
    </row>
    <row r="1163" spans="1:6" x14ac:dyDescent="0.25">
      <c r="A1163" s="1" t="s">
        <v>8219</v>
      </c>
      <c r="B1163" s="1">
        <v>480</v>
      </c>
      <c r="C1163" s="18"/>
      <c r="E1163" s="1" t="s">
        <v>8221</v>
      </c>
      <c r="F1163" s="1">
        <v>3</v>
      </c>
    </row>
    <row r="1164" spans="1:6" x14ac:dyDescent="0.25">
      <c r="A1164" s="1" t="s">
        <v>8219</v>
      </c>
      <c r="B1164" s="1">
        <v>11</v>
      </c>
      <c r="C1164" s="18"/>
      <c r="E1164" s="1" t="s">
        <v>8221</v>
      </c>
      <c r="F1164" s="1">
        <v>2</v>
      </c>
    </row>
    <row r="1165" spans="1:6" x14ac:dyDescent="0.25">
      <c r="A1165" s="1" t="s">
        <v>8219</v>
      </c>
      <c r="B1165" s="1">
        <v>12</v>
      </c>
      <c r="C1165" s="18"/>
      <c r="E1165" s="1" t="s">
        <v>8221</v>
      </c>
      <c r="F1165" s="1">
        <v>3</v>
      </c>
    </row>
    <row r="1166" spans="1:6" x14ac:dyDescent="0.25">
      <c r="A1166" s="1" t="s">
        <v>8219</v>
      </c>
      <c r="B1166" s="1">
        <v>48</v>
      </c>
      <c r="C1166" s="18"/>
      <c r="E1166" s="1" t="s">
        <v>8221</v>
      </c>
      <c r="F1166" s="1">
        <v>45</v>
      </c>
    </row>
    <row r="1167" spans="1:6" x14ac:dyDescent="0.25">
      <c r="A1167" s="1" t="s">
        <v>8219</v>
      </c>
      <c r="B1167" s="1">
        <v>59</v>
      </c>
      <c r="C1167" s="18"/>
      <c r="E1167" s="1" t="s">
        <v>8221</v>
      </c>
      <c r="F1167" s="1">
        <v>9</v>
      </c>
    </row>
    <row r="1168" spans="1:6" x14ac:dyDescent="0.25">
      <c r="A1168" s="1" t="s">
        <v>8219</v>
      </c>
      <c r="B1168" s="1">
        <v>79</v>
      </c>
      <c r="C1168" s="18"/>
      <c r="E1168" s="1" t="s">
        <v>8221</v>
      </c>
      <c r="F1168" s="1">
        <v>9</v>
      </c>
    </row>
    <row r="1169" spans="1:6" x14ac:dyDescent="0.25">
      <c r="A1169" s="1" t="s">
        <v>8219</v>
      </c>
      <c r="B1169" s="1">
        <v>14</v>
      </c>
      <c r="C1169" s="18"/>
      <c r="E1169" s="1" t="s">
        <v>8221</v>
      </c>
      <c r="F1169" s="1">
        <v>21</v>
      </c>
    </row>
    <row r="1170" spans="1:6" x14ac:dyDescent="0.25">
      <c r="A1170" s="1" t="s">
        <v>8219</v>
      </c>
      <c r="B1170" s="1">
        <v>106</v>
      </c>
      <c r="C1170" s="18"/>
      <c r="E1170" s="1" t="s">
        <v>8221</v>
      </c>
      <c r="F1170" s="1">
        <v>17</v>
      </c>
    </row>
    <row r="1171" spans="1:6" x14ac:dyDescent="0.25">
      <c r="A1171" s="1" t="s">
        <v>8219</v>
      </c>
      <c r="B1171" s="1">
        <v>25</v>
      </c>
      <c r="C1171" s="18"/>
      <c r="E1171" s="1" t="s">
        <v>8221</v>
      </c>
      <c r="F1171" s="1">
        <v>1</v>
      </c>
    </row>
    <row r="1172" spans="1:6" x14ac:dyDescent="0.25">
      <c r="A1172" s="1" t="s">
        <v>8219</v>
      </c>
      <c r="B1172" s="1">
        <v>25</v>
      </c>
      <c r="C1172" s="18"/>
      <c r="E1172" s="1" t="s">
        <v>8221</v>
      </c>
      <c r="F1172" s="1">
        <v>1</v>
      </c>
    </row>
    <row r="1173" spans="1:6" x14ac:dyDescent="0.25">
      <c r="A1173" s="1" t="s">
        <v>8219</v>
      </c>
      <c r="B1173" s="1">
        <v>29</v>
      </c>
      <c r="C1173" s="18"/>
      <c r="E1173" s="1" t="s">
        <v>8221</v>
      </c>
      <c r="F1173" s="1">
        <v>14</v>
      </c>
    </row>
    <row r="1174" spans="1:6" x14ac:dyDescent="0.25">
      <c r="A1174" s="1" t="s">
        <v>8219</v>
      </c>
      <c r="B1174" s="1">
        <v>43</v>
      </c>
      <c r="C1174" s="18"/>
      <c r="E1174" s="1" t="s">
        <v>8221</v>
      </c>
      <c r="F1174" s="1">
        <v>42</v>
      </c>
    </row>
    <row r="1175" spans="1:6" x14ac:dyDescent="0.25">
      <c r="A1175" s="1" t="s">
        <v>8219</v>
      </c>
      <c r="B1175" s="1">
        <v>46</v>
      </c>
      <c r="C1175" s="18"/>
      <c r="E1175" s="1" t="s">
        <v>8221</v>
      </c>
      <c r="F1175" s="1">
        <v>27</v>
      </c>
    </row>
    <row r="1176" spans="1:6" x14ac:dyDescent="0.25">
      <c r="A1176" s="1" t="s">
        <v>8219</v>
      </c>
      <c r="B1176" s="1">
        <v>27</v>
      </c>
      <c r="C1176" s="18"/>
      <c r="E1176" s="1" t="s">
        <v>8221</v>
      </c>
      <c r="F1176" s="1">
        <v>5</v>
      </c>
    </row>
    <row r="1177" spans="1:6" x14ac:dyDescent="0.25">
      <c r="A1177" s="1" t="s">
        <v>8219</v>
      </c>
      <c r="B1177" s="1">
        <v>112</v>
      </c>
      <c r="C1177" s="18"/>
      <c r="E1177" s="1" t="s">
        <v>8221</v>
      </c>
      <c r="F1177" s="1">
        <v>13</v>
      </c>
    </row>
    <row r="1178" spans="1:6" x14ac:dyDescent="0.25">
      <c r="A1178" s="1" t="s">
        <v>8219</v>
      </c>
      <c r="B1178" s="1">
        <v>34</v>
      </c>
      <c r="C1178" s="18"/>
      <c r="E1178" s="1" t="s">
        <v>8221</v>
      </c>
      <c r="F1178" s="1">
        <v>12</v>
      </c>
    </row>
    <row r="1179" spans="1:6" x14ac:dyDescent="0.25">
      <c r="A1179" s="1" t="s">
        <v>8219</v>
      </c>
      <c r="B1179" s="1">
        <v>145</v>
      </c>
      <c r="C1179" s="18"/>
      <c r="E1179" s="1" t="s">
        <v>8221</v>
      </c>
      <c r="F1179" s="1">
        <v>90</v>
      </c>
    </row>
    <row r="1180" spans="1:6" x14ac:dyDescent="0.25">
      <c r="A1180" s="1" t="s">
        <v>8219</v>
      </c>
      <c r="B1180" s="1">
        <v>19</v>
      </c>
      <c r="C1180" s="18"/>
      <c r="E1180" s="1" t="s">
        <v>8221</v>
      </c>
      <c r="F1180" s="1">
        <v>2</v>
      </c>
    </row>
    <row r="1181" spans="1:6" x14ac:dyDescent="0.25">
      <c r="A1181" s="1" t="s">
        <v>8219</v>
      </c>
      <c r="B1181" s="1">
        <v>288</v>
      </c>
      <c r="C1181" s="18"/>
      <c r="E1181" s="1" t="s">
        <v>8221</v>
      </c>
      <c r="F1181" s="1">
        <v>5</v>
      </c>
    </row>
    <row r="1182" spans="1:6" x14ac:dyDescent="0.25">
      <c r="A1182" s="1" t="s">
        <v>8219</v>
      </c>
      <c r="B1182" s="1">
        <v>14</v>
      </c>
      <c r="C1182" s="18"/>
      <c r="E1182" s="1" t="s">
        <v>8221</v>
      </c>
      <c r="F1182" s="1">
        <v>31</v>
      </c>
    </row>
    <row r="1183" spans="1:6" x14ac:dyDescent="0.25">
      <c r="A1183" s="1" t="s">
        <v>8219</v>
      </c>
      <c r="B1183" s="1">
        <v>7</v>
      </c>
      <c r="C1183" s="18"/>
      <c r="E1183" s="1" t="s">
        <v>8221</v>
      </c>
      <c r="F1183" s="1">
        <v>4</v>
      </c>
    </row>
    <row r="1184" spans="1:6" x14ac:dyDescent="0.25">
      <c r="A1184" s="1" t="s">
        <v>8219</v>
      </c>
      <c r="B1184" s="1">
        <v>211</v>
      </c>
      <c r="C1184" s="18"/>
      <c r="E1184" s="1" t="s">
        <v>8221</v>
      </c>
      <c r="F1184" s="1">
        <v>29</v>
      </c>
    </row>
    <row r="1185" spans="1:6" x14ac:dyDescent="0.25">
      <c r="A1185" s="1" t="s">
        <v>8219</v>
      </c>
      <c r="B1185" s="1">
        <v>85</v>
      </c>
      <c r="C1185" s="18"/>
      <c r="E1185" s="1" t="s">
        <v>8221</v>
      </c>
      <c r="F1185" s="1">
        <v>2</v>
      </c>
    </row>
    <row r="1186" spans="1:6" x14ac:dyDescent="0.25">
      <c r="A1186" s="1" t="s">
        <v>8219</v>
      </c>
      <c r="B1186" s="1">
        <v>103</v>
      </c>
      <c r="C1186" s="18"/>
      <c r="E1186" s="1" t="s">
        <v>8221</v>
      </c>
      <c r="F1186" s="1">
        <v>114</v>
      </c>
    </row>
    <row r="1187" spans="1:6" x14ac:dyDescent="0.25">
      <c r="A1187" s="1" t="s">
        <v>8219</v>
      </c>
      <c r="B1187" s="1">
        <v>113</v>
      </c>
      <c r="C1187" s="18"/>
      <c r="E1187" s="1" t="s">
        <v>8221</v>
      </c>
      <c r="F1187" s="1">
        <v>1</v>
      </c>
    </row>
    <row r="1188" spans="1:6" x14ac:dyDescent="0.25">
      <c r="A1188" s="1" t="s">
        <v>8219</v>
      </c>
      <c r="B1188" s="1">
        <v>167</v>
      </c>
      <c r="C1188" s="18"/>
      <c r="E1188" s="1" t="s">
        <v>8221</v>
      </c>
      <c r="F1188" s="1">
        <v>76</v>
      </c>
    </row>
    <row r="1189" spans="1:6" x14ac:dyDescent="0.25">
      <c r="A1189" s="1" t="s">
        <v>8219</v>
      </c>
      <c r="B1189" s="1">
        <v>73</v>
      </c>
      <c r="C1189" s="18"/>
      <c r="E1189" s="1" t="s">
        <v>8221</v>
      </c>
      <c r="F1189" s="1">
        <v>9</v>
      </c>
    </row>
    <row r="1190" spans="1:6" x14ac:dyDescent="0.25">
      <c r="A1190" s="1" t="s">
        <v>8219</v>
      </c>
      <c r="B1190" s="1">
        <v>75</v>
      </c>
      <c r="C1190" s="18"/>
      <c r="E1190" s="1" t="s">
        <v>8221</v>
      </c>
      <c r="F1190" s="1">
        <v>37</v>
      </c>
    </row>
    <row r="1191" spans="1:6" x14ac:dyDescent="0.25">
      <c r="A1191" s="1" t="s">
        <v>8219</v>
      </c>
      <c r="B1191" s="1">
        <v>614</v>
      </c>
      <c r="C1191" s="18"/>
      <c r="E1191" s="1" t="s">
        <v>8221</v>
      </c>
      <c r="F1191" s="1">
        <v>0</v>
      </c>
    </row>
    <row r="1192" spans="1:6" x14ac:dyDescent="0.25">
      <c r="A1192" s="1" t="s">
        <v>8219</v>
      </c>
      <c r="B1192" s="1">
        <v>107</v>
      </c>
      <c r="C1192" s="18"/>
      <c r="E1192" s="1" t="s">
        <v>8221</v>
      </c>
      <c r="F1192" s="1">
        <v>1</v>
      </c>
    </row>
    <row r="1193" spans="1:6" x14ac:dyDescent="0.25">
      <c r="A1193" s="1" t="s">
        <v>8219</v>
      </c>
      <c r="B1193" s="1">
        <v>1224</v>
      </c>
      <c r="C1193" s="18"/>
      <c r="E1193" s="1" t="s">
        <v>8221</v>
      </c>
      <c r="F1193" s="1">
        <v>10</v>
      </c>
    </row>
    <row r="1194" spans="1:6" x14ac:dyDescent="0.25">
      <c r="A1194" s="1" t="s">
        <v>8219</v>
      </c>
      <c r="B1194" s="1">
        <v>104</v>
      </c>
      <c r="C1194" s="18"/>
      <c r="E1194" s="1" t="s">
        <v>8221</v>
      </c>
      <c r="F1194" s="1">
        <v>1</v>
      </c>
    </row>
    <row r="1195" spans="1:6" x14ac:dyDescent="0.25">
      <c r="A1195" s="1" t="s">
        <v>8219</v>
      </c>
      <c r="B1195" s="1">
        <v>79</v>
      </c>
      <c r="C1195" s="18"/>
      <c r="E1195" s="1" t="s">
        <v>8221</v>
      </c>
      <c r="F1195" s="1">
        <v>2</v>
      </c>
    </row>
    <row r="1196" spans="1:6" x14ac:dyDescent="0.25">
      <c r="A1196" s="1" t="s">
        <v>8219</v>
      </c>
      <c r="B1196" s="1">
        <v>157</v>
      </c>
      <c r="C1196" s="18"/>
      <c r="E1196" s="1" t="s">
        <v>8221</v>
      </c>
      <c r="F1196" s="1">
        <v>1</v>
      </c>
    </row>
    <row r="1197" spans="1:6" x14ac:dyDescent="0.25">
      <c r="A1197" s="1" t="s">
        <v>8219</v>
      </c>
      <c r="B1197" s="1">
        <v>50</v>
      </c>
      <c r="C1197" s="18"/>
      <c r="E1197" s="1" t="s">
        <v>8221</v>
      </c>
      <c r="F1197" s="1">
        <v>10</v>
      </c>
    </row>
    <row r="1198" spans="1:6" x14ac:dyDescent="0.25">
      <c r="A1198" s="1" t="s">
        <v>8219</v>
      </c>
      <c r="B1198" s="1">
        <v>64</v>
      </c>
      <c r="C1198" s="18"/>
      <c r="E1198" s="1" t="s">
        <v>8221</v>
      </c>
      <c r="F1198" s="1">
        <v>9</v>
      </c>
    </row>
    <row r="1199" spans="1:6" x14ac:dyDescent="0.25">
      <c r="A1199" s="1" t="s">
        <v>8219</v>
      </c>
      <c r="B1199" s="1">
        <v>200</v>
      </c>
      <c r="C1199" s="18"/>
      <c r="E1199" s="1" t="s">
        <v>8221</v>
      </c>
      <c r="F1199" s="1">
        <v>19</v>
      </c>
    </row>
    <row r="1200" spans="1:6" x14ac:dyDescent="0.25">
      <c r="A1200" s="1" t="s">
        <v>8219</v>
      </c>
      <c r="B1200" s="1">
        <v>22</v>
      </c>
      <c r="C1200" s="18"/>
      <c r="E1200" s="1" t="s">
        <v>8221</v>
      </c>
      <c r="F1200" s="1">
        <v>0</v>
      </c>
    </row>
    <row r="1201" spans="1:6" x14ac:dyDescent="0.25">
      <c r="A1201" s="1" t="s">
        <v>8219</v>
      </c>
      <c r="B1201" s="1">
        <v>163</v>
      </c>
      <c r="C1201" s="18"/>
      <c r="E1201" s="1" t="s">
        <v>8221</v>
      </c>
      <c r="F1201" s="1">
        <v>4</v>
      </c>
    </row>
    <row r="1202" spans="1:6" x14ac:dyDescent="0.25">
      <c r="A1202" s="1" t="s">
        <v>8219</v>
      </c>
      <c r="B1202" s="1">
        <v>77</v>
      </c>
      <c r="C1202" s="18"/>
      <c r="E1202" s="1" t="s">
        <v>8221</v>
      </c>
      <c r="F1202" s="1">
        <v>8</v>
      </c>
    </row>
    <row r="1203" spans="1:6" x14ac:dyDescent="0.25">
      <c r="A1203" s="1" t="s">
        <v>8219</v>
      </c>
      <c r="B1203" s="1">
        <v>89</v>
      </c>
      <c r="C1203" s="18"/>
      <c r="E1203" s="1" t="s">
        <v>8221</v>
      </c>
      <c r="F1203" s="1">
        <v>24</v>
      </c>
    </row>
    <row r="1204" spans="1:6" x14ac:dyDescent="0.25">
      <c r="A1204" s="1" t="s">
        <v>8219</v>
      </c>
      <c r="B1204" s="1">
        <v>3355</v>
      </c>
      <c r="C1204" s="18"/>
      <c r="E1204" s="1" t="s">
        <v>8221</v>
      </c>
      <c r="F1204" s="1">
        <v>0</v>
      </c>
    </row>
    <row r="1205" spans="1:6" x14ac:dyDescent="0.25">
      <c r="A1205" s="1" t="s">
        <v>8219</v>
      </c>
      <c r="B1205" s="1">
        <v>537</v>
      </c>
      <c r="C1205" s="18"/>
      <c r="E1205" s="1" t="s">
        <v>8221</v>
      </c>
      <c r="F1205" s="1">
        <v>39</v>
      </c>
    </row>
    <row r="1206" spans="1:6" x14ac:dyDescent="0.25">
      <c r="A1206" s="1" t="s">
        <v>8219</v>
      </c>
      <c r="B1206" s="1">
        <v>125</v>
      </c>
      <c r="C1206" s="18"/>
      <c r="E1206" s="1" t="s">
        <v>8221</v>
      </c>
      <c r="F1206" s="1">
        <v>6</v>
      </c>
    </row>
    <row r="1207" spans="1:6" x14ac:dyDescent="0.25">
      <c r="A1207" s="1" t="s">
        <v>8219</v>
      </c>
      <c r="B1207" s="1">
        <v>163</v>
      </c>
      <c r="C1207" s="18"/>
      <c r="E1207" s="1" t="s">
        <v>8221</v>
      </c>
      <c r="F1207" s="1">
        <v>4</v>
      </c>
    </row>
    <row r="1208" spans="1:6" x14ac:dyDescent="0.25">
      <c r="A1208" s="1" t="s">
        <v>8219</v>
      </c>
      <c r="B1208" s="1">
        <v>283</v>
      </c>
      <c r="C1208" s="18"/>
      <c r="E1208" s="1" t="s">
        <v>8221</v>
      </c>
      <c r="F1208" s="1">
        <v>3</v>
      </c>
    </row>
    <row r="1209" spans="1:6" x14ac:dyDescent="0.25">
      <c r="A1209" s="1" t="s">
        <v>8219</v>
      </c>
      <c r="B1209" s="1">
        <v>352</v>
      </c>
      <c r="C1209" s="18"/>
      <c r="E1209" s="1" t="s">
        <v>8221</v>
      </c>
      <c r="F1209" s="1">
        <v>53</v>
      </c>
    </row>
    <row r="1210" spans="1:6" x14ac:dyDescent="0.25">
      <c r="A1210" s="1" t="s">
        <v>8219</v>
      </c>
      <c r="B1210" s="1">
        <v>94</v>
      </c>
      <c r="C1210" s="18"/>
      <c r="E1210" s="1" t="s">
        <v>8221</v>
      </c>
      <c r="F1210" s="1">
        <v>1</v>
      </c>
    </row>
    <row r="1211" spans="1:6" x14ac:dyDescent="0.25">
      <c r="A1211" s="1" t="s">
        <v>8219</v>
      </c>
      <c r="B1211" s="1">
        <v>67</v>
      </c>
      <c r="C1211" s="18"/>
      <c r="E1211" s="1" t="s">
        <v>8221</v>
      </c>
      <c r="F1211" s="1">
        <v>2</v>
      </c>
    </row>
    <row r="1212" spans="1:6" x14ac:dyDescent="0.25">
      <c r="A1212" s="1" t="s">
        <v>8219</v>
      </c>
      <c r="B1212" s="1">
        <v>221</v>
      </c>
      <c r="C1212" s="18"/>
      <c r="E1212" s="1" t="s">
        <v>8221</v>
      </c>
      <c r="F1212" s="1">
        <v>25</v>
      </c>
    </row>
    <row r="1213" spans="1:6" x14ac:dyDescent="0.25">
      <c r="A1213" s="1" t="s">
        <v>8219</v>
      </c>
      <c r="B1213" s="1">
        <v>2165</v>
      </c>
      <c r="C1213" s="18"/>
      <c r="E1213" s="1" t="s">
        <v>8221</v>
      </c>
      <c r="F1213" s="1">
        <v>6</v>
      </c>
    </row>
    <row r="1214" spans="1:6" x14ac:dyDescent="0.25">
      <c r="A1214" s="1" t="s">
        <v>8219</v>
      </c>
      <c r="B1214" s="1">
        <v>179</v>
      </c>
      <c r="C1214" s="18"/>
      <c r="E1214" s="1" t="s">
        <v>8221</v>
      </c>
      <c r="F1214" s="1">
        <v>0</v>
      </c>
    </row>
    <row r="1215" spans="1:6" x14ac:dyDescent="0.25">
      <c r="A1215" s="1" t="s">
        <v>8219</v>
      </c>
      <c r="B1215" s="1">
        <v>123</v>
      </c>
      <c r="C1215" s="18"/>
      <c r="E1215" s="1" t="s">
        <v>8221</v>
      </c>
      <c r="F1215" s="1">
        <v>12</v>
      </c>
    </row>
    <row r="1216" spans="1:6" x14ac:dyDescent="0.25">
      <c r="A1216" s="1" t="s">
        <v>8219</v>
      </c>
      <c r="B1216" s="1">
        <v>1104</v>
      </c>
      <c r="C1216" s="18"/>
      <c r="E1216" s="1" t="s">
        <v>8221</v>
      </c>
      <c r="F1216" s="1">
        <v>0</v>
      </c>
    </row>
    <row r="1217" spans="1:6" x14ac:dyDescent="0.25">
      <c r="A1217" s="1" t="s">
        <v>8219</v>
      </c>
      <c r="B1217" s="1">
        <v>403</v>
      </c>
      <c r="C1217" s="18"/>
      <c r="E1217" s="1" t="s">
        <v>8221</v>
      </c>
      <c r="F1217" s="1">
        <v>36</v>
      </c>
    </row>
    <row r="1218" spans="1:6" x14ac:dyDescent="0.25">
      <c r="A1218" s="1" t="s">
        <v>8219</v>
      </c>
      <c r="B1218" s="1">
        <v>109</v>
      </c>
      <c r="C1218" s="18"/>
      <c r="E1218" s="1" t="s">
        <v>8221</v>
      </c>
      <c r="F1218" s="1">
        <v>0</v>
      </c>
    </row>
    <row r="1219" spans="1:6" x14ac:dyDescent="0.25">
      <c r="A1219" s="1" t="s">
        <v>8219</v>
      </c>
      <c r="B1219" s="1">
        <v>372</v>
      </c>
      <c r="C1219" s="18"/>
      <c r="E1219" s="1" t="s">
        <v>8221</v>
      </c>
      <c r="F1219" s="1">
        <v>2</v>
      </c>
    </row>
    <row r="1220" spans="1:6" x14ac:dyDescent="0.25">
      <c r="A1220" s="1" t="s">
        <v>8219</v>
      </c>
      <c r="B1220" s="1">
        <v>311</v>
      </c>
      <c r="C1220" s="18"/>
      <c r="E1220" s="1" t="s">
        <v>8221</v>
      </c>
      <c r="F1220" s="1">
        <v>1</v>
      </c>
    </row>
    <row r="1221" spans="1:6" x14ac:dyDescent="0.25">
      <c r="A1221" s="1" t="s">
        <v>8219</v>
      </c>
      <c r="B1221" s="1">
        <v>61</v>
      </c>
      <c r="C1221" s="18"/>
      <c r="E1221" s="1" t="s">
        <v>8221</v>
      </c>
      <c r="F1221" s="1">
        <v>59</v>
      </c>
    </row>
    <row r="1222" spans="1:6" x14ac:dyDescent="0.25">
      <c r="A1222" s="1" t="s">
        <v>8219</v>
      </c>
      <c r="B1222" s="1">
        <v>115</v>
      </c>
      <c r="C1222" s="18"/>
      <c r="E1222" s="1" t="s">
        <v>8221</v>
      </c>
      <c r="F1222" s="1">
        <v>1</v>
      </c>
    </row>
    <row r="1223" spans="1:6" x14ac:dyDescent="0.25">
      <c r="A1223" s="1" t="s">
        <v>8219</v>
      </c>
      <c r="B1223" s="1">
        <v>111</v>
      </c>
      <c r="C1223" s="18"/>
      <c r="E1223" s="1" t="s">
        <v>8221</v>
      </c>
      <c r="F1223" s="1">
        <v>31</v>
      </c>
    </row>
    <row r="1224" spans="1:6" x14ac:dyDescent="0.25">
      <c r="A1224" s="1" t="s">
        <v>8219</v>
      </c>
      <c r="B1224" s="1">
        <v>337</v>
      </c>
      <c r="C1224" s="18"/>
      <c r="E1224" s="1" t="s">
        <v>8221</v>
      </c>
      <c r="F1224" s="1">
        <v>18</v>
      </c>
    </row>
    <row r="1225" spans="1:6" x14ac:dyDescent="0.25">
      <c r="A1225" s="1" t="s">
        <v>8219</v>
      </c>
      <c r="B1225" s="1">
        <v>9</v>
      </c>
      <c r="C1225" s="18"/>
      <c r="E1225" s="1" t="s">
        <v>8221</v>
      </c>
      <c r="F1225" s="1">
        <v>10</v>
      </c>
    </row>
    <row r="1226" spans="1:6" x14ac:dyDescent="0.25">
      <c r="A1226" s="1" t="s">
        <v>8219</v>
      </c>
      <c r="B1226" s="1">
        <v>120</v>
      </c>
      <c r="C1226" s="18"/>
      <c r="E1226" s="1" t="s">
        <v>8221</v>
      </c>
      <c r="F1226" s="1">
        <v>0</v>
      </c>
    </row>
    <row r="1227" spans="1:6" x14ac:dyDescent="0.25">
      <c r="A1227" s="1" t="s">
        <v>8219</v>
      </c>
      <c r="B1227" s="1">
        <v>102</v>
      </c>
      <c r="C1227" s="18"/>
      <c r="E1227" s="1" t="s">
        <v>8221</v>
      </c>
      <c r="F1227" s="1">
        <v>14</v>
      </c>
    </row>
    <row r="1228" spans="1:6" x14ac:dyDescent="0.25">
      <c r="A1228" s="1" t="s">
        <v>8219</v>
      </c>
      <c r="B1228" s="1">
        <v>186</v>
      </c>
      <c r="C1228" s="18"/>
      <c r="E1228" s="1" t="s">
        <v>8221</v>
      </c>
      <c r="F1228" s="1">
        <v>2</v>
      </c>
    </row>
    <row r="1229" spans="1:6" x14ac:dyDescent="0.25">
      <c r="A1229" s="1" t="s">
        <v>8219</v>
      </c>
      <c r="B1229" s="1">
        <v>15</v>
      </c>
      <c r="C1229" s="18"/>
      <c r="E1229" s="1" t="s">
        <v>8221</v>
      </c>
      <c r="F1229" s="1">
        <v>1</v>
      </c>
    </row>
    <row r="1230" spans="1:6" x14ac:dyDescent="0.25">
      <c r="A1230" s="1" t="s">
        <v>8219</v>
      </c>
      <c r="B1230" s="1">
        <v>67</v>
      </c>
      <c r="C1230" s="18"/>
      <c r="E1230" s="1" t="s">
        <v>8221</v>
      </c>
      <c r="F1230" s="1">
        <v>3</v>
      </c>
    </row>
    <row r="1231" spans="1:6" x14ac:dyDescent="0.25">
      <c r="A1231" s="1" t="s">
        <v>8219</v>
      </c>
      <c r="B1231" s="1">
        <v>130</v>
      </c>
      <c r="C1231" s="18"/>
      <c r="E1231" s="1" t="s">
        <v>8221</v>
      </c>
      <c r="F1231" s="1">
        <v>0</v>
      </c>
    </row>
    <row r="1232" spans="1:6" x14ac:dyDescent="0.25">
      <c r="A1232" s="1" t="s">
        <v>8219</v>
      </c>
      <c r="B1232" s="1">
        <v>16</v>
      </c>
      <c r="C1232" s="18"/>
      <c r="E1232" s="1" t="s">
        <v>8221</v>
      </c>
      <c r="F1232" s="1">
        <v>2</v>
      </c>
    </row>
    <row r="1233" spans="1:6" x14ac:dyDescent="0.25">
      <c r="A1233" s="1" t="s">
        <v>8219</v>
      </c>
      <c r="B1233" s="1">
        <v>67</v>
      </c>
      <c r="C1233" s="18"/>
      <c r="E1233" s="1" t="s">
        <v>8221</v>
      </c>
      <c r="F1233" s="1">
        <v>0</v>
      </c>
    </row>
    <row r="1234" spans="1:6" x14ac:dyDescent="0.25">
      <c r="A1234" s="1" t="s">
        <v>8219</v>
      </c>
      <c r="B1234" s="1">
        <v>124</v>
      </c>
      <c r="C1234" s="18"/>
      <c r="E1234" s="1" t="s">
        <v>8221</v>
      </c>
      <c r="F1234" s="1">
        <v>12</v>
      </c>
    </row>
    <row r="1235" spans="1:6" x14ac:dyDescent="0.25">
      <c r="A1235" s="1" t="s">
        <v>8219</v>
      </c>
      <c r="B1235" s="1">
        <v>80</v>
      </c>
      <c r="C1235" s="18"/>
      <c r="E1235" s="1" t="s">
        <v>8221</v>
      </c>
      <c r="F1235" s="1">
        <v>1</v>
      </c>
    </row>
    <row r="1236" spans="1:6" x14ac:dyDescent="0.25">
      <c r="A1236" s="1" t="s">
        <v>8219</v>
      </c>
      <c r="B1236" s="1">
        <v>282</v>
      </c>
      <c r="C1236" s="18"/>
      <c r="E1236" s="1" t="s">
        <v>8221</v>
      </c>
      <c r="F1236" s="1">
        <v>8</v>
      </c>
    </row>
    <row r="1237" spans="1:6" x14ac:dyDescent="0.25">
      <c r="A1237" s="1" t="s">
        <v>8219</v>
      </c>
      <c r="B1237" s="1">
        <v>68</v>
      </c>
      <c r="C1237" s="18"/>
      <c r="E1237" s="1" t="s">
        <v>8221</v>
      </c>
      <c r="F1237" s="1">
        <v>2</v>
      </c>
    </row>
    <row r="1238" spans="1:6" x14ac:dyDescent="0.25">
      <c r="A1238" s="1" t="s">
        <v>8219</v>
      </c>
      <c r="B1238" s="1">
        <v>86</v>
      </c>
      <c r="C1238" s="18"/>
      <c r="E1238" s="1" t="s">
        <v>8221</v>
      </c>
      <c r="F1238" s="1">
        <v>31</v>
      </c>
    </row>
    <row r="1239" spans="1:6" x14ac:dyDescent="0.25">
      <c r="A1239" s="1" t="s">
        <v>8219</v>
      </c>
      <c r="B1239" s="1">
        <v>115</v>
      </c>
      <c r="C1239" s="18"/>
      <c r="E1239" s="1" t="s">
        <v>8221</v>
      </c>
      <c r="F1239" s="1">
        <v>5</v>
      </c>
    </row>
    <row r="1240" spans="1:6" x14ac:dyDescent="0.25">
      <c r="A1240" s="1" t="s">
        <v>8219</v>
      </c>
      <c r="B1240" s="1">
        <v>75</v>
      </c>
      <c r="C1240" s="18"/>
      <c r="E1240" s="1" t="s">
        <v>8221</v>
      </c>
      <c r="F1240" s="1">
        <v>1</v>
      </c>
    </row>
    <row r="1241" spans="1:6" x14ac:dyDescent="0.25">
      <c r="A1241" s="1" t="s">
        <v>8219</v>
      </c>
      <c r="B1241" s="1">
        <v>43</v>
      </c>
      <c r="C1241" s="18"/>
      <c r="E1241" s="1" t="s">
        <v>8221</v>
      </c>
      <c r="F1241" s="1">
        <v>12</v>
      </c>
    </row>
    <row r="1242" spans="1:6" x14ac:dyDescent="0.25">
      <c r="A1242" s="1" t="s">
        <v>8219</v>
      </c>
      <c r="B1242" s="1">
        <v>48</v>
      </c>
      <c r="C1242" s="18"/>
      <c r="E1242" s="1" t="s">
        <v>8221</v>
      </c>
      <c r="F1242" s="1">
        <v>4</v>
      </c>
    </row>
    <row r="1243" spans="1:6" x14ac:dyDescent="0.25">
      <c r="A1243" s="1" t="s">
        <v>8219</v>
      </c>
      <c r="B1243" s="1">
        <v>52</v>
      </c>
      <c r="C1243" s="18"/>
      <c r="E1243" s="1" t="s">
        <v>8221</v>
      </c>
      <c r="F1243" s="1">
        <v>0</v>
      </c>
    </row>
    <row r="1244" spans="1:6" x14ac:dyDescent="0.25">
      <c r="A1244" s="1" t="s">
        <v>8219</v>
      </c>
      <c r="B1244" s="1">
        <v>43</v>
      </c>
      <c r="C1244" s="18"/>
      <c r="E1244" s="1" t="s">
        <v>8221</v>
      </c>
      <c r="F1244" s="1">
        <v>7</v>
      </c>
    </row>
    <row r="1245" spans="1:6" x14ac:dyDescent="0.25">
      <c r="A1245" s="1" t="s">
        <v>8219</v>
      </c>
      <c r="B1245" s="1">
        <v>58</v>
      </c>
      <c r="C1245" s="18"/>
      <c r="E1245" s="1" t="s">
        <v>8221</v>
      </c>
      <c r="F1245" s="1">
        <v>2</v>
      </c>
    </row>
    <row r="1246" spans="1:6" x14ac:dyDescent="0.25">
      <c r="A1246" s="1" t="s">
        <v>8219</v>
      </c>
      <c r="B1246" s="1">
        <v>47</v>
      </c>
      <c r="C1246" s="18"/>
      <c r="E1246" s="1" t="s">
        <v>8221</v>
      </c>
      <c r="F1246" s="1">
        <v>1</v>
      </c>
    </row>
    <row r="1247" spans="1:6" x14ac:dyDescent="0.25">
      <c r="A1247" s="1" t="s">
        <v>8219</v>
      </c>
      <c r="B1247" s="1">
        <v>36</v>
      </c>
      <c r="C1247" s="18"/>
      <c r="E1247" s="1" t="s">
        <v>8221</v>
      </c>
      <c r="F1247" s="1">
        <v>4</v>
      </c>
    </row>
    <row r="1248" spans="1:6" x14ac:dyDescent="0.25">
      <c r="A1248" s="1" t="s">
        <v>8219</v>
      </c>
      <c r="B1248" s="1">
        <v>17</v>
      </c>
      <c r="C1248" s="18"/>
      <c r="E1248" s="1" t="s">
        <v>8221</v>
      </c>
      <c r="F1248" s="1">
        <v>6</v>
      </c>
    </row>
    <row r="1249" spans="1:6" x14ac:dyDescent="0.25">
      <c r="A1249" s="1" t="s">
        <v>8219</v>
      </c>
      <c r="B1249" s="1">
        <v>104</v>
      </c>
      <c r="C1249" s="18"/>
      <c r="E1249" s="1" t="s">
        <v>8221</v>
      </c>
      <c r="F1249" s="1">
        <v>8</v>
      </c>
    </row>
    <row r="1250" spans="1:6" x14ac:dyDescent="0.25">
      <c r="A1250" s="1" t="s">
        <v>8219</v>
      </c>
      <c r="B1250" s="1">
        <v>47</v>
      </c>
      <c r="C1250" s="18"/>
      <c r="E1250" s="1" t="s">
        <v>8221</v>
      </c>
      <c r="F1250" s="1">
        <v>14</v>
      </c>
    </row>
    <row r="1251" spans="1:6" x14ac:dyDescent="0.25">
      <c r="A1251" s="1" t="s">
        <v>8219</v>
      </c>
      <c r="B1251" s="1">
        <v>38</v>
      </c>
      <c r="C1251" s="18"/>
      <c r="E1251" s="1" t="s">
        <v>8221</v>
      </c>
      <c r="F1251" s="1">
        <v>0</v>
      </c>
    </row>
    <row r="1252" spans="1:6" x14ac:dyDescent="0.25">
      <c r="A1252" s="1" t="s">
        <v>8219</v>
      </c>
      <c r="B1252" s="1">
        <v>81</v>
      </c>
      <c r="C1252" s="18"/>
      <c r="E1252" s="1" t="s">
        <v>8221</v>
      </c>
      <c r="F1252" s="1">
        <v>4</v>
      </c>
    </row>
    <row r="1253" spans="1:6" x14ac:dyDescent="0.25">
      <c r="A1253" s="1" t="s">
        <v>8219</v>
      </c>
      <c r="B1253" s="1">
        <v>55</v>
      </c>
      <c r="C1253" s="18"/>
      <c r="E1253" s="1" t="s">
        <v>8221</v>
      </c>
      <c r="F1253" s="1">
        <v>0</v>
      </c>
    </row>
    <row r="1254" spans="1:6" x14ac:dyDescent="0.25">
      <c r="A1254" s="1" t="s">
        <v>8219</v>
      </c>
      <c r="B1254" s="1">
        <v>41</v>
      </c>
      <c r="C1254" s="18"/>
      <c r="E1254" s="1" t="s">
        <v>8221</v>
      </c>
      <c r="F1254" s="1">
        <v>0</v>
      </c>
    </row>
    <row r="1255" spans="1:6" x14ac:dyDescent="0.25">
      <c r="A1255" s="1" t="s">
        <v>8219</v>
      </c>
      <c r="B1255" s="1">
        <v>79</v>
      </c>
      <c r="C1255" s="18"/>
      <c r="E1255" s="1" t="s">
        <v>8221</v>
      </c>
      <c r="F1255" s="1">
        <v>1</v>
      </c>
    </row>
    <row r="1256" spans="1:6" x14ac:dyDescent="0.25">
      <c r="A1256" s="1" t="s">
        <v>8219</v>
      </c>
      <c r="B1256" s="1">
        <v>16</v>
      </c>
      <c r="C1256" s="18"/>
      <c r="E1256" s="1" t="s">
        <v>8221</v>
      </c>
      <c r="F1256" s="1">
        <v>1</v>
      </c>
    </row>
    <row r="1257" spans="1:6" x14ac:dyDescent="0.25">
      <c r="A1257" s="1" t="s">
        <v>8219</v>
      </c>
      <c r="B1257" s="1">
        <v>8</v>
      </c>
      <c r="C1257" s="18"/>
      <c r="E1257" s="1" t="s">
        <v>8221</v>
      </c>
      <c r="F1257" s="1">
        <v>1</v>
      </c>
    </row>
    <row r="1258" spans="1:6" x14ac:dyDescent="0.25">
      <c r="A1258" s="1" t="s">
        <v>8219</v>
      </c>
      <c r="B1258" s="1">
        <v>95</v>
      </c>
      <c r="C1258" s="18"/>
      <c r="E1258" s="1" t="s">
        <v>8221</v>
      </c>
      <c r="F1258" s="1">
        <v>1</v>
      </c>
    </row>
    <row r="1259" spans="1:6" x14ac:dyDescent="0.25">
      <c r="A1259" s="1" t="s">
        <v>8219</v>
      </c>
      <c r="B1259" s="1">
        <v>25</v>
      </c>
      <c r="C1259" s="18"/>
      <c r="E1259" s="1" t="s">
        <v>8221</v>
      </c>
      <c r="F1259" s="1">
        <v>4</v>
      </c>
    </row>
    <row r="1260" spans="1:6" x14ac:dyDescent="0.25">
      <c r="A1260" s="1" t="s">
        <v>8219</v>
      </c>
      <c r="B1260" s="1">
        <v>19</v>
      </c>
      <c r="C1260" s="18"/>
      <c r="E1260" s="1" t="s">
        <v>8221</v>
      </c>
      <c r="F1260" s="1">
        <v>0</v>
      </c>
    </row>
    <row r="1261" spans="1:6" x14ac:dyDescent="0.25">
      <c r="A1261" s="1" t="s">
        <v>8219</v>
      </c>
      <c r="B1261" s="1">
        <v>90</v>
      </c>
      <c r="C1261" s="18"/>
      <c r="E1261" s="1" t="s">
        <v>8221</v>
      </c>
      <c r="F1261" s="1">
        <v>0</v>
      </c>
    </row>
    <row r="1262" spans="1:6" x14ac:dyDescent="0.25">
      <c r="A1262" s="1" t="s">
        <v>8219</v>
      </c>
      <c r="B1262" s="1">
        <v>41</v>
      </c>
      <c r="C1262" s="18"/>
      <c r="E1262" s="1" t="s">
        <v>8221</v>
      </c>
      <c r="F1262" s="1">
        <v>2</v>
      </c>
    </row>
    <row r="1263" spans="1:6" x14ac:dyDescent="0.25">
      <c r="A1263" s="1" t="s">
        <v>8219</v>
      </c>
      <c r="B1263" s="1">
        <v>30</v>
      </c>
      <c r="C1263" s="18"/>
      <c r="E1263" s="1" t="s">
        <v>8221</v>
      </c>
      <c r="F1263" s="1">
        <v>24</v>
      </c>
    </row>
    <row r="1264" spans="1:6" x14ac:dyDescent="0.25">
      <c r="A1264" s="1" t="s">
        <v>8219</v>
      </c>
      <c r="B1264" s="1">
        <v>38</v>
      </c>
      <c r="C1264" s="18"/>
      <c r="E1264" s="1" t="s">
        <v>8221</v>
      </c>
      <c r="F1264" s="1">
        <v>1</v>
      </c>
    </row>
    <row r="1265" spans="1:6" x14ac:dyDescent="0.25">
      <c r="A1265" s="1" t="s">
        <v>8219</v>
      </c>
      <c r="B1265" s="1">
        <v>65</v>
      </c>
      <c r="C1265" s="18"/>
      <c r="E1265" s="1" t="s">
        <v>8221</v>
      </c>
      <c r="F1265" s="1">
        <v>2</v>
      </c>
    </row>
    <row r="1266" spans="1:6" x14ac:dyDescent="0.25">
      <c r="A1266" s="1" t="s">
        <v>8219</v>
      </c>
      <c r="B1266" s="1">
        <v>75</v>
      </c>
      <c r="C1266" s="18"/>
      <c r="E1266" s="1" t="s">
        <v>8221</v>
      </c>
      <c r="F1266" s="1">
        <v>1</v>
      </c>
    </row>
    <row r="1267" spans="1:6" x14ac:dyDescent="0.25">
      <c r="A1267" s="1" t="s">
        <v>8219</v>
      </c>
      <c r="B1267" s="1">
        <v>16</v>
      </c>
      <c r="C1267" s="18"/>
      <c r="E1267" s="1" t="s">
        <v>8221</v>
      </c>
      <c r="F1267" s="1">
        <v>37</v>
      </c>
    </row>
    <row r="1268" spans="1:6" x14ac:dyDescent="0.25">
      <c r="A1268" s="1" t="s">
        <v>8219</v>
      </c>
      <c r="B1268" s="1">
        <v>10</v>
      </c>
      <c r="C1268" s="18"/>
      <c r="E1268" s="1" t="s">
        <v>8221</v>
      </c>
      <c r="F1268" s="1">
        <v>5</v>
      </c>
    </row>
    <row r="1269" spans="1:6" x14ac:dyDescent="0.25">
      <c r="A1269" s="1" t="s">
        <v>8219</v>
      </c>
      <c r="B1269" s="1">
        <v>27</v>
      </c>
      <c r="C1269" s="18"/>
      <c r="E1269" s="1" t="s">
        <v>8221</v>
      </c>
      <c r="F1269" s="1">
        <v>4</v>
      </c>
    </row>
    <row r="1270" spans="1:6" x14ac:dyDescent="0.25">
      <c r="A1270" s="1" t="s">
        <v>8219</v>
      </c>
      <c r="B1270" s="1">
        <v>259</v>
      </c>
      <c r="C1270" s="18"/>
      <c r="E1270" s="1" t="s">
        <v>8221</v>
      </c>
      <c r="F1270" s="1">
        <v>16</v>
      </c>
    </row>
    <row r="1271" spans="1:6" x14ac:dyDescent="0.25">
      <c r="A1271" s="1" t="s">
        <v>8219</v>
      </c>
      <c r="B1271" s="1">
        <v>39</v>
      </c>
      <c r="C1271" s="18"/>
      <c r="E1271" s="1" t="s">
        <v>8221</v>
      </c>
      <c r="F1271" s="1">
        <v>9</v>
      </c>
    </row>
    <row r="1272" spans="1:6" x14ac:dyDescent="0.25">
      <c r="A1272" s="1" t="s">
        <v>8219</v>
      </c>
      <c r="B1272" s="1">
        <v>42</v>
      </c>
      <c r="C1272" s="18"/>
      <c r="E1272" s="1" t="s">
        <v>8221</v>
      </c>
      <c r="F1272" s="1">
        <v>0</v>
      </c>
    </row>
    <row r="1273" spans="1:6" x14ac:dyDescent="0.25">
      <c r="A1273" s="1" t="s">
        <v>8219</v>
      </c>
      <c r="B1273" s="1">
        <v>10</v>
      </c>
      <c r="C1273" s="18"/>
      <c r="E1273" s="1" t="s">
        <v>8221</v>
      </c>
      <c r="F1273" s="1">
        <v>40</v>
      </c>
    </row>
    <row r="1274" spans="1:6" x14ac:dyDescent="0.25">
      <c r="A1274" s="1" t="s">
        <v>8219</v>
      </c>
      <c r="B1274" s="1">
        <v>56</v>
      </c>
      <c r="C1274" s="18"/>
      <c r="E1274" s="1" t="s">
        <v>8221</v>
      </c>
      <c r="F1274" s="1">
        <v>0</v>
      </c>
    </row>
    <row r="1275" spans="1:6" x14ac:dyDescent="0.25">
      <c r="A1275" s="1" t="s">
        <v>8219</v>
      </c>
      <c r="B1275" s="1">
        <v>20</v>
      </c>
      <c r="C1275" s="18"/>
      <c r="E1275" s="1" t="s">
        <v>8221</v>
      </c>
      <c r="F1275" s="1">
        <v>2</v>
      </c>
    </row>
    <row r="1276" spans="1:6" x14ac:dyDescent="0.25">
      <c r="A1276" s="1" t="s">
        <v>8219</v>
      </c>
      <c r="B1276" s="1">
        <v>170</v>
      </c>
      <c r="C1276" s="18"/>
      <c r="E1276" s="1" t="s">
        <v>8221</v>
      </c>
      <c r="F1276" s="1">
        <v>1</v>
      </c>
    </row>
    <row r="1277" spans="1:6" x14ac:dyDescent="0.25">
      <c r="A1277" s="1" t="s">
        <v>8219</v>
      </c>
      <c r="B1277" s="1">
        <v>29</v>
      </c>
      <c r="C1277" s="18"/>
      <c r="E1277" s="1" t="s">
        <v>8221</v>
      </c>
      <c r="F1277" s="1">
        <v>9</v>
      </c>
    </row>
    <row r="1278" spans="1:6" x14ac:dyDescent="0.25">
      <c r="A1278" s="1" t="s">
        <v>8219</v>
      </c>
      <c r="B1278" s="1">
        <v>132</v>
      </c>
      <c r="C1278" s="18"/>
      <c r="F1278" s="1">
        <v>34</v>
      </c>
    </row>
    <row r="1279" spans="1:6" x14ac:dyDescent="0.25">
      <c r="A1279" s="1" t="s">
        <v>8219</v>
      </c>
      <c r="B1279" s="1">
        <v>27</v>
      </c>
      <c r="C1279" s="18"/>
      <c r="F1279" s="1">
        <v>23</v>
      </c>
    </row>
    <row r="1280" spans="1:6" x14ac:dyDescent="0.25">
      <c r="A1280" s="1" t="s">
        <v>8219</v>
      </c>
      <c r="B1280" s="1">
        <v>26</v>
      </c>
      <c r="C1280" s="18"/>
      <c r="F1280" s="1">
        <v>19</v>
      </c>
    </row>
    <row r="1281" spans="1:6" x14ac:dyDescent="0.25">
      <c r="A1281" s="1" t="s">
        <v>8219</v>
      </c>
      <c r="B1281" s="1">
        <v>43</v>
      </c>
      <c r="C1281" s="18"/>
      <c r="F1281" s="1">
        <v>50</v>
      </c>
    </row>
    <row r="1282" spans="1:6" x14ac:dyDescent="0.25">
      <c r="A1282" s="1" t="s">
        <v>8219</v>
      </c>
      <c r="B1282" s="1">
        <v>80</v>
      </c>
      <c r="C1282" s="18"/>
      <c r="F1282" s="1">
        <v>12</v>
      </c>
    </row>
    <row r="1283" spans="1:6" x14ac:dyDescent="0.25">
      <c r="A1283" s="1" t="s">
        <v>8219</v>
      </c>
      <c r="B1283" s="1">
        <v>33</v>
      </c>
      <c r="C1283" s="18"/>
      <c r="F1283" s="1">
        <v>8</v>
      </c>
    </row>
    <row r="1284" spans="1:6" x14ac:dyDescent="0.25">
      <c r="A1284" s="1" t="s">
        <v>8219</v>
      </c>
      <c r="B1284" s="1">
        <v>71</v>
      </c>
      <c r="C1284" s="18"/>
      <c r="F1284" s="1">
        <v>9</v>
      </c>
    </row>
    <row r="1285" spans="1:6" x14ac:dyDescent="0.25">
      <c r="A1285" s="1" t="s">
        <v>8219</v>
      </c>
      <c r="B1285" s="1">
        <v>81</v>
      </c>
      <c r="C1285" s="18"/>
      <c r="F1285" s="1">
        <v>43</v>
      </c>
    </row>
    <row r="1286" spans="1:6" x14ac:dyDescent="0.25">
      <c r="A1286" s="1" t="s">
        <v>8219</v>
      </c>
      <c r="B1286" s="1">
        <v>76</v>
      </c>
      <c r="C1286" s="18"/>
      <c r="F1286" s="1">
        <v>28</v>
      </c>
    </row>
    <row r="1287" spans="1:6" x14ac:dyDescent="0.25">
      <c r="A1287" s="1" t="s">
        <v>8219</v>
      </c>
      <c r="B1287" s="1">
        <v>48</v>
      </c>
      <c r="C1287" s="18"/>
      <c r="F1287" s="1">
        <v>4</v>
      </c>
    </row>
    <row r="1288" spans="1:6" x14ac:dyDescent="0.25">
      <c r="A1288" s="1" t="s">
        <v>8219</v>
      </c>
      <c r="B1288" s="1">
        <v>61</v>
      </c>
      <c r="C1288" s="18"/>
      <c r="F1288" s="1">
        <v>24</v>
      </c>
    </row>
    <row r="1289" spans="1:6" x14ac:dyDescent="0.25">
      <c r="A1289" s="1" t="s">
        <v>8219</v>
      </c>
      <c r="B1289" s="1">
        <v>60</v>
      </c>
      <c r="C1289" s="18"/>
      <c r="F1289" s="1">
        <v>2</v>
      </c>
    </row>
    <row r="1290" spans="1:6" x14ac:dyDescent="0.25">
      <c r="A1290" s="1" t="s">
        <v>8219</v>
      </c>
      <c r="B1290" s="1">
        <v>136</v>
      </c>
      <c r="C1290" s="18"/>
      <c r="F1290" s="1">
        <v>2</v>
      </c>
    </row>
    <row r="1291" spans="1:6" x14ac:dyDescent="0.25">
      <c r="A1291" s="1" t="s">
        <v>8219</v>
      </c>
      <c r="B1291" s="1">
        <v>14</v>
      </c>
      <c r="C1291" s="18"/>
      <c r="F1291" s="1">
        <v>20</v>
      </c>
    </row>
    <row r="1292" spans="1:6" x14ac:dyDescent="0.25">
      <c r="A1292" s="1" t="s">
        <v>8219</v>
      </c>
      <c r="B1292" s="1">
        <v>78</v>
      </c>
      <c r="C1292" s="18"/>
      <c r="F1292" s="1">
        <v>1</v>
      </c>
    </row>
    <row r="1293" spans="1:6" x14ac:dyDescent="0.25">
      <c r="A1293" s="1" t="s">
        <v>8219</v>
      </c>
      <c r="B1293" s="1">
        <v>4</v>
      </c>
      <c r="C1293" s="18"/>
      <c r="F1293" s="1">
        <v>1</v>
      </c>
    </row>
    <row r="1294" spans="1:6" x14ac:dyDescent="0.25">
      <c r="A1294" s="1" t="s">
        <v>8219</v>
      </c>
      <c r="B1294" s="1">
        <v>11</v>
      </c>
      <c r="C1294" s="18"/>
      <c r="F1294" s="1">
        <v>4</v>
      </c>
    </row>
    <row r="1295" spans="1:6" x14ac:dyDescent="0.25">
      <c r="A1295" s="1" t="s">
        <v>8219</v>
      </c>
      <c r="B1295" s="1">
        <v>185</v>
      </c>
      <c r="C1295" s="18"/>
      <c r="F1295" s="1">
        <v>1</v>
      </c>
    </row>
    <row r="1296" spans="1:6" x14ac:dyDescent="0.25">
      <c r="A1296" s="1" t="s">
        <v>8219</v>
      </c>
      <c r="B1296" s="1">
        <v>59</v>
      </c>
      <c r="C1296" s="18"/>
      <c r="F1296" s="1">
        <v>1</v>
      </c>
    </row>
    <row r="1297" spans="1:6" x14ac:dyDescent="0.25">
      <c r="A1297" s="1" t="s">
        <v>8219</v>
      </c>
      <c r="B1297" s="1">
        <v>27</v>
      </c>
      <c r="C1297" s="18"/>
      <c r="F1297" s="1">
        <v>13</v>
      </c>
    </row>
    <row r="1298" spans="1:6" x14ac:dyDescent="0.25">
      <c r="A1298" s="1" t="s">
        <v>8219</v>
      </c>
      <c r="B1298" s="1">
        <v>63</v>
      </c>
      <c r="C1298" s="18"/>
      <c r="F1298" s="1">
        <v>1</v>
      </c>
    </row>
    <row r="1299" spans="1:6" x14ac:dyDescent="0.25">
      <c r="A1299" s="1" t="s">
        <v>8219</v>
      </c>
      <c r="B1299" s="1">
        <v>13</v>
      </c>
      <c r="C1299" s="18"/>
      <c r="F1299" s="1">
        <v>1</v>
      </c>
    </row>
    <row r="1300" spans="1:6" x14ac:dyDescent="0.25">
      <c r="A1300" s="1" t="s">
        <v>8219</v>
      </c>
      <c r="B1300" s="1">
        <v>13</v>
      </c>
      <c r="C1300" s="18"/>
      <c r="F1300" s="1">
        <v>0</v>
      </c>
    </row>
    <row r="1301" spans="1:6" x14ac:dyDescent="0.25">
      <c r="A1301" s="1" t="s">
        <v>8219</v>
      </c>
      <c r="B1301" s="1">
        <v>57</v>
      </c>
      <c r="C1301" s="18"/>
      <c r="F1301" s="1">
        <v>3</v>
      </c>
    </row>
    <row r="1302" spans="1:6" x14ac:dyDescent="0.25">
      <c r="A1302" s="1" t="s">
        <v>8219</v>
      </c>
      <c r="B1302" s="1">
        <v>61</v>
      </c>
      <c r="C1302" s="18"/>
      <c r="F1302" s="1">
        <v>14</v>
      </c>
    </row>
    <row r="1303" spans="1:6" x14ac:dyDescent="0.25">
      <c r="A1303" s="1" t="s">
        <v>8219</v>
      </c>
      <c r="B1303" s="1">
        <v>65</v>
      </c>
      <c r="C1303" s="18"/>
      <c r="F1303" s="1">
        <v>2</v>
      </c>
    </row>
    <row r="1304" spans="1:6" x14ac:dyDescent="0.25">
      <c r="A1304" s="1" t="s">
        <v>8219</v>
      </c>
      <c r="B1304" s="1">
        <v>134</v>
      </c>
      <c r="C1304" s="18"/>
      <c r="F1304" s="1">
        <v>5</v>
      </c>
    </row>
    <row r="1305" spans="1:6" x14ac:dyDescent="0.25">
      <c r="A1305" s="1" t="s">
        <v>8219</v>
      </c>
      <c r="B1305" s="1">
        <v>37</v>
      </c>
      <c r="C1305" s="18"/>
      <c r="F1305" s="1">
        <v>14</v>
      </c>
    </row>
    <row r="1306" spans="1:6" x14ac:dyDescent="0.25">
      <c r="A1306" s="1" t="s">
        <v>8219</v>
      </c>
      <c r="B1306" s="1">
        <v>37</v>
      </c>
      <c r="C1306" s="18"/>
      <c r="F1306" s="1">
        <v>9</v>
      </c>
    </row>
    <row r="1307" spans="1:6" x14ac:dyDescent="0.25">
      <c r="A1307" s="1" t="s">
        <v>8219</v>
      </c>
      <c r="B1307" s="1">
        <v>150</v>
      </c>
      <c r="C1307" s="18"/>
      <c r="F1307" s="1">
        <v>8</v>
      </c>
    </row>
    <row r="1308" spans="1:6" x14ac:dyDescent="0.25">
      <c r="A1308" s="1" t="s">
        <v>8219</v>
      </c>
      <c r="B1308" s="1">
        <v>56</v>
      </c>
      <c r="C1308" s="18"/>
      <c r="F1308" s="1">
        <v>7</v>
      </c>
    </row>
    <row r="1309" spans="1:6" x14ac:dyDescent="0.25">
      <c r="A1309" s="1" t="s">
        <v>8219</v>
      </c>
      <c r="B1309" s="1">
        <v>18</v>
      </c>
      <c r="C1309" s="18"/>
      <c r="F1309" s="1">
        <v>0</v>
      </c>
    </row>
    <row r="1310" spans="1:6" x14ac:dyDescent="0.25">
      <c r="A1310" s="1" t="s">
        <v>8219</v>
      </c>
      <c r="B1310" s="1">
        <v>60</v>
      </c>
      <c r="C1310" s="18"/>
      <c r="F1310" s="1">
        <v>84</v>
      </c>
    </row>
    <row r="1311" spans="1:6" x14ac:dyDescent="0.25">
      <c r="A1311" s="1" t="s">
        <v>8219</v>
      </c>
      <c r="B1311" s="1">
        <v>67</v>
      </c>
      <c r="C1311" s="18"/>
      <c r="F1311" s="1">
        <v>11</v>
      </c>
    </row>
    <row r="1312" spans="1:6" x14ac:dyDescent="0.25">
      <c r="A1312" s="1" t="s">
        <v>8219</v>
      </c>
      <c r="B1312" s="1">
        <v>35</v>
      </c>
      <c r="C1312" s="18"/>
      <c r="F1312" s="1">
        <v>1</v>
      </c>
    </row>
    <row r="1313" spans="1:6" x14ac:dyDescent="0.25">
      <c r="A1313" s="1" t="s">
        <v>8219</v>
      </c>
      <c r="B1313" s="1">
        <v>34</v>
      </c>
      <c r="C1313" s="18"/>
      <c r="F1313" s="1">
        <v>4</v>
      </c>
    </row>
    <row r="1314" spans="1:6" x14ac:dyDescent="0.25">
      <c r="A1314" s="1" t="s">
        <v>8219</v>
      </c>
      <c r="B1314" s="1">
        <v>36</v>
      </c>
      <c r="C1314" s="18"/>
      <c r="F1314" s="1">
        <v>10</v>
      </c>
    </row>
    <row r="1315" spans="1:6" x14ac:dyDescent="0.25">
      <c r="A1315" s="1" t="s">
        <v>8219</v>
      </c>
      <c r="B1315" s="1">
        <v>18</v>
      </c>
      <c r="C1315" s="18"/>
      <c r="F1315" s="1">
        <v>16</v>
      </c>
    </row>
    <row r="1316" spans="1:6" x14ac:dyDescent="0.25">
      <c r="A1316" s="1" t="s">
        <v>8219</v>
      </c>
      <c r="B1316" s="1">
        <v>25</v>
      </c>
      <c r="C1316" s="18"/>
      <c r="F1316" s="1">
        <v>2</v>
      </c>
    </row>
    <row r="1317" spans="1:6" x14ac:dyDescent="0.25">
      <c r="A1317" s="1" t="s">
        <v>8219</v>
      </c>
      <c r="B1317" s="1">
        <v>21</v>
      </c>
      <c r="C1317" s="18"/>
      <c r="F1317" s="1">
        <v>5</v>
      </c>
    </row>
    <row r="1318" spans="1:6" x14ac:dyDescent="0.25">
      <c r="A1318" s="1" t="s">
        <v>8219</v>
      </c>
      <c r="B1318" s="1">
        <v>151</v>
      </c>
      <c r="C1318" s="18"/>
      <c r="F1318" s="1">
        <v>1</v>
      </c>
    </row>
    <row r="1319" spans="1:6" x14ac:dyDescent="0.25">
      <c r="A1319" s="1" t="s">
        <v>8219</v>
      </c>
      <c r="B1319" s="1">
        <v>489</v>
      </c>
      <c r="C1319" s="18"/>
      <c r="F1319" s="1">
        <v>31</v>
      </c>
    </row>
    <row r="1320" spans="1:6" x14ac:dyDescent="0.25">
      <c r="A1320" s="1" t="s">
        <v>8219</v>
      </c>
      <c r="B1320" s="1">
        <v>50</v>
      </c>
      <c r="C1320" s="18"/>
      <c r="F1320" s="1">
        <v>0</v>
      </c>
    </row>
    <row r="1321" spans="1:6" x14ac:dyDescent="0.25">
      <c r="A1321" s="1" t="s">
        <v>8219</v>
      </c>
      <c r="B1321" s="1">
        <v>321</v>
      </c>
      <c r="C1321" s="18"/>
      <c r="F1321" s="1">
        <v>2</v>
      </c>
    </row>
    <row r="1322" spans="1:6" x14ac:dyDescent="0.25">
      <c r="A1322" s="1" t="s">
        <v>8219</v>
      </c>
      <c r="B1322" s="1">
        <v>1762</v>
      </c>
      <c r="C1322" s="18"/>
      <c r="F1322" s="1">
        <v>7</v>
      </c>
    </row>
    <row r="1323" spans="1:6" x14ac:dyDescent="0.25">
      <c r="A1323" s="1" t="s">
        <v>8219</v>
      </c>
      <c r="B1323" s="1">
        <v>385</v>
      </c>
      <c r="C1323" s="18"/>
      <c r="F1323" s="1">
        <v>16</v>
      </c>
    </row>
    <row r="1324" spans="1:6" x14ac:dyDescent="0.25">
      <c r="A1324" s="1" t="s">
        <v>8219</v>
      </c>
      <c r="B1324" s="1">
        <v>398</v>
      </c>
      <c r="C1324" s="18"/>
      <c r="F1324" s="1">
        <v>4</v>
      </c>
    </row>
    <row r="1325" spans="1:6" x14ac:dyDescent="0.25">
      <c r="A1325" s="1" t="s">
        <v>8219</v>
      </c>
      <c r="B1325" s="1">
        <v>304</v>
      </c>
      <c r="C1325" s="18"/>
      <c r="F1325" s="1">
        <v>4</v>
      </c>
    </row>
    <row r="1326" spans="1:6" x14ac:dyDescent="0.25">
      <c r="A1326" s="1" t="s">
        <v>8219</v>
      </c>
      <c r="B1326" s="1">
        <v>676</v>
      </c>
      <c r="C1326" s="18"/>
      <c r="F1326" s="1">
        <v>4</v>
      </c>
    </row>
    <row r="1327" spans="1:6" x14ac:dyDescent="0.25">
      <c r="A1327" s="1" t="s">
        <v>8219</v>
      </c>
      <c r="B1327" s="1">
        <v>577</v>
      </c>
      <c r="C1327" s="18"/>
      <c r="F1327" s="1">
        <v>3</v>
      </c>
    </row>
    <row r="1328" spans="1:6" x14ac:dyDescent="0.25">
      <c r="A1328" s="1" t="s">
        <v>8219</v>
      </c>
      <c r="B1328" s="1">
        <v>3663</v>
      </c>
      <c r="C1328" s="18"/>
      <c r="F1328" s="1">
        <v>36</v>
      </c>
    </row>
    <row r="1329" spans="1:6" x14ac:dyDescent="0.25">
      <c r="A1329" s="1" t="s">
        <v>8219</v>
      </c>
      <c r="B1329" s="1">
        <v>294</v>
      </c>
      <c r="C1329" s="18"/>
      <c r="F1329" s="1">
        <v>1</v>
      </c>
    </row>
    <row r="1330" spans="1:6" x14ac:dyDescent="0.25">
      <c r="A1330" s="1" t="s">
        <v>8219</v>
      </c>
      <c r="B1330" s="1">
        <v>28</v>
      </c>
      <c r="C1330" s="18"/>
      <c r="F1330" s="1">
        <v>7</v>
      </c>
    </row>
    <row r="1331" spans="1:6" x14ac:dyDescent="0.25">
      <c r="A1331" s="1" t="s">
        <v>8219</v>
      </c>
      <c r="B1331" s="1">
        <v>100</v>
      </c>
      <c r="C1331" s="18"/>
      <c r="F1331" s="1">
        <v>27</v>
      </c>
    </row>
    <row r="1332" spans="1:6" x14ac:dyDescent="0.25">
      <c r="A1332" s="1" t="s">
        <v>8219</v>
      </c>
      <c r="B1332" s="1">
        <v>72</v>
      </c>
      <c r="C1332" s="18"/>
      <c r="F1332" s="1">
        <v>1</v>
      </c>
    </row>
    <row r="1333" spans="1:6" x14ac:dyDescent="0.25">
      <c r="A1333" s="1" t="s">
        <v>8219</v>
      </c>
      <c r="B1333" s="1">
        <v>238</v>
      </c>
      <c r="C1333" s="18"/>
      <c r="F1333" s="1">
        <v>0</v>
      </c>
    </row>
    <row r="1334" spans="1:6" x14ac:dyDescent="0.25">
      <c r="A1334" s="1" t="s">
        <v>8219</v>
      </c>
      <c r="B1334" s="1">
        <v>159</v>
      </c>
      <c r="C1334" s="18"/>
      <c r="F1334" s="1">
        <v>1</v>
      </c>
    </row>
    <row r="1335" spans="1:6" x14ac:dyDescent="0.25">
      <c r="A1335" s="1" t="s">
        <v>8219</v>
      </c>
      <c r="B1335" s="1">
        <v>77</v>
      </c>
      <c r="C1335" s="18"/>
      <c r="F1335" s="1">
        <v>3</v>
      </c>
    </row>
    <row r="1336" spans="1:6" x14ac:dyDescent="0.25">
      <c r="A1336" s="1" t="s">
        <v>8219</v>
      </c>
      <c r="B1336" s="1">
        <v>53</v>
      </c>
      <c r="C1336" s="18"/>
      <c r="F1336" s="1">
        <v>3</v>
      </c>
    </row>
    <row r="1337" spans="1:6" x14ac:dyDescent="0.25">
      <c r="A1337" s="1" t="s">
        <v>8219</v>
      </c>
      <c r="B1337" s="1">
        <v>1251</v>
      </c>
      <c r="C1337" s="18"/>
      <c r="F1337" s="1">
        <v>3</v>
      </c>
    </row>
    <row r="1338" spans="1:6" x14ac:dyDescent="0.25">
      <c r="A1338" s="1" t="s">
        <v>8219</v>
      </c>
      <c r="B1338" s="1">
        <v>465</v>
      </c>
      <c r="C1338" s="18"/>
      <c r="F1338" s="1">
        <v>0</v>
      </c>
    </row>
    <row r="1339" spans="1:6" x14ac:dyDescent="0.25">
      <c r="A1339" s="1" t="s">
        <v>8219</v>
      </c>
      <c r="B1339" s="1">
        <v>74</v>
      </c>
      <c r="C1339" s="18"/>
      <c r="F1339" s="1">
        <v>6</v>
      </c>
    </row>
    <row r="1340" spans="1:6" x14ac:dyDescent="0.25">
      <c r="A1340" s="1" t="s">
        <v>8219</v>
      </c>
      <c r="B1340" s="1">
        <v>62</v>
      </c>
      <c r="C1340" s="18"/>
      <c r="F1340" s="1">
        <v>17</v>
      </c>
    </row>
    <row r="1341" spans="1:6" x14ac:dyDescent="0.25">
      <c r="A1341" s="1" t="s">
        <v>8219</v>
      </c>
      <c r="B1341" s="1">
        <v>3468</v>
      </c>
      <c r="C1341" s="18"/>
      <c r="F1341" s="1">
        <v>40</v>
      </c>
    </row>
    <row r="1342" spans="1:6" x14ac:dyDescent="0.25">
      <c r="A1342" s="1" t="s">
        <v>8219</v>
      </c>
      <c r="B1342" s="1">
        <v>52</v>
      </c>
      <c r="C1342" s="18"/>
      <c r="F1342" s="1">
        <v>3</v>
      </c>
    </row>
    <row r="1343" spans="1:6" x14ac:dyDescent="0.25">
      <c r="A1343" s="1" t="s">
        <v>8219</v>
      </c>
      <c r="B1343" s="1">
        <v>50</v>
      </c>
      <c r="C1343" s="18"/>
      <c r="F1343" s="1">
        <v>1</v>
      </c>
    </row>
    <row r="1344" spans="1:6" x14ac:dyDescent="0.25">
      <c r="A1344" s="1" t="s">
        <v>8219</v>
      </c>
      <c r="B1344" s="1">
        <v>45</v>
      </c>
      <c r="C1344" s="18"/>
      <c r="F1344" s="1">
        <v>2</v>
      </c>
    </row>
    <row r="1345" spans="1:6" x14ac:dyDescent="0.25">
      <c r="A1345" s="1" t="s">
        <v>8219</v>
      </c>
      <c r="B1345" s="1">
        <v>21</v>
      </c>
      <c r="C1345" s="18"/>
      <c r="F1345" s="1">
        <v>7</v>
      </c>
    </row>
    <row r="1346" spans="1:6" x14ac:dyDescent="0.25">
      <c r="A1346" s="1" t="s">
        <v>8219</v>
      </c>
      <c r="B1346" s="1">
        <v>100</v>
      </c>
      <c r="C1346" s="18"/>
      <c r="F1346" s="1">
        <v>14</v>
      </c>
    </row>
    <row r="1347" spans="1:6" x14ac:dyDescent="0.25">
      <c r="A1347" s="1" t="s">
        <v>8219</v>
      </c>
      <c r="B1347" s="1">
        <v>81</v>
      </c>
      <c r="C1347" s="18"/>
      <c r="F1347" s="1">
        <v>0</v>
      </c>
    </row>
    <row r="1348" spans="1:6" x14ac:dyDescent="0.25">
      <c r="A1348" s="1" t="s">
        <v>8219</v>
      </c>
      <c r="B1348" s="1">
        <v>286</v>
      </c>
      <c r="C1348" s="18"/>
      <c r="F1348" s="1">
        <v>0</v>
      </c>
    </row>
    <row r="1349" spans="1:6" x14ac:dyDescent="0.25">
      <c r="A1349" s="1" t="s">
        <v>8219</v>
      </c>
      <c r="B1349" s="1">
        <v>42</v>
      </c>
      <c r="C1349" s="18"/>
      <c r="F1349" s="1">
        <v>1</v>
      </c>
    </row>
    <row r="1350" spans="1:6" x14ac:dyDescent="0.25">
      <c r="A1350" s="1" t="s">
        <v>8219</v>
      </c>
      <c r="B1350" s="1">
        <v>199</v>
      </c>
      <c r="C1350" s="18"/>
      <c r="F1350" s="1">
        <v>12</v>
      </c>
    </row>
    <row r="1351" spans="1:6" x14ac:dyDescent="0.25">
      <c r="A1351" s="1" t="s">
        <v>8219</v>
      </c>
      <c r="B1351" s="1">
        <v>25</v>
      </c>
      <c r="C1351" s="18"/>
      <c r="F1351" s="1">
        <v>12</v>
      </c>
    </row>
    <row r="1352" spans="1:6" x14ac:dyDescent="0.25">
      <c r="A1352" s="1" t="s">
        <v>8219</v>
      </c>
      <c r="B1352" s="1">
        <v>84</v>
      </c>
      <c r="C1352" s="18"/>
      <c r="F1352" s="1">
        <v>23</v>
      </c>
    </row>
    <row r="1353" spans="1:6" x14ac:dyDescent="0.25">
      <c r="A1353" s="1" t="s">
        <v>8219</v>
      </c>
      <c r="B1353" s="1">
        <v>50</v>
      </c>
      <c r="C1353" s="18"/>
      <c r="F1353" s="1">
        <v>0</v>
      </c>
    </row>
    <row r="1354" spans="1:6" x14ac:dyDescent="0.25">
      <c r="A1354" s="1" t="s">
        <v>8219</v>
      </c>
      <c r="B1354" s="1">
        <v>26</v>
      </c>
      <c r="C1354" s="18"/>
      <c r="F1354" s="1">
        <v>10</v>
      </c>
    </row>
    <row r="1355" spans="1:6" x14ac:dyDescent="0.25">
      <c r="A1355" s="1" t="s">
        <v>8219</v>
      </c>
      <c r="B1355" s="1">
        <v>14</v>
      </c>
      <c r="C1355" s="18"/>
      <c r="F1355" s="1">
        <v>5</v>
      </c>
    </row>
    <row r="1356" spans="1:6" x14ac:dyDescent="0.25">
      <c r="A1356" s="1" t="s">
        <v>8219</v>
      </c>
      <c r="B1356" s="1">
        <v>49</v>
      </c>
      <c r="C1356" s="18"/>
      <c r="F1356" s="1">
        <v>1</v>
      </c>
    </row>
    <row r="1357" spans="1:6" x14ac:dyDescent="0.25">
      <c r="A1357" s="1" t="s">
        <v>8219</v>
      </c>
      <c r="B1357" s="1">
        <v>69</v>
      </c>
      <c r="C1357" s="18"/>
      <c r="F1357" s="1">
        <v>2</v>
      </c>
    </row>
    <row r="1358" spans="1:6" x14ac:dyDescent="0.25">
      <c r="A1358" s="1" t="s">
        <v>8219</v>
      </c>
      <c r="B1358" s="1">
        <v>60</v>
      </c>
      <c r="C1358" s="18"/>
      <c r="F1358" s="1">
        <v>2</v>
      </c>
    </row>
    <row r="1359" spans="1:6" x14ac:dyDescent="0.25">
      <c r="A1359" s="1" t="s">
        <v>8219</v>
      </c>
      <c r="B1359" s="1">
        <v>80</v>
      </c>
      <c r="C1359" s="18"/>
      <c r="F1359" s="1">
        <v>0</v>
      </c>
    </row>
    <row r="1360" spans="1:6" x14ac:dyDescent="0.25">
      <c r="A1360" s="1" t="s">
        <v>8219</v>
      </c>
      <c r="B1360" s="1">
        <v>56</v>
      </c>
      <c r="C1360" s="18"/>
      <c r="F1360" s="1">
        <v>13</v>
      </c>
    </row>
    <row r="1361" spans="1:6" x14ac:dyDescent="0.25">
      <c r="A1361" s="1" t="s">
        <v>8219</v>
      </c>
      <c r="B1361" s="1">
        <v>104</v>
      </c>
      <c r="C1361" s="18"/>
      <c r="F1361" s="1">
        <v>0</v>
      </c>
    </row>
    <row r="1362" spans="1:6" x14ac:dyDescent="0.25">
      <c r="A1362" s="1" t="s">
        <v>8219</v>
      </c>
      <c r="B1362" s="1">
        <v>46</v>
      </c>
      <c r="C1362" s="18"/>
      <c r="F1362" s="1">
        <v>1</v>
      </c>
    </row>
    <row r="1363" spans="1:6" x14ac:dyDescent="0.25">
      <c r="A1363" s="1" t="s">
        <v>8219</v>
      </c>
      <c r="B1363" s="1">
        <v>206</v>
      </c>
      <c r="C1363" s="18"/>
      <c r="F1363" s="1">
        <v>5</v>
      </c>
    </row>
    <row r="1364" spans="1:6" x14ac:dyDescent="0.25">
      <c r="A1364" s="1" t="s">
        <v>8219</v>
      </c>
      <c r="B1364" s="1">
        <v>18</v>
      </c>
      <c r="C1364" s="18"/>
      <c r="F1364" s="1">
        <v>2</v>
      </c>
    </row>
    <row r="1365" spans="1:6" x14ac:dyDescent="0.25">
      <c r="A1365" s="1" t="s">
        <v>8219</v>
      </c>
      <c r="B1365" s="1">
        <v>28</v>
      </c>
      <c r="C1365" s="18"/>
      <c r="F1365" s="1">
        <v>0</v>
      </c>
    </row>
    <row r="1366" spans="1:6" x14ac:dyDescent="0.25">
      <c r="A1366" s="1" t="s">
        <v>8219</v>
      </c>
      <c r="B1366" s="1">
        <v>11</v>
      </c>
      <c r="C1366" s="18"/>
      <c r="F1366" s="1">
        <v>32</v>
      </c>
    </row>
    <row r="1367" spans="1:6" x14ac:dyDescent="0.25">
      <c r="A1367" s="1" t="s">
        <v>8219</v>
      </c>
      <c r="B1367" s="1">
        <v>263</v>
      </c>
      <c r="C1367" s="18"/>
      <c r="F1367" s="1">
        <v>1</v>
      </c>
    </row>
    <row r="1368" spans="1:6" x14ac:dyDescent="0.25">
      <c r="A1368" s="1" t="s">
        <v>8219</v>
      </c>
      <c r="B1368" s="1">
        <v>394</v>
      </c>
      <c r="C1368" s="18"/>
      <c r="F1368" s="1">
        <v>1</v>
      </c>
    </row>
    <row r="1369" spans="1:6" x14ac:dyDescent="0.25">
      <c r="A1369" s="1" t="s">
        <v>8219</v>
      </c>
      <c r="B1369" s="1">
        <v>1049</v>
      </c>
      <c r="C1369" s="18"/>
      <c r="F1369" s="1">
        <v>1</v>
      </c>
    </row>
    <row r="1370" spans="1:6" x14ac:dyDescent="0.25">
      <c r="A1370" s="1" t="s">
        <v>8219</v>
      </c>
      <c r="B1370" s="1">
        <v>308</v>
      </c>
      <c r="C1370" s="18"/>
      <c r="F1370" s="1">
        <v>0</v>
      </c>
    </row>
    <row r="1371" spans="1:6" x14ac:dyDescent="0.25">
      <c r="A1371" s="1" t="s">
        <v>8219</v>
      </c>
      <c r="B1371" s="1">
        <v>1088</v>
      </c>
      <c r="C1371" s="18"/>
      <c r="F1371" s="1">
        <v>0</v>
      </c>
    </row>
    <row r="1372" spans="1:6" x14ac:dyDescent="0.25">
      <c r="A1372" s="1" t="s">
        <v>8219</v>
      </c>
      <c r="B1372" s="1">
        <v>73</v>
      </c>
      <c r="C1372" s="18"/>
      <c r="F1372" s="1">
        <v>8</v>
      </c>
    </row>
    <row r="1373" spans="1:6" x14ac:dyDescent="0.25">
      <c r="A1373" s="1" t="s">
        <v>8219</v>
      </c>
      <c r="B1373" s="1">
        <v>143</v>
      </c>
      <c r="C1373" s="18"/>
      <c r="F1373" s="1">
        <v>0</v>
      </c>
    </row>
    <row r="1374" spans="1:6" x14ac:dyDescent="0.25">
      <c r="A1374" s="1" t="s">
        <v>8219</v>
      </c>
      <c r="B1374" s="1">
        <v>1420</v>
      </c>
      <c r="C1374" s="18"/>
      <c r="F1374" s="1">
        <v>1</v>
      </c>
    </row>
    <row r="1375" spans="1:6" x14ac:dyDescent="0.25">
      <c r="A1375" s="1" t="s">
        <v>8219</v>
      </c>
      <c r="B1375" s="1">
        <v>305</v>
      </c>
      <c r="C1375" s="18"/>
      <c r="F1375" s="1">
        <v>16</v>
      </c>
    </row>
    <row r="1376" spans="1:6" x14ac:dyDescent="0.25">
      <c r="A1376" s="1" t="s">
        <v>8219</v>
      </c>
      <c r="B1376" s="1">
        <v>551</v>
      </c>
      <c r="C1376" s="18"/>
      <c r="F1376" s="1">
        <v>12</v>
      </c>
    </row>
    <row r="1377" spans="1:6" x14ac:dyDescent="0.25">
      <c r="A1377" s="1" t="s">
        <v>8219</v>
      </c>
      <c r="B1377" s="1">
        <v>187</v>
      </c>
      <c r="C1377" s="18"/>
      <c r="F1377" s="1">
        <v>4</v>
      </c>
    </row>
    <row r="1378" spans="1:6" x14ac:dyDescent="0.25">
      <c r="A1378" s="1" t="s">
        <v>8219</v>
      </c>
      <c r="B1378" s="1">
        <v>325</v>
      </c>
      <c r="C1378" s="18"/>
      <c r="F1378" s="1">
        <v>2</v>
      </c>
    </row>
    <row r="1379" spans="1:6" x14ac:dyDescent="0.25">
      <c r="A1379" s="1" t="s">
        <v>8219</v>
      </c>
      <c r="B1379" s="1">
        <v>148</v>
      </c>
      <c r="C1379" s="18"/>
      <c r="F1379" s="1">
        <v>3</v>
      </c>
    </row>
    <row r="1380" spans="1:6" x14ac:dyDescent="0.25">
      <c r="A1380" s="1" t="s">
        <v>8219</v>
      </c>
      <c r="B1380" s="1">
        <v>69</v>
      </c>
      <c r="C1380" s="18"/>
      <c r="F1380" s="1">
        <v>0</v>
      </c>
    </row>
    <row r="1381" spans="1:6" x14ac:dyDescent="0.25">
      <c r="A1381" s="1" t="s">
        <v>8219</v>
      </c>
      <c r="B1381" s="1">
        <v>173</v>
      </c>
      <c r="C1381" s="18"/>
      <c r="F1381" s="1">
        <v>3</v>
      </c>
    </row>
    <row r="1382" spans="1:6" x14ac:dyDescent="0.25">
      <c r="A1382" s="1" t="s">
        <v>8219</v>
      </c>
      <c r="B1382" s="1">
        <v>269</v>
      </c>
      <c r="C1382" s="18"/>
      <c r="F1382" s="1">
        <v>4</v>
      </c>
    </row>
    <row r="1383" spans="1:6" x14ac:dyDescent="0.25">
      <c r="A1383" s="1" t="s">
        <v>8219</v>
      </c>
      <c r="B1383" s="1">
        <v>185</v>
      </c>
      <c r="C1383" s="18"/>
      <c r="F1383" s="1">
        <v>2</v>
      </c>
    </row>
    <row r="1384" spans="1:6" x14ac:dyDescent="0.25">
      <c r="A1384" s="1" t="s">
        <v>8219</v>
      </c>
      <c r="B1384" s="1">
        <v>176</v>
      </c>
      <c r="C1384" s="18"/>
      <c r="F1384" s="1">
        <v>10</v>
      </c>
    </row>
    <row r="1385" spans="1:6" x14ac:dyDescent="0.25">
      <c r="A1385" s="1" t="s">
        <v>8219</v>
      </c>
      <c r="B1385" s="1">
        <v>1019</v>
      </c>
      <c r="C1385" s="18"/>
      <c r="F1385" s="1">
        <v>11</v>
      </c>
    </row>
    <row r="1386" spans="1:6" x14ac:dyDescent="0.25">
      <c r="A1386" s="1" t="s">
        <v>8219</v>
      </c>
      <c r="B1386" s="1">
        <v>113</v>
      </c>
      <c r="C1386" s="18"/>
      <c r="F1386" s="1">
        <v>6</v>
      </c>
    </row>
    <row r="1387" spans="1:6" x14ac:dyDescent="0.25">
      <c r="A1387" s="1" t="s">
        <v>8219</v>
      </c>
      <c r="B1387" s="1">
        <v>404</v>
      </c>
      <c r="C1387" s="18"/>
      <c r="F1387" s="1">
        <v>2</v>
      </c>
    </row>
    <row r="1388" spans="1:6" x14ac:dyDescent="0.25">
      <c r="A1388" s="1" t="s">
        <v>8219</v>
      </c>
      <c r="B1388" s="1">
        <v>707</v>
      </c>
      <c r="C1388" s="18"/>
      <c r="F1388" s="1">
        <v>6</v>
      </c>
    </row>
    <row r="1389" spans="1:6" x14ac:dyDescent="0.25">
      <c r="A1389" s="1" t="s">
        <v>8219</v>
      </c>
      <c r="B1389" s="1">
        <v>392</v>
      </c>
      <c r="C1389" s="18"/>
      <c r="F1389" s="1">
        <v>8</v>
      </c>
    </row>
    <row r="1390" spans="1:6" x14ac:dyDescent="0.25">
      <c r="A1390" s="1" t="s">
        <v>8219</v>
      </c>
      <c r="B1390" s="1">
        <v>23</v>
      </c>
      <c r="C1390" s="18"/>
      <c r="F1390" s="1">
        <v>37</v>
      </c>
    </row>
    <row r="1391" spans="1:6" x14ac:dyDescent="0.25">
      <c r="A1391" s="1" t="s">
        <v>8219</v>
      </c>
      <c r="B1391" s="1">
        <v>682</v>
      </c>
      <c r="C1391" s="18"/>
      <c r="F1391" s="1">
        <v>11</v>
      </c>
    </row>
    <row r="1392" spans="1:6" x14ac:dyDescent="0.25">
      <c r="A1392" s="1" t="s">
        <v>8219</v>
      </c>
      <c r="B1392" s="1">
        <v>37</v>
      </c>
      <c r="C1392" s="18"/>
      <c r="F1392" s="1">
        <v>0</v>
      </c>
    </row>
    <row r="1393" spans="1:6" x14ac:dyDescent="0.25">
      <c r="A1393" s="1" t="s">
        <v>8219</v>
      </c>
      <c r="B1393" s="1">
        <v>146</v>
      </c>
      <c r="C1393" s="18"/>
      <c r="F1393" s="1">
        <v>10</v>
      </c>
    </row>
    <row r="1394" spans="1:6" x14ac:dyDescent="0.25">
      <c r="A1394" s="1" t="s">
        <v>8219</v>
      </c>
      <c r="B1394" s="1">
        <v>119</v>
      </c>
      <c r="C1394" s="18"/>
      <c r="F1394" s="1">
        <v>6</v>
      </c>
    </row>
    <row r="1395" spans="1:6" x14ac:dyDescent="0.25">
      <c r="A1395" s="1" t="s">
        <v>8219</v>
      </c>
      <c r="B1395" s="1">
        <v>163</v>
      </c>
      <c r="C1395" s="18"/>
      <c r="F1395" s="1">
        <v>8</v>
      </c>
    </row>
    <row r="1396" spans="1:6" x14ac:dyDescent="0.25">
      <c r="A1396" s="1" t="s">
        <v>8219</v>
      </c>
      <c r="B1396" s="1">
        <v>339</v>
      </c>
      <c r="C1396" s="18"/>
      <c r="F1396" s="1">
        <v>6</v>
      </c>
    </row>
    <row r="1397" spans="1:6" x14ac:dyDescent="0.25">
      <c r="A1397" s="1" t="s">
        <v>8219</v>
      </c>
      <c r="B1397" s="1">
        <v>58</v>
      </c>
      <c r="C1397" s="18"/>
      <c r="F1397" s="1">
        <v>7</v>
      </c>
    </row>
    <row r="1398" spans="1:6" x14ac:dyDescent="0.25">
      <c r="A1398" s="1" t="s">
        <v>8219</v>
      </c>
      <c r="B1398" s="1">
        <v>456</v>
      </c>
      <c r="C1398" s="18"/>
      <c r="F1398" s="1">
        <v>7</v>
      </c>
    </row>
    <row r="1399" spans="1:6" x14ac:dyDescent="0.25">
      <c r="A1399" s="1" t="s">
        <v>8219</v>
      </c>
      <c r="B1399" s="1">
        <v>15</v>
      </c>
      <c r="C1399" s="18"/>
      <c r="F1399" s="1">
        <v>5</v>
      </c>
    </row>
    <row r="1400" spans="1:6" x14ac:dyDescent="0.25">
      <c r="A1400" s="1" t="s">
        <v>8219</v>
      </c>
      <c r="B1400" s="1">
        <v>191</v>
      </c>
      <c r="C1400" s="18"/>
      <c r="F1400" s="1">
        <v>46</v>
      </c>
    </row>
    <row r="1401" spans="1:6" x14ac:dyDescent="0.25">
      <c r="A1401" s="1" t="s">
        <v>8219</v>
      </c>
      <c r="B1401" s="1">
        <v>17</v>
      </c>
      <c r="C1401" s="18"/>
      <c r="F1401" s="1">
        <v>10</v>
      </c>
    </row>
    <row r="1402" spans="1:6" x14ac:dyDescent="0.25">
      <c r="A1402" s="1" t="s">
        <v>8219</v>
      </c>
      <c r="B1402" s="1">
        <v>28</v>
      </c>
      <c r="C1402" s="18"/>
      <c r="F1402" s="1">
        <v>19</v>
      </c>
    </row>
    <row r="1403" spans="1:6" x14ac:dyDescent="0.25">
      <c r="A1403" s="1" t="s">
        <v>8219</v>
      </c>
      <c r="B1403" s="1">
        <v>18</v>
      </c>
      <c r="C1403" s="18"/>
      <c r="F1403" s="1">
        <v>13</v>
      </c>
    </row>
    <row r="1404" spans="1:6" x14ac:dyDescent="0.25">
      <c r="A1404" s="1" t="s">
        <v>8219</v>
      </c>
      <c r="B1404" s="1">
        <v>61</v>
      </c>
      <c r="C1404" s="18"/>
      <c r="F1404" s="1">
        <v>13</v>
      </c>
    </row>
    <row r="1405" spans="1:6" x14ac:dyDescent="0.25">
      <c r="A1405" s="1" t="s">
        <v>8219</v>
      </c>
      <c r="B1405" s="1">
        <v>108</v>
      </c>
      <c r="C1405" s="18"/>
      <c r="F1405" s="1">
        <v>4</v>
      </c>
    </row>
    <row r="1406" spans="1:6" x14ac:dyDescent="0.25">
      <c r="A1406" s="1" t="s">
        <v>8219</v>
      </c>
      <c r="B1406" s="1">
        <v>142</v>
      </c>
      <c r="C1406" s="18"/>
      <c r="F1406" s="1">
        <v>0</v>
      </c>
    </row>
    <row r="1407" spans="1:6" x14ac:dyDescent="0.25">
      <c r="A1407" s="1" t="s">
        <v>8219</v>
      </c>
      <c r="B1407" s="1">
        <v>74</v>
      </c>
      <c r="C1407" s="18"/>
      <c r="F1407" s="1">
        <v>3</v>
      </c>
    </row>
    <row r="1408" spans="1:6" x14ac:dyDescent="0.25">
      <c r="A1408" s="1" t="s">
        <v>8219</v>
      </c>
      <c r="B1408" s="1">
        <v>38</v>
      </c>
      <c r="C1408" s="18"/>
      <c r="F1408" s="1">
        <v>1</v>
      </c>
    </row>
    <row r="1409" spans="1:6" x14ac:dyDescent="0.25">
      <c r="A1409" s="1" t="s">
        <v>8219</v>
      </c>
      <c r="B1409" s="1">
        <v>20</v>
      </c>
      <c r="C1409" s="18"/>
      <c r="F1409" s="1">
        <v>9</v>
      </c>
    </row>
    <row r="1410" spans="1:6" x14ac:dyDescent="0.25">
      <c r="A1410" s="1" t="s">
        <v>8219</v>
      </c>
      <c r="B1410" s="1">
        <v>24</v>
      </c>
      <c r="C1410" s="18"/>
      <c r="F1410" s="1">
        <v>1</v>
      </c>
    </row>
    <row r="1411" spans="1:6" x14ac:dyDescent="0.25">
      <c r="A1411" s="1" t="s">
        <v>8219</v>
      </c>
      <c r="B1411" s="1">
        <v>66</v>
      </c>
      <c r="C1411" s="18"/>
      <c r="F1411" s="1">
        <v>1</v>
      </c>
    </row>
    <row r="1412" spans="1:6" x14ac:dyDescent="0.25">
      <c r="A1412" s="1" t="s">
        <v>8219</v>
      </c>
      <c r="B1412" s="1">
        <v>28</v>
      </c>
      <c r="C1412" s="18"/>
      <c r="F1412" s="1">
        <v>4</v>
      </c>
    </row>
    <row r="1413" spans="1:6" x14ac:dyDescent="0.25">
      <c r="A1413" s="1" t="s">
        <v>8219</v>
      </c>
      <c r="B1413" s="1">
        <v>24</v>
      </c>
      <c r="C1413" s="18"/>
      <c r="F1413" s="1">
        <v>17</v>
      </c>
    </row>
    <row r="1414" spans="1:6" x14ac:dyDescent="0.25">
      <c r="A1414" s="1" t="s">
        <v>8219</v>
      </c>
      <c r="B1414" s="1">
        <v>73</v>
      </c>
      <c r="C1414" s="18"/>
      <c r="F1414" s="1">
        <v>0</v>
      </c>
    </row>
    <row r="1415" spans="1:6" x14ac:dyDescent="0.25">
      <c r="A1415" s="1" t="s">
        <v>8219</v>
      </c>
      <c r="B1415" s="1">
        <v>3</v>
      </c>
      <c r="C1415" s="18"/>
      <c r="F1415" s="1">
        <v>12</v>
      </c>
    </row>
    <row r="1416" spans="1:6" x14ac:dyDescent="0.25">
      <c r="A1416" s="1" t="s">
        <v>8219</v>
      </c>
      <c r="B1416" s="1">
        <v>20</v>
      </c>
      <c r="C1416" s="18"/>
      <c r="F1416" s="1">
        <v>14</v>
      </c>
    </row>
    <row r="1417" spans="1:6" x14ac:dyDescent="0.25">
      <c r="A1417" s="1" t="s">
        <v>8219</v>
      </c>
      <c r="B1417" s="1">
        <v>21</v>
      </c>
      <c r="C1417" s="18"/>
      <c r="F1417" s="1">
        <v>1</v>
      </c>
    </row>
    <row r="1418" spans="1:6" x14ac:dyDescent="0.25">
      <c r="A1418" s="1" t="s">
        <v>8219</v>
      </c>
      <c r="B1418" s="1">
        <v>94</v>
      </c>
      <c r="C1418" s="18"/>
      <c r="F1418" s="1">
        <v>14</v>
      </c>
    </row>
    <row r="1419" spans="1:6" x14ac:dyDescent="0.25">
      <c r="A1419" s="1" t="s">
        <v>8219</v>
      </c>
      <c r="B1419" s="1">
        <v>139</v>
      </c>
      <c r="C1419" s="18"/>
      <c r="F1419" s="1">
        <v>4</v>
      </c>
    </row>
    <row r="1420" spans="1:6" x14ac:dyDescent="0.25">
      <c r="A1420" s="1" t="s">
        <v>8219</v>
      </c>
      <c r="B1420" s="1">
        <v>130</v>
      </c>
      <c r="C1420" s="18"/>
      <c r="F1420" s="1">
        <v>2</v>
      </c>
    </row>
    <row r="1421" spans="1:6" x14ac:dyDescent="0.25">
      <c r="A1421" s="1" t="s">
        <v>8219</v>
      </c>
      <c r="B1421" s="1">
        <v>31</v>
      </c>
      <c r="C1421" s="18"/>
      <c r="F1421" s="1">
        <v>1</v>
      </c>
    </row>
    <row r="1422" spans="1:6" x14ac:dyDescent="0.25">
      <c r="A1422" s="1" t="s">
        <v>8219</v>
      </c>
      <c r="B1422" s="1">
        <v>13</v>
      </c>
      <c r="C1422" s="18"/>
      <c r="F1422" s="1">
        <v>2</v>
      </c>
    </row>
    <row r="1423" spans="1:6" x14ac:dyDescent="0.25">
      <c r="A1423" s="1" t="s">
        <v>8219</v>
      </c>
      <c r="B1423" s="1">
        <v>90</v>
      </c>
      <c r="C1423" s="18"/>
      <c r="F1423" s="1">
        <v>1</v>
      </c>
    </row>
    <row r="1424" spans="1:6" x14ac:dyDescent="0.25">
      <c r="A1424" s="1" t="s">
        <v>8219</v>
      </c>
      <c r="B1424" s="1">
        <v>141</v>
      </c>
      <c r="C1424" s="18"/>
      <c r="F1424" s="1">
        <v>1</v>
      </c>
    </row>
    <row r="1425" spans="1:6" x14ac:dyDescent="0.25">
      <c r="A1425" s="1" t="s">
        <v>8219</v>
      </c>
      <c r="B1425" s="1">
        <v>23</v>
      </c>
      <c r="C1425" s="18"/>
      <c r="F1425" s="1">
        <v>4</v>
      </c>
    </row>
    <row r="1426" spans="1:6" x14ac:dyDescent="0.25">
      <c r="A1426" s="1" t="s">
        <v>8219</v>
      </c>
      <c r="B1426" s="1">
        <v>18</v>
      </c>
      <c r="C1426" s="18"/>
      <c r="F1426" s="1">
        <v>3</v>
      </c>
    </row>
    <row r="1427" spans="1:6" x14ac:dyDescent="0.25">
      <c r="A1427" s="1" t="s">
        <v>8219</v>
      </c>
      <c r="B1427" s="1">
        <v>76</v>
      </c>
      <c r="C1427" s="18"/>
      <c r="F1427" s="1">
        <v>38</v>
      </c>
    </row>
    <row r="1428" spans="1:6" x14ac:dyDescent="0.25">
      <c r="A1428" s="1" t="s">
        <v>8219</v>
      </c>
      <c r="B1428" s="1">
        <v>93</v>
      </c>
      <c r="C1428" s="18"/>
      <c r="F1428" s="1">
        <v>4</v>
      </c>
    </row>
    <row r="1429" spans="1:6" x14ac:dyDescent="0.25">
      <c r="A1429" s="1" t="s">
        <v>8219</v>
      </c>
      <c r="B1429" s="1">
        <v>69</v>
      </c>
      <c r="C1429" s="18"/>
      <c r="F1429" s="1">
        <v>0</v>
      </c>
    </row>
    <row r="1430" spans="1:6" x14ac:dyDescent="0.25">
      <c r="A1430" s="1" t="s">
        <v>8219</v>
      </c>
      <c r="B1430" s="1">
        <v>21</v>
      </c>
      <c r="C1430" s="18"/>
      <c r="F1430" s="1">
        <v>2</v>
      </c>
    </row>
    <row r="1431" spans="1:6" x14ac:dyDescent="0.25">
      <c r="A1431" s="1" t="s">
        <v>8219</v>
      </c>
      <c r="B1431" s="1">
        <v>57</v>
      </c>
      <c r="C1431" s="18"/>
      <c r="F1431" s="1">
        <v>0</v>
      </c>
    </row>
    <row r="1432" spans="1:6" x14ac:dyDescent="0.25">
      <c r="A1432" s="1" t="s">
        <v>8219</v>
      </c>
      <c r="B1432" s="1">
        <v>108</v>
      </c>
      <c r="C1432" s="18"/>
      <c r="F1432" s="1">
        <v>1</v>
      </c>
    </row>
    <row r="1433" spans="1:6" x14ac:dyDescent="0.25">
      <c r="A1433" s="1" t="s">
        <v>8219</v>
      </c>
      <c r="B1433" s="1">
        <v>83</v>
      </c>
      <c r="C1433" s="18"/>
      <c r="F1433" s="1">
        <v>7</v>
      </c>
    </row>
    <row r="1434" spans="1:6" x14ac:dyDescent="0.25">
      <c r="A1434" s="1" t="s">
        <v>8219</v>
      </c>
      <c r="B1434" s="1">
        <v>96</v>
      </c>
      <c r="C1434" s="18"/>
      <c r="F1434" s="1">
        <v>2</v>
      </c>
    </row>
    <row r="1435" spans="1:6" x14ac:dyDescent="0.25">
      <c r="A1435" s="1" t="s">
        <v>8219</v>
      </c>
      <c r="B1435" s="1">
        <v>64</v>
      </c>
      <c r="C1435" s="18"/>
      <c r="F1435" s="1">
        <v>4</v>
      </c>
    </row>
    <row r="1436" spans="1:6" x14ac:dyDescent="0.25">
      <c r="A1436" s="1" t="s">
        <v>8219</v>
      </c>
      <c r="B1436" s="1">
        <v>14</v>
      </c>
      <c r="C1436" s="18"/>
      <c r="F1436" s="1">
        <v>4</v>
      </c>
    </row>
    <row r="1437" spans="1:6" x14ac:dyDescent="0.25">
      <c r="A1437" s="1" t="s">
        <v>8219</v>
      </c>
      <c r="B1437" s="1">
        <v>169</v>
      </c>
      <c r="C1437" s="18"/>
      <c r="F1437" s="1">
        <v>3</v>
      </c>
    </row>
    <row r="1438" spans="1:6" x14ac:dyDescent="0.25">
      <c r="A1438" s="1" t="s">
        <v>8219</v>
      </c>
      <c r="B1438" s="1">
        <v>33</v>
      </c>
      <c r="C1438" s="18"/>
      <c r="F1438" s="1">
        <v>2</v>
      </c>
    </row>
    <row r="1439" spans="1:6" x14ac:dyDescent="0.25">
      <c r="A1439" s="1" t="s">
        <v>8219</v>
      </c>
      <c r="B1439" s="1">
        <v>102</v>
      </c>
      <c r="C1439" s="18"/>
      <c r="F1439" s="1">
        <v>197</v>
      </c>
    </row>
    <row r="1440" spans="1:6" x14ac:dyDescent="0.25">
      <c r="A1440" s="1" t="s">
        <v>8219</v>
      </c>
      <c r="B1440" s="1">
        <v>104</v>
      </c>
      <c r="C1440" s="18"/>
      <c r="F1440" s="1">
        <v>0</v>
      </c>
    </row>
    <row r="1441" spans="1:6" x14ac:dyDescent="0.25">
      <c r="A1441" s="1" t="s">
        <v>8219</v>
      </c>
      <c r="B1441" s="1">
        <v>20</v>
      </c>
      <c r="C1441" s="18"/>
      <c r="F1441" s="1">
        <v>1</v>
      </c>
    </row>
    <row r="1442" spans="1:6" x14ac:dyDescent="0.25">
      <c r="A1442" s="1" t="s">
        <v>8219</v>
      </c>
      <c r="B1442" s="1">
        <v>35</v>
      </c>
      <c r="C1442" s="18"/>
      <c r="F1442" s="1">
        <v>4</v>
      </c>
    </row>
    <row r="1443" spans="1:6" x14ac:dyDescent="0.25">
      <c r="A1443" s="1" t="s">
        <v>8219</v>
      </c>
      <c r="B1443" s="1">
        <v>94</v>
      </c>
      <c r="C1443" s="18"/>
      <c r="F1443" s="1">
        <v>0</v>
      </c>
    </row>
    <row r="1444" spans="1:6" x14ac:dyDescent="0.25">
      <c r="A1444" s="1" t="s">
        <v>8219</v>
      </c>
      <c r="B1444" s="1">
        <v>14</v>
      </c>
      <c r="C1444" s="18"/>
      <c r="F1444" s="1">
        <v>7</v>
      </c>
    </row>
    <row r="1445" spans="1:6" x14ac:dyDescent="0.25">
      <c r="A1445" s="1" t="s">
        <v>8219</v>
      </c>
      <c r="B1445" s="1">
        <v>15</v>
      </c>
      <c r="C1445" s="18"/>
      <c r="F1445" s="1">
        <v>11</v>
      </c>
    </row>
    <row r="1446" spans="1:6" x14ac:dyDescent="0.25">
      <c r="A1446" s="1" t="s">
        <v>8219</v>
      </c>
      <c r="B1446" s="1">
        <v>51</v>
      </c>
      <c r="C1446" s="18"/>
      <c r="F1446" s="1">
        <v>0</v>
      </c>
    </row>
    <row r="1447" spans="1:6" x14ac:dyDescent="0.25">
      <c r="A1447" s="1" t="s">
        <v>8219</v>
      </c>
      <c r="B1447" s="1">
        <v>19</v>
      </c>
      <c r="C1447" s="18"/>
      <c r="F1447" s="1">
        <v>6</v>
      </c>
    </row>
    <row r="1448" spans="1:6" x14ac:dyDescent="0.25">
      <c r="A1448" s="1" t="s">
        <v>8219</v>
      </c>
      <c r="B1448" s="1">
        <v>23</v>
      </c>
      <c r="C1448" s="18"/>
      <c r="F1448" s="1">
        <v>0</v>
      </c>
    </row>
    <row r="1449" spans="1:6" x14ac:dyDescent="0.25">
      <c r="A1449" s="1" t="s">
        <v>8219</v>
      </c>
      <c r="B1449" s="1">
        <v>97</v>
      </c>
      <c r="C1449" s="18"/>
      <c r="F1449" s="1">
        <v>7</v>
      </c>
    </row>
    <row r="1450" spans="1:6" x14ac:dyDescent="0.25">
      <c r="A1450" s="1" t="s">
        <v>8219</v>
      </c>
      <c r="B1450" s="1">
        <v>76</v>
      </c>
      <c r="C1450" s="18"/>
      <c r="F1450" s="1">
        <v>94</v>
      </c>
    </row>
    <row r="1451" spans="1:6" x14ac:dyDescent="0.25">
      <c r="A1451" s="1" t="s">
        <v>8219</v>
      </c>
      <c r="B1451" s="1">
        <v>11</v>
      </c>
      <c r="C1451" s="18"/>
      <c r="F1451" s="1">
        <v>2</v>
      </c>
    </row>
    <row r="1452" spans="1:6" x14ac:dyDescent="0.25">
      <c r="A1452" s="1" t="s">
        <v>8219</v>
      </c>
      <c r="B1452" s="1">
        <v>52</v>
      </c>
      <c r="C1452" s="18"/>
      <c r="F1452" s="1">
        <v>25</v>
      </c>
    </row>
    <row r="1453" spans="1:6" x14ac:dyDescent="0.25">
      <c r="A1453" s="1" t="s">
        <v>8219</v>
      </c>
      <c r="B1453" s="1">
        <v>95</v>
      </c>
      <c r="C1453" s="18"/>
      <c r="F1453" s="1">
        <v>17</v>
      </c>
    </row>
    <row r="1454" spans="1:6" x14ac:dyDescent="0.25">
      <c r="A1454" s="1" t="s">
        <v>8219</v>
      </c>
      <c r="B1454" s="1">
        <v>35</v>
      </c>
      <c r="C1454" s="18"/>
      <c r="F1454" s="1">
        <v>2</v>
      </c>
    </row>
    <row r="1455" spans="1:6" x14ac:dyDescent="0.25">
      <c r="A1455" s="1" t="s">
        <v>8219</v>
      </c>
      <c r="B1455" s="1">
        <v>21</v>
      </c>
      <c r="C1455" s="18"/>
      <c r="F1455" s="1">
        <v>4</v>
      </c>
    </row>
    <row r="1456" spans="1:6" x14ac:dyDescent="0.25">
      <c r="A1456" s="1" t="s">
        <v>8219</v>
      </c>
      <c r="B1456" s="1">
        <v>93</v>
      </c>
      <c r="C1456" s="18"/>
      <c r="F1456" s="1">
        <v>5</v>
      </c>
    </row>
    <row r="1457" spans="1:6" x14ac:dyDescent="0.25">
      <c r="A1457" s="1" t="s">
        <v>8219</v>
      </c>
      <c r="B1457" s="1">
        <v>11</v>
      </c>
      <c r="C1457" s="18"/>
      <c r="F1457" s="1">
        <v>2</v>
      </c>
    </row>
    <row r="1458" spans="1:6" x14ac:dyDescent="0.25">
      <c r="A1458" s="1" t="s">
        <v>8219</v>
      </c>
      <c r="B1458" s="1">
        <v>21</v>
      </c>
      <c r="C1458" s="18"/>
      <c r="F1458" s="1">
        <v>2</v>
      </c>
    </row>
    <row r="1459" spans="1:6" x14ac:dyDescent="0.25">
      <c r="A1459" s="1" t="s">
        <v>8219</v>
      </c>
      <c r="B1459" s="1">
        <v>54</v>
      </c>
      <c r="C1459" s="18"/>
      <c r="F1459" s="1">
        <v>3</v>
      </c>
    </row>
    <row r="1460" spans="1:6" x14ac:dyDescent="0.25">
      <c r="A1460" s="1" t="s">
        <v>8219</v>
      </c>
      <c r="B1460" s="1">
        <v>31</v>
      </c>
      <c r="C1460" s="18"/>
      <c r="F1460" s="1">
        <v>0</v>
      </c>
    </row>
    <row r="1461" spans="1:6" x14ac:dyDescent="0.25">
      <c r="A1461" s="1" t="s">
        <v>8219</v>
      </c>
      <c r="B1461" s="1">
        <v>132</v>
      </c>
      <c r="C1461" s="18"/>
      <c r="F1461" s="1">
        <v>4</v>
      </c>
    </row>
    <row r="1462" spans="1:6" x14ac:dyDescent="0.25">
      <c r="A1462" s="1" t="s">
        <v>8219</v>
      </c>
      <c r="B1462" s="1">
        <v>3</v>
      </c>
      <c r="C1462" s="18"/>
      <c r="F1462" s="1">
        <v>1</v>
      </c>
    </row>
    <row r="1463" spans="1:6" x14ac:dyDescent="0.25">
      <c r="A1463" s="1" t="s">
        <v>8219</v>
      </c>
      <c r="B1463" s="1">
        <v>6</v>
      </c>
      <c r="C1463" s="18"/>
      <c r="F1463" s="1">
        <v>12</v>
      </c>
    </row>
    <row r="1464" spans="1:6" x14ac:dyDescent="0.25">
      <c r="A1464" s="1" t="s">
        <v>8219</v>
      </c>
      <c r="B1464" s="1">
        <v>10</v>
      </c>
      <c r="C1464" s="18"/>
      <c r="F1464" s="1">
        <v>4</v>
      </c>
    </row>
    <row r="1465" spans="1:6" x14ac:dyDescent="0.25">
      <c r="A1465" s="1" t="s">
        <v>8219</v>
      </c>
      <c r="B1465" s="1">
        <v>147</v>
      </c>
      <c r="C1465" s="18"/>
      <c r="F1465" s="1">
        <v>91</v>
      </c>
    </row>
    <row r="1466" spans="1:6" x14ac:dyDescent="0.25">
      <c r="A1466" s="1" t="s">
        <v>8219</v>
      </c>
      <c r="B1466" s="1">
        <v>199</v>
      </c>
      <c r="C1466" s="18"/>
      <c r="F1466" s="1">
        <v>1</v>
      </c>
    </row>
    <row r="1467" spans="1:6" x14ac:dyDescent="0.25">
      <c r="A1467" s="1" t="s">
        <v>8219</v>
      </c>
      <c r="B1467" s="1">
        <v>50</v>
      </c>
      <c r="C1467" s="18"/>
      <c r="F1467" s="1">
        <v>1</v>
      </c>
    </row>
    <row r="1468" spans="1:6" x14ac:dyDescent="0.25">
      <c r="A1468" s="1" t="s">
        <v>8219</v>
      </c>
      <c r="B1468" s="1">
        <v>21</v>
      </c>
      <c r="C1468" s="18"/>
      <c r="F1468" s="1">
        <v>0</v>
      </c>
    </row>
    <row r="1469" spans="1:6" x14ac:dyDescent="0.25">
      <c r="A1469" s="1" t="s">
        <v>8219</v>
      </c>
      <c r="B1469" s="1">
        <v>24</v>
      </c>
      <c r="C1469" s="18"/>
      <c r="F1469" s="1">
        <v>13</v>
      </c>
    </row>
    <row r="1470" spans="1:6" x14ac:dyDescent="0.25">
      <c r="A1470" s="1" t="s">
        <v>8219</v>
      </c>
      <c r="B1470" s="1">
        <v>32</v>
      </c>
      <c r="C1470" s="18"/>
      <c r="F1470" s="1">
        <v>2</v>
      </c>
    </row>
    <row r="1471" spans="1:6" x14ac:dyDescent="0.25">
      <c r="A1471" s="1" t="s">
        <v>8219</v>
      </c>
      <c r="B1471" s="1">
        <v>62</v>
      </c>
      <c r="C1471" s="18"/>
      <c r="F1471" s="1">
        <v>0</v>
      </c>
    </row>
    <row r="1472" spans="1:6" x14ac:dyDescent="0.25">
      <c r="A1472" s="1" t="s">
        <v>8219</v>
      </c>
      <c r="B1472" s="1">
        <v>9</v>
      </c>
      <c r="C1472" s="18"/>
      <c r="F1472" s="1">
        <v>21</v>
      </c>
    </row>
    <row r="1473" spans="1:6" x14ac:dyDescent="0.25">
      <c r="A1473" s="1" t="s">
        <v>8219</v>
      </c>
      <c r="B1473" s="1">
        <v>38</v>
      </c>
      <c r="C1473" s="18"/>
      <c r="F1473" s="1">
        <v>9</v>
      </c>
    </row>
    <row r="1474" spans="1:6" x14ac:dyDescent="0.25">
      <c r="A1474" s="1" t="s">
        <v>8219</v>
      </c>
      <c r="B1474" s="1">
        <v>54</v>
      </c>
      <c r="C1474" s="18"/>
      <c r="F1474" s="1">
        <v>6</v>
      </c>
    </row>
    <row r="1475" spans="1:6" x14ac:dyDescent="0.25">
      <c r="A1475" s="1" t="s">
        <v>8219</v>
      </c>
      <c r="B1475" s="1">
        <v>37</v>
      </c>
      <c r="C1475" s="18"/>
      <c r="F1475" s="1">
        <v>4</v>
      </c>
    </row>
    <row r="1476" spans="1:6" x14ac:dyDescent="0.25">
      <c r="A1476" s="1" t="s">
        <v>8219</v>
      </c>
      <c r="B1476" s="1">
        <v>39</v>
      </c>
      <c r="C1476" s="18"/>
      <c r="F1476" s="1">
        <v>7</v>
      </c>
    </row>
    <row r="1477" spans="1:6" x14ac:dyDescent="0.25">
      <c r="A1477" s="1" t="s">
        <v>8219</v>
      </c>
      <c r="B1477" s="1">
        <v>34</v>
      </c>
      <c r="C1477" s="18"/>
      <c r="F1477" s="1">
        <v>5</v>
      </c>
    </row>
    <row r="1478" spans="1:6" x14ac:dyDescent="0.25">
      <c r="A1478" s="1" t="s">
        <v>8219</v>
      </c>
      <c r="B1478" s="1">
        <v>55</v>
      </c>
      <c r="C1478" s="18"/>
      <c r="F1478" s="1">
        <v>0</v>
      </c>
    </row>
    <row r="1479" spans="1:6" x14ac:dyDescent="0.25">
      <c r="A1479" s="1" t="s">
        <v>8219</v>
      </c>
      <c r="B1479" s="1">
        <v>32</v>
      </c>
      <c r="C1479" s="18"/>
      <c r="F1479" s="1">
        <v>3</v>
      </c>
    </row>
    <row r="1480" spans="1:6" x14ac:dyDescent="0.25">
      <c r="A1480" s="1" t="s">
        <v>8219</v>
      </c>
      <c r="B1480" s="1">
        <v>25</v>
      </c>
      <c r="C1480" s="18"/>
      <c r="F1480" s="1">
        <v>9</v>
      </c>
    </row>
    <row r="1481" spans="1:6" x14ac:dyDescent="0.25">
      <c r="A1481" s="1" t="s">
        <v>8219</v>
      </c>
      <c r="B1481" s="1">
        <v>33</v>
      </c>
      <c r="C1481" s="18"/>
      <c r="F1481" s="1">
        <v>6</v>
      </c>
    </row>
    <row r="1482" spans="1:6" x14ac:dyDescent="0.25">
      <c r="A1482" s="1" t="s">
        <v>8219</v>
      </c>
      <c r="B1482" s="1">
        <v>108</v>
      </c>
      <c r="C1482" s="18"/>
      <c r="F1482" s="1">
        <v>4</v>
      </c>
    </row>
    <row r="1483" spans="1:6" x14ac:dyDescent="0.25">
      <c r="A1483" s="1" t="s">
        <v>8219</v>
      </c>
      <c r="B1483" s="1">
        <v>20</v>
      </c>
      <c r="C1483" s="18"/>
      <c r="F1483" s="1">
        <v>1</v>
      </c>
    </row>
    <row r="1484" spans="1:6" x14ac:dyDescent="0.25">
      <c r="A1484" s="1" t="s">
        <v>8219</v>
      </c>
      <c r="B1484" s="1">
        <v>98</v>
      </c>
      <c r="C1484" s="18"/>
      <c r="F1484" s="1">
        <v>17</v>
      </c>
    </row>
    <row r="1485" spans="1:6" x14ac:dyDescent="0.25">
      <c r="A1485" s="1" t="s">
        <v>8219</v>
      </c>
      <c r="B1485" s="1">
        <v>196</v>
      </c>
      <c r="C1485" s="18"/>
      <c r="F1485" s="1">
        <v>1</v>
      </c>
    </row>
    <row r="1486" spans="1:6" x14ac:dyDescent="0.25">
      <c r="A1486" s="1" t="s">
        <v>8219</v>
      </c>
      <c r="B1486" s="1">
        <v>39</v>
      </c>
      <c r="C1486" s="18"/>
      <c r="F1486" s="1">
        <v>13</v>
      </c>
    </row>
    <row r="1487" spans="1:6" x14ac:dyDescent="0.25">
      <c r="A1487" s="1" t="s">
        <v>8219</v>
      </c>
      <c r="B1487" s="1">
        <v>128</v>
      </c>
      <c r="C1487" s="18"/>
      <c r="F1487" s="1">
        <v>6</v>
      </c>
    </row>
    <row r="1488" spans="1:6" x14ac:dyDescent="0.25">
      <c r="A1488" s="1" t="s">
        <v>8219</v>
      </c>
      <c r="B1488" s="1">
        <v>71</v>
      </c>
      <c r="C1488" s="18"/>
      <c r="F1488" s="1">
        <v>0</v>
      </c>
    </row>
    <row r="1489" spans="1:6" x14ac:dyDescent="0.25">
      <c r="A1489" s="1" t="s">
        <v>8219</v>
      </c>
      <c r="B1489" s="1">
        <v>47</v>
      </c>
      <c r="C1489" s="18"/>
      <c r="F1489" s="1">
        <v>2</v>
      </c>
    </row>
    <row r="1490" spans="1:6" x14ac:dyDescent="0.25">
      <c r="A1490" s="1" t="s">
        <v>8219</v>
      </c>
      <c r="B1490" s="1">
        <v>17</v>
      </c>
      <c r="C1490" s="18"/>
      <c r="F1490" s="1">
        <v>2</v>
      </c>
    </row>
    <row r="1491" spans="1:6" x14ac:dyDescent="0.25">
      <c r="A1491" s="1" t="s">
        <v>8219</v>
      </c>
      <c r="B1491" s="1">
        <v>91</v>
      </c>
      <c r="C1491" s="18"/>
      <c r="F1491" s="1">
        <v>21</v>
      </c>
    </row>
    <row r="1492" spans="1:6" x14ac:dyDescent="0.25">
      <c r="A1492" s="1" t="s">
        <v>8219</v>
      </c>
      <c r="B1492" s="1">
        <v>43</v>
      </c>
      <c r="C1492" s="18"/>
      <c r="F1492" s="1">
        <v>13</v>
      </c>
    </row>
    <row r="1493" spans="1:6" x14ac:dyDescent="0.25">
      <c r="A1493" s="1" t="s">
        <v>8219</v>
      </c>
      <c r="B1493" s="1">
        <v>17</v>
      </c>
      <c r="C1493" s="18"/>
      <c r="F1493" s="1">
        <v>0</v>
      </c>
    </row>
    <row r="1494" spans="1:6" x14ac:dyDescent="0.25">
      <c r="A1494" s="1" t="s">
        <v>8219</v>
      </c>
      <c r="B1494" s="1">
        <v>33</v>
      </c>
      <c r="C1494" s="18"/>
      <c r="F1494" s="1">
        <v>6</v>
      </c>
    </row>
    <row r="1495" spans="1:6" x14ac:dyDescent="0.25">
      <c r="A1495" s="1" t="s">
        <v>8219</v>
      </c>
      <c r="B1495" s="1">
        <v>87</v>
      </c>
      <c r="C1495" s="18"/>
      <c r="F1495" s="1">
        <v>0</v>
      </c>
    </row>
    <row r="1496" spans="1:6" x14ac:dyDescent="0.25">
      <c r="A1496" s="1" t="s">
        <v>8219</v>
      </c>
      <c r="B1496" s="1">
        <v>113</v>
      </c>
      <c r="C1496" s="18"/>
      <c r="F1496" s="1">
        <v>1</v>
      </c>
    </row>
    <row r="1497" spans="1:6" x14ac:dyDescent="0.25">
      <c r="A1497" s="1" t="s">
        <v>8219</v>
      </c>
      <c r="B1497" s="1">
        <v>14</v>
      </c>
      <c r="C1497" s="18"/>
      <c r="F1497" s="1">
        <v>0</v>
      </c>
    </row>
    <row r="1498" spans="1:6" x14ac:dyDescent="0.25">
      <c r="A1498" s="1" t="s">
        <v>8219</v>
      </c>
      <c r="B1498" s="1">
        <v>30</v>
      </c>
      <c r="C1498" s="18"/>
      <c r="F1498" s="1">
        <v>12</v>
      </c>
    </row>
    <row r="1499" spans="1:6" x14ac:dyDescent="0.25">
      <c r="A1499" s="1" t="s">
        <v>8219</v>
      </c>
      <c r="B1499" s="1">
        <v>16</v>
      </c>
      <c r="C1499" s="18"/>
      <c r="F1499" s="1">
        <v>2</v>
      </c>
    </row>
    <row r="1500" spans="1:6" x14ac:dyDescent="0.25">
      <c r="A1500" s="1" t="s">
        <v>8219</v>
      </c>
      <c r="B1500" s="1">
        <v>46</v>
      </c>
      <c r="C1500" s="18"/>
      <c r="F1500" s="1">
        <v>6</v>
      </c>
    </row>
    <row r="1501" spans="1:6" x14ac:dyDescent="0.25">
      <c r="A1501" s="1" t="s">
        <v>8219</v>
      </c>
      <c r="B1501" s="1">
        <v>24</v>
      </c>
      <c r="C1501" s="18"/>
      <c r="F1501" s="1">
        <v>1</v>
      </c>
    </row>
    <row r="1502" spans="1:6" x14ac:dyDescent="0.25">
      <c r="A1502" s="1" t="s">
        <v>8219</v>
      </c>
      <c r="B1502" s="1">
        <v>97</v>
      </c>
      <c r="C1502" s="18"/>
      <c r="F1502" s="1">
        <v>1</v>
      </c>
    </row>
    <row r="1503" spans="1:6" x14ac:dyDescent="0.25">
      <c r="A1503" s="1" t="s">
        <v>8219</v>
      </c>
      <c r="B1503" s="1">
        <v>59</v>
      </c>
      <c r="C1503" s="18"/>
      <c r="F1503" s="1">
        <v>5</v>
      </c>
    </row>
    <row r="1504" spans="1:6" x14ac:dyDescent="0.25">
      <c r="A1504" s="1" t="s">
        <v>8219</v>
      </c>
      <c r="B1504" s="1">
        <v>1095</v>
      </c>
      <c r="C1504" s="18"/>
      <c r="F1504" s="1">
        <v>0</v>
      </c>
    </row>
    <row r="1505" spans="1:6" x14ac:dyDescent="0.25">
      <c r="A1505" s="1" t="s">
        <v>8219</v>
      </c>
      <c r="B1505" s="1">
        <v>218</v>
      </c>
      <c r="C1505" s="18"/>
      <c r="F1505" s="1">
        <v>3</v>
      </c>
    </row>
    <row r="1506" spans="1:6" x14ac:dyDescent="0.25">
      <c r="A1506" s="1" t="s">
        <v>8219</v>
      </c>
      <c r="B1506" s="1">
        <v>111</v>
      </c>
      <c r="C1506" s="18"/>
      <c r="F1506" s="1">
        <v>8</v>
      </c>
    </row>
    <row r="1507" spans="1:6" x14ac:dyDescent="0.25">
      <c r="A1507" s="1" t="s">
        <v>8219</v>
      </c>
      <c r="B1507" s="1">
        <v>56</v>
      </c>
      <c r="C1507" s="18"/>
      <c r="F1507" s="1">
        <v>3</v>
      </c>
    </row>
    <row r="1508" spans="1:6" x14ac:dyDescent="0.25">
      <c r="A1508" s="1" t="s">
        <v>8219</v>
      </c>
      <c r="B1508" s="1">
        <v>265</v>
      </c>
      <c r="C1508" s="18"/>
      <c r="F1508" s="1">
        <v>8</v>
      </c>
    </row>
    <row r="1509" spans="1:6" x14ac:dyDescent="0.25">
      <c r="A1509" s="1" t="s">
        <v>8219</v>
      </c>
      <c r="B1509" s="1">
        <v>28</v>
      </c>
      <c r="C1509" s="18"/>
      <c r="F1509" s="1">
        <v>1</v>
      </c>
    </row>
    <row r="1510" spans="1:6" x14ac:dyDescent="0.25">
      <c r="A1510" s="1" t="s">
        <v>8219</v>
      </c>
      <c r="B1510" s="1">
        <v>364</v>
      </c>
      <c r="C1510" s="18"/>
      <c r="F1510" s="1">
        <v>4</v>
      </c>
    </row>
    <row r="1511" spans="1:6" x14ac:dyDescent="0.25">
      <c r="A1511" s="1" t="s">
        <v>8219</v>
      </c>
      <c r="B1511" s="1">
        <v>27</v>
      </c>
      <c r="C1511" s="18"/>
      <c r="F1511" s="1">
        <v>8</v>
      </c>
    </row>
    <row r="1512" spans="1:6" x14ac:dyDescent="0.25">
      <c r="A1512" s="1" t="s">
        <v>8219</v>
      </c>
      <c r="B1512" s="1">
        <v>93</v>
      </c>
      <c r="C1512" s="18"/>
      <c r="F1512" s="1">
        <v>1</v>
      </c>
    </row>
    <row r="1513" spans="1:6" x14ac:dyDescent="0.25">
      <c r="A1513" s="1" t="s">
        <v>8219</v>
      </c>
      <c r="B1513" s="1">
        <v>64</v>
      </c>
      <c r="C1513" s="18"/>
      <c r="F1513" s="1">
        <v>5</v>
      </c>
    </row>
    <row r="1514" spans="1:6" x14ac:dyDescent="0.25">
      <c r="A1514" s="1" t="s">
        <v>8219</v>
      </c>
      <c r="B1514" s="1">
        <v>22</v>
      </c>
      <c r="C1514" s="18"/>
      <c r="F1514" s="1">
        <v>0</v>
      </c>
    </row>
    <row r="1515" spans="1:6" x14ac:dyDescent="0.25">
      <c r="A1515" s="1" t="s">
        <v>8219</v>
      </c>
      <c r="B1515" s="1">
        <v>59</v>
      </c>
      <c r="C1515" s="18"/>
      <c r="F1515" s="1">
        <v>0</v>
      </c>
    </row>
    <row r="1516" spans="1:6" x14ac:dyDescent="0.25">
      <c r="A1516" s="1" t="s">
        <v>8219</v>
      </c>
      <c r="B1516" s="1">
        <v>249</v>
      </c>
      <c r="C1516" s="18"/>
      <c r="F1516" s="1">
        <v>1</v>
      </c>
    </row>
    <row r="1517" spans="1:6" x14ac:dyDescent="0.25">
      <c r="A1517" s="1" t="s">
        <v>8219</v>
      </c>
      <c r="B1517" s="1">
        <v>392</v>
      </c>
      <c r="C1517" s="18"/>
      <c r="F1517" s="1">
        <v>0</v>
      </c>
    </row>
    <row r="1518" spans="1:6" x14ac:dyDescent="0.25">
      <c r="A1518" s="1" t="s">
        <v>8219</v>
      </c>
      <c r="B1518" s="1">
        <v>115</v>
      </c>
      <c r="C1518" s="18"/>
      <c r="F1518" s="1">
        <v>0</v>
      </c>
    </row>
    <row r="1519" spans="1:6" x14ac:dyDescent="0.25">
      <c r="A1519" s="1" t="s">
        <v>8219</v>
      </c>
      <c r="B1519" s="1">
        <v>433</v>
      </c>
      <c r="C1519" s="18"/>
      <c r="F1519" s="1">
        <v>6</v>
      </c>
    </row>
    <row r="1520" spans="1:6" x14ac:dyDescent="0.25">
      <c r="A1520" s="1" t="s">
        <v>8219</v>
      </c>
      <c r="B1520" s="1">
        <v>20</v>
      </c>
      <c r="C1520" s="18"/>
      <c r="F1520" s="1">
        <v>6</v>
      </c>
    </row>
    <row r="1521" spans="1:6" x14ac:dyDescent="0.25">
      <c r="A1521" s="1" t="s">
        <v>8219</v>
      </c>
      <c r="B1521" s="1">
        <v>8</v>
      </c>
      <c r="C1521" s="18"/>
      <c r="F1521" s="1">
        <v>14</v>
      </c>
    </row>
    <row r="1522" spans="1:6" x14ac:dyDescent="0.25">
      <c r="A1522" s="1" t="s">
        <v>8219</v>
      </c>
      <c r="B1522" s="1">
        <v>175</v>
      </c>
      <c r="C1522" s="18"/>
      <c r="F1522" s="1">
        <v>6</v>
      </c>
    </row>
    <row r="1523" spans="1:6" x14ac:dyDescent="0.25">
      <c r="A1523" s="1" t="s">
        <v>8219</v>
      </c>
      <c r="B1523" s="1">
        <v>104</v>
      </c>
      <c r="C1523" s="18"/>
      <c r="F1523" s="1">
        <v>33</v>
      </c>
    </row>
    <row r="1524" spans="1:6" x14ac:dyDescent="0.25">
      <c r="A1524" s="1" t="s">
        <v>8219</v>
      </c>
      <c r="B1524" s="1">
        <v>17</v>
      </c>
      <c r="C1524" s="18"/>
      <c r="F1524" s="1">
        <v>4</v>
      </c>
    </row>
    <row r="1525" spans="1:6" x14ac:dyDescent="0.25">
      <c r="A1525" s="1" t="s">
        <v>8219</v>
      </c>
      <c r="B1525" s="1">
        <v>277</v>
      </c>
      <c r="C1525" s="18"/>
      <c r="F1525" s="1">
        <v>1</v>
      </c>
    </row>
    <row r="1526" spans="1:6" x14ac:dyDescent="0.25">
      <c r="A1526" s="1" t="s">
        <v>8219</v>
      </c>
      <c r="B1526" s="1">
        <v>118</v>
      </c>
      <c r="C1526" s="18"/>
      <c r="F1526" s="1">
        <v>0</v>
      </c>
    </row>
    <row r="1527" spans="1:6" x14ac:dyDescent="0.25">
      <c r="A1527" s="1" t="s">
        <v>8219</v>
      </c>
      <c r="B1527" s="1">
        <v>97</v>
      </c>
      <c r="C1527" s="18"/>
      <c r="F1527" s="1">
        <v>6</v>
      </c>
    </row>
    <row r="1528" spans="1:6" x14ac:dyDescent="0.25">
      <c r="A1528" s="1" t="s">
        <v>8219</v>
      </c>
      <c r="B1528" s="1">
        <v>20</v>
      </c>
      <c r="C1528" s="18"/>
      <c r="F1528" s="1">
        <v>6</v>
      </c>
    </row>
    <row r="1529" spans="1:6" x14ac:dyDescent="0.25">
      <c r="A1529" s="1" t="s">
        <v>8219</v>
      </c>
      <c r="B1529" s="1">
        <v>26</v>
      </c>
      <c r="C1529" s="18"/>
      <c r="F1529" s="1">
        <v>1</v>
      </c>
    </row>
    <row r="1530" spans="1:6" x14ac:dyDescent="0.25">
      <c r="A1530" s="1" t="s">
        <v>8219</v>
      </c>
      <c r="B1530" s="1">
        <v>128</v>
      </c>
      <c r="C1530" s="18"/>
      <c r="F1530" s="1">
        <v>3</v>
      </c>
    </row>
    <row r="1531" spans="1:6" x14ac:dyDescent="0.25">
      <c r="A1531" s="1" t="s">
        <v>8219</v>
      </c>
      <c r="B1531" s="1">
        <v>15</v>
      </c>
      <c r="C1531" s="18"/>
    </row>
    <row r="1532" spans="1:6" x14ac:dyDescent="0.25">
      <c r="A1532" s="1" t="s">
        <v>8219</v>
      </c>
      <c r="B1532" s="1">
        <v>25</v>
      </c>
      <c r="C1532" s="18"/>
    </row>
    <row r="1533" spans="1:6" x14ac:dyDescent="0.25">
      <c r="A1533" s="1" t="s">
        <v>8219</v>
      </c>
      <c r="B1533" s="1">
        <v>55</v>
      </c>
      <c r="C1533" s="18"/>
    </row>
    <row r="1534" spans="1:6" x14ac:dyDescent="0.25">
      <c r="A1534" s="1" t="s">
        <v>8219</v>
      </c>
      <c r="B1534" s="1">
        <v>107</v>
      </c>
      <c r="C1534" s="18"/>
    </row>
    <row r="1535" spans="1:6" x14ac:dyDescent="0.25">
      <c r="A1535" s="1" t="s">
        <v>8219</v>
      </c>
      <c r="B1535" s="1">
        <v>557</v>
      </c>
      <c r="C1535" s="18"/>
    </row>
    <row r="1536" spans="1:6" x14ac:dyDescent="0.25">
      <c r="A1536" s="1" t="s">
        <v>8219</v>
      </c>
      <c r="B1536" s="1">
        <v>40</v>
      </c>
      <c r="C1536" s="18"/>
    </row>
    <row r="1537" spans="1:3" x14ac:dyDescent="0.25">
      <c r="A1537" s="1" t="s">
        <v>8219</v>
      </c>
      <c r="B1537" s="1">
        <v>36</v>
      </c>
      <c r="C1537" s="18"/>
    </row>
    <row r="1538" spans="1:3" x14ac:dyDescent="0.25">
      <c r="A1538" s="1" t="s">
        <v>8219</v>
      </c>
      <c r="B1538" s="1">
        <v>159</v>
      </c>
      <c r="C1538" s="18"/>
    </row>
    <row r="1539" spans="1:3" x14ac:dyDescent="0.25">
      <c r="A1539" s="1" t="s">
        <v>8219</v>
      </c>
      <c r="B1539" s="1">
        <v>41</v>
      </c>
      <c r="C1539" s="18"/>
    </row>
    <row r="1540" spans="1:3" x14ac:dyDescent="0.25">
      <c r="A1540" s="1" t="s">
        <v>8219</v>
      </c>
      <c r="B1540" s="1">
        <v>226</v>
      </c>
      <c r="C1540" s="18"/>
    </row>
    <row r="1541" spans="1:3" x14ac:dyDescent="0.25">
      <c r="A1541" s="1" t="s">
        <v>8219</v>
      </c>
      <c r="B1541" s="1">
        <v>30</v>
      </c>
      <c r="C1541" s="18"/>
    </row>
    <row r="1542" spans="1:3" x14ac:dyDescent="0.25">
      <c r="A1542" s="1" t="s">
        <v>8219</v>
      </c>
      <c r="B1542" s="1">
        <v>103</v>
      </c>
      <c r="C1542" s="18"/>
    </row>
    <row r="1543" spans="1:3" x14ac:dyDescent="0.25">
      <c r="A1543" s="1" t="s">
        <v>8219</v>
      </c>
      <c r="B1543" s="1">
        <v>62</v>
      </c>
      <c r="C1543" s="18"/>
    </row>
    <row r="1544" spans="1:3" x14ac:dyDescent="0.25">
      <c r="A1544" s="1" t="s">
        <v>8219</v>
      </c>
      <c r="B1544" s="1">
        <v>6</v>
      </c>
      <c r="C1544" s="18"/>
    </row>
    <row r="1545" spans="1:3" x14ac:dyDescent="0.25">
      <c r="A1545" s="1" t="s">
        <v>8219</v>
      </c>
      <c r="B1545" s="1">
        <v>182</v>
      </c>
      <c r="C1545" s="18"/>
    </row>
    <row r="1546" spans="1:3" x14ac:dyDescent="0.25">
      <c r="A1546" s="1" t="s">
        <v>8219</v>
      </c>
      <c r="B1546" s="1">
        <v>145</v>
      </c>
      <c r="C1546" s="18"/>
    </row>
    <row r="1547" spans="1:3" x14ac:dyDescent="0.25">
      <c r="A1547" s="1" t="s">
        <v>8219</v>
      </c>
      <c r="B1547" s="1">
        <v>25</v>
      </c>
      <c r="C1547" s="18"/>
    </row>
    <row r="1548" spans="1:3" x14ac:dyDescent="0.25">
      <c r="A1548" s="1" t="s">
        <v>8219</v>
      </c>
      <c r="B1548" s="1">
        <v>320</v>
      </c>
      <c r="C1548" s="18"/>
    </row>
    <row r="1549" spans="1:3" x14ac:dyDescent="0.25">
      <c r="A1549" s="1" t="s">
        <v>8219</v>
      </c>
      <c r="B1549" s="1">
        <v>99</v>
      </c>
      <c r="C1549" s="18"/>
    </row>
    <row r="1550" spans="1:3" x14ac:dyDescent="0.25">
      <c r="A1550" s="1" t="s">
        <v>8219</v>
      </c>
      <c r="B1550" s="1">
        <v>348</v>
      </c>
      <c r="C1550" s="18"/>
    </row>
    <row r="1551" spans="1:3" x14ac:dyDescent="0.25">
      <c r="A1551" s="1" t="s">
        <v>8219</v>
      </c>
      <c r="B1551" s="1">
        <v>41</v>
      </c>
      <c r="C1551" s="18"/>
    </row>
    <row r="1552" spans="1:3" x14ac:dyDescent="0.25">
      <c r="A1552" s="1" t="s">
        <v>8219</v>
      </c>
      <c r="B1552" s="1">
        <v>29</v>
      </c>
      <c r="C1552" s="18"/>
    </row>
    <row r="1553" spans="1:3" x14ac:dyDescent="0.25">
      <c r="A1553" s="1" t="s">
        <v>8219</v>
      </c>
      <c r="B1553" s="1">
        <v>25</v>
      </c>
      <c r="C1553" s="18"/>
    </row>
    <row r="1554" spans="1:3" x14ac:dyDescent="0.25">
      <c r="A1554" s="1" t="s">
        <v>8219</v>
      </c>
      <c r="B1554" s="1">
        <v>23</v>
      </c>
      <c r="C1554" s="18"/>
    </row>
    <row r="1555" spans="1:3" x14ac:dyDescent="0.25">
      <c r="A1555" s="1" t="s">
        <v>8219</v>
      </c>
      <c r="B1555" s="1">
        <v>1260</v>
      </c>
      <c r="C1555" s="18"/>
    </row>
    <row r="1556" spans="1:3" x14ac:dyDescent="0.25">
      <c r="A1556" s="1" t="s">
        <v>8219</v>
      </c>
      <c r="B1556" s="1">
        <v>307</v>
      </c>
      <c r="C1556" s="18"/>
    </row>
    <row r="1557" spans="1:3" x14ac:dyDescent="0.25">
      <c r="A1557" s="1" t="s">
        <v>8219</v>
      </c>
      <c r="B1557" s="1">
        <v>329</v>
      </c>
      <c r="C1557" s="18"/>
    </row>
    <row r="1558" spans="1:3" x14ac:dyDescent="0.25">
      <c r="A1558" s="1" t="s">
        <v>8219</v>
      </c>
      <c r="B1558" s="1">
        <v>32</v>
      </c>
      <c r="C1558" s="18"/>
    </row>
    <row r="1559" spans="1:3" x14ac:dyDescent="0.25">
      <c r="A1559" s="1" t="s">
        <v>8219</v>
      </c>
      <c r="B1559" s="1">
        <v>27</v>
      </c>
      <c r="C1559" s="18"/>
    </row>
    <row r="1560" spans="1:3" x14ac:dyDescent="0.25">
      <c r="A1560" s="1" t="s">
        <v>8219</v>
      </c>
      <c r="B1560" s="1">
        <v>236</v>
      </c>
      <c r="C1560" s="18"/>
    </row>
    <row r="1561" spans="1:3" x14ac:dyDescent="0.25">
      <c r="A1561" s="1" t="s">
        <v>8219</v>
      </c>
      <c r="B1561" s="1">
        <v>42</v>
      </c>
      <c r="C1561" s="18"/>
    </row>
    <row r="1562" spans="1:3" x14ac:dyDescent="0.25">
      <c r="A1562" s="1" t="s">
        <v>8219</v>
      </c>
      <c r="B1562" s="1">
        <v>95</v>
      </c>
      <c r="C1562" s="18"/>
    </row>
    <row r="1563" spans="1:3" x14ac:dyDescent="0.25">
      <c r="A1563" s="1" t="s">
        <v>8219</v>
      </c>
      <c r="B1563" s="1">
        <v>37</v>
      </c>
      <c r="C1563" s="18"/>
    </row>
    <row r="1564" spans="1:3" x14ac:dyDescent="0.25">
      <c r="A1564" s="1" t="s">
        <v>8219</v>
      </c>
      <c r="B1564" s="1">
        <v>128</v>
      </c>
      <c r="C1564" s="18"/>
    </row>
    <row r="1565" spans="1:3" x14ac:dyDescent="0.25">
      <c r="A1565" s="1" t="s">
        <v>8219</v>
      </c>
      <c r="B1565" s="1">
        <v>156</v>
      </c>
      <c r="C1565" s="18"/>
    </row>
    <row r="1566" spans="1:3" x14ac:dyDescent="0.25">
      <c r="A1566" s="1" t="s">
        <v>8219</v>
      </c>
      <c r="B1566" s="1">
        <v>64</v>
      </c>
      <c r="C1566" s="18"/>
    </row>
    <row r="1567" spans="1:3" x14ac:dyDescent="0.25">
      <c r="A1567" s="1" t="s">
        <v>8219</v>
      </c>
      <c r="B1567" s="1">
        <v>58</v>
      </c>
      <c r="C1567" s="18"/>
    </row>
    <row r="1568" spans="1:3" x14ac:dyDescent="0.25">
      <c r="A1568" s="1" t="s">
        <v>8219</v>
      </c>
      <c r="B1568" s="1">
        <v>20</v>
      </c>
      <c r="C1568" s="18"/>
    </row>
    <row r="1569" spans="1:3" x14ac:dyDescent="0.25">
      <c r="A1569" s="1" t="s">
        <v>8219</v>
      </c>
      <c r="B1569" s="1">
        <v>47</v>
      </c>
      <c r="C1569" s="18"/>
    </row>
    <row r="1570" spans="1:3" x14ac:dyDescent="0.25">
      <c r="A1570" s="1" t="s">
        <v>8219</v>
      </c>
      <c r="B1570" s="1">
        <v>54</v>
      </c>
      <c r="C1570" s="18"/>
    </row>
    <row r="1571" spans="1:3" x14ac:dyDescent="0.25">
      <c r="A1571" s="1" t="s">
        <v>8219</v>
      </c>
      <c r="B1571" s="1">
        <v>9</v>
      </c>
      <c r="C1571" s="18"/>
    </row>
    <row r="1572" spans="1:3" x14ac:dyDescent="0.25">
      <c r="A1572" s="1" t="s">
        <v>8219</v>
      </c>
      <c r="B1572" s="1">
        <v>213</v>
      </c>
      <c r="C1572" s="18"/>
    </row>
    <row r="1573" spans="1:3" x14ac:dyDescent="0.25">
      <c r="A1573" s="1" t="s">
        <v>8219</v>
      </c>
      <c r="B1573" s="1">
        <v>57</v>
      </c>
      <c r="C1573" s="18"/>
    </row>
    <row r="1574" spans="1:3" x14ac:dyDescent="0.25">
      <c r="A1574" s="1" t="s">
        <v>8219</v>
      </c>
      <c r="B1574" s="1">
        <v>25</v>
      </c>
      <c r="C1574" s="18"/>
    </row>
    <row r="1575" spans="1:3" x14ac:dyDescent="0.25">
      <c r="A1575" s="1" t="s">
        <v>8219</v>
      </c>
      <c r="B1575" s="1">
        <v>104</v>
      </c>
      <c r="C1575" s="18"/>
    </row>
    <row r="1576" spans="1:3" x14ac:dyDescent="0.25">
      <c r="A1576" s="1" t="s">
        <v>8219</v>
      </c>
      <c r="B1576" s="1">
        <v>34</v>
      </c>
      <c r="C1576" s="18"/>
    </row>
    <row r="1577" spans="1:3" x14ac:dyDescent="0.25">
      <c r="A1577" s="1" t="s">
        <v>8219</v>
      </c>
      <c r="B1577" s="1">
        <v>67</v>
      </c>
      <c r="C1577" s="18"/>
    </row>
    <row r="1578" spans="1:3" x14ac:dyDescent="0.25">
      <c r="A1578" s="1" t="s">
        <v>8219</v>
      </c>
      <c r="B1578" s="1">
        <v>241</v>
      </c>
      <c r="C1578" s="18"/>
    </row>
    <row r="1579" spans="1:3" x14ac:dyDescent="0.25">
      <c r="A1579" s="1" t="s">
        <v>8219</v>
      </c>
      <c r="B1579" s="1">
        <v>123</v>
      </c>
      <c r="C1579" s="18"/>
    </row>
    <row r="1580" spans="1:3" x14ac:dyDescent="0.25">
      <c r="A1580" s="1" t="s">
        <v>8219</v>
      </c>
      <c r="B1580" s="1">
        <v>302</v>
      </c>
      <c r="C1580" s="18"/>
    </row>
    <row r="1581" spans="1:3" x14ac:dyDescent="0.25">
      <c r="A1581" s="1" t="s">
        <v>8219</v>
      </c>
      <c r="B1581" s="1">
        <v>89</v>
      </c>
      <c r="C1581" s="18"/>
    </row>
    <row r="1582" spans="1:3" x14ac:dyDescent="0.25">
      <c r="A1582" s="1" t="s">
        <v>8219</v>
      </c>
      <c r="B1582" s="1">
        <v>41</v>
      </c>
      <c r="C1582" s="18"/>
    </row>
    <row r="1583" spans="1:3" x14ac:dyDescent="0.25">
      <c r="A1583" s="1" t="s">
        <v>8219</v>
      </c>
      <c r="B1583" s="1">
        <v>69</v>
      </c>
      <c r="C1583" s="18"/>
    </row>
    <row r="1584" spans="1:3" x14ac:dyDescent="0.25">
      <c r="A1584" s="1" t="s">
        <v>8219</v>
      </c>
      <c r="B1584" s="1">
        <v>52</v>
      </c>
      <c r="C1584" s="18"/>
    </row>
    <row r="1585" spans="1:3" x14ac:dyDescent="0.25">
      <c r="A1585" s="1" t="s">
        <v>8219</v>
      </c>
      <c r="B1585" s="1">
        <v>57</v>
      </c>
      <c r="C1585" s="18"/>
    </row>
    <row r="1586" spans="1:3" x14ac:dyDescent="0.25">
      <c r="A1586" s="1" t="s">
        <v>8219</v>
      </c>
      <c r="B1586" s="1">
        <v>74</v>
      </c>
      <c r="C1586" s="18"/>
    </row>
    <row r="1587" spans="1:3" x14ac:dyDescent="0.25">
      <c r="A1587" s="1" t="s">
        <v>8219</v>
      </c>
      <c r="B1587" s="1">
        <v>63</v>
      </c>
      <c r="C1587" s="18"/>
    </row>
    <row r="1588" spans="1:3" x14ac:dyDescent="0.25">
      <c r="A1588" s="1" t="s">
        <v>8219</v>
      </c>
      <c r="B1588" s="1">
        <v>72</v>
      </c>
      <c r="C1588" s="18"/>
    </row>
    <row r="1589" spans="1:3" x14ac:dyDescent="0.25">
      <c r="A1589" s="1" t="s">
        <v>8219</v>
      </c>
      <c r="B1589" s="1">
        <v>71</v>
      </c>
      <c r="C1589" s="18"/>
    </row>
    <row r="1590" spans="1:3" x14ac:dyDescent="0.25">
      <c r="A1590" s="1" t="s">
        <v>8219</v>
      </c>
      <c r="B1590" s="1">
        <v>21</v>
      </c>
      <c r="C1590" s="18"/>
    </row>
    <row r="1591" spans="1:3" x14ac:dyDescent="0.25">
      <c r="A1591" s="1" t="s">
        <v>8219</v>
      </c>
      <c r="B1591" s="1">
        <v>930</v>
      </c>
      <c r="C1591" s="18"/>
    </row>
    <row r="1592" spans="1:3" x14ac:dyDescent="0.25">
      <c r="A1592" s="1" t="s">
        <v>8219</v>
      </c>
      <c r="B1592" s="1">
        <v>55</v>
      </c>
      <c r="C1592" s="18"/>
    </row>
    <row r="1593" spans="1:3" x14ac:dyDescent="0.25">
      <c r="A1593" s="1" t="s">
        <v>8219</v>
      </c>
      <c r="B1593" s="1">
        <v>61</v>
      </c>
      <c r="C1593" s="18"/>
    </row>
    <row r="1594" spans="1:3" x14ac:dyDescent="0.25">
      <c r="A1594" s="1" t="s">
        <v>8219</v>
      </c>
      <c r="B1594" s="1">
        <v>82</v>
      </c>
      <c r="C1594" s="18"/>
    </row>
    <row r="1595" spans="1:3" x14ac:dyDescent="0.25">
      <c r="A1595" s="1" t="s">
        <v>8219</v>
      </c>
      <c r="B1595" s="1">
        <v>71</v>
      </c>
      <c r="C1595" s="18"/>
    </row>
    <row r="1596" spans="1:3" x14ac:dyDescent="0.25">
      <c r="A1596" s="1" t="s">
        <v>8219</v>
      </c>
      <c r="B1596" s="1">
        <v>117</v>
      </c>
      <c r="C1596" s="18"/>
    </row>
    <row r="1597" spans="1:3" x14ac:dyDescent="0.25">
      <c r="A1597" s="1" t="s">
        <v>8219</v>
      </c>
      <c r="B1597" s="1">
        <v>29</v>
      </c>
      <c r="C1597" s="18"/>
    </row>
    <row r="1598" spans="1:3" x14ac:dyDescent="0.25">
      <c r="A1598" s="1" t="s">
        <v>8219</v>
      </c>
      <c r="B1598" s="1">
        <v>74</v>
      </c>
      <c r="C1598" s="18"/>
    </row>
    <row r="1599" spans="1:3" x14ac:dyDescent="0.25">
      <c r="A1599" s="1" t="s">
        <v>8219</v>
      </c>
      <c r="B1599" s="1">
        <v>23</v>
      </c>
      <c r="C1599" s="18"/>
    </row>
    <row r="1600" spans="1:3" x14ac:dyDescent="0.25">
      <c r="A1600" s="1" t="s">
        <v>8219</v>
      </c>
      <c r="B1600" s="1">
        <v>60</v>
      </c>
      <c r="C1600" s="18"/>
    </row>
    <row r="1601" spans="1:3" x14ac:dyDescent="0.25">
      <c r="A1601" s="1" t="s">
        <v>8219</v>
      </c>
      <c r="B1601" s="1">
        <v>55</v>
      </c>
      <c r="C1601" s="18"/>
    </row>
    <row r="1602" spans="1:3" x14ac:dyDescent="0.25">
      <c r="A1602" s="1" t="s">
        <v>8219</v>
      </c>
      <c r="B1602" s="1">
        <v>51</v>
      </c>
      <c r="C1602" s="18"/>
    </row>
    <row r="1603" spans="1:3" x14ac:dyDescent="0.25">
      <c r="A1603" s="1" t="s">
        <v>8219</v>
      </c>
      <c r="B1603" s="1">
        <v>78</v>
      </c>
      <c r="C1603" s="18"/>
    </row>
    <row r="1604" spans="1:3" x14ac:dyDescent="0.25">
      <c r="A1604" s="1" t="s">
        <v>8219</v>
      </c>
      <c r="B1604" s="1">
        <v>62</v>
      </c>
      <c r="C1604" s="18"/>
    </row>
    <row r="1605" spans="1:3" x14ac:dyDescent="0.25">
      <c r="A1605" s="1" t="s">
        <v>8219</v>
      </c>
      <c r="B1605" s="1">
        <v>45</v>
      </c>
      <c r="C1605" s="18"/>
    </row>
    <row r="1606" spans="1:3" x14ac:dyDescent="0.25">
      <c r="A1606" s="1" t="s">
        <v>8219</v>
      </c>
      <c r="B1606" s="1">
        <v>15</v>
      </c>
      <c r="C1606" s="18"/>
    </row>
    <row r="1607" spans="1:3" x14ac:dyDescent="0.25">
      <c r="A1607" s="1" t="s">
        <v>8219</v>
      </c>
      <c r="B1607" s="1">
        <v>151</v>
      </c>
      <c r="C1607" s="18"/>
    </row>
    <row r="1608" spans="1:3" x14ac:dyDescent="0.25">
      <c r="A1608" s="1" t="s">
        <v>8219</v>
      </c>
      <c r="B1608" s="1">
        <v>68</v>
      </c>
      <c r="C1608" s="18"/>
    </row>
    <row r="1609" spans="1:3" x14ac:dyDescent="0.25">
      <c r="A1609" s="1" t="s">
        <v>8219</v>
      </c>
      <c r="B1609" s="1">
        <v>46</v>
      </c>
      <c r="C1609" s="18"/>
    </row>
    <row r="1610" spans="1:3" x14ac:dyDescent="0.25">
      <c r="A1610" s="1" t="s">
        <v>8219</v>
      </c>
      <c r="B1610" s="1">
        <v>24</v>
      </c>
      <c r="C1610" s="18"/>
    </row>
    <row r="1611" spans="1:3" x14ac:dyDescent="0.25">
      <c r="A1611" s="1" t="s">
        <v>8219</v>
      </c>
      <c r="B1611" s="1">
        <v>70</v>
      </c>
      <c r="C1611" s="18"/>
    </row>
    <row r="1612" spans="1:3" x14ac:dyDescent="0.25">
      <c r="A1612" s="1" t="s">
        <v>8219</v>
      </c>
      <c r="B1612" s="1">
        <v>244</v>
      </c>
      <c r="C1612" s="18"/>
    </row>
    <row r="1613" spans="1:3" x14ac:dyDescent="0.25">
      <c r="A1613" s="1" t="s">
        <v>8219</v>
      </c>
      <c r="B1613" s="1">
        <v>82</v>
      </c>
      <c r="C1613" s="18"/>
    </row>
    <row r="1614" spans="1:3" x14ac:dyDescent="0.25">
      <c r="A1614" s="1" t="s">
        <v>8219</v>
      </c>
      <c r="B1614" s="1">
        <v>226</v>
      </c>
      <c r="C1614" s="18"/>
    </row>
    <row r="1615" spans="1:3" x14ac:dyDescent="0.25">
      <c r="A1615" s="1" t="s">
        <v>8219</v>
      </c>
      <c r="B1615" s="1">
        <v>60</v>
      </c>
      <c r="C1615" s="18"/>
    </row>
    <row r="1616" spans="1:3" x14ac:dyDescent="0.25">
      <c r="A1616" s="1" t="s">
        <v>8219</v>
      </c>
      <c r="B1616" s="1">
        <v>322</v>
      </c>
      <c r="C1616" s="18"/>
    </row>
    <row r="1617" spans="1:3" x14ac:dyDescent="0.25">
      <c r="A1617" s="1" t="s">
        <v>8219</v>
      </c>
      <c r="B1617" s="1">
        <v>94</v>
      </c>
      <c r="C1617" s="18"/>
    </row>
    <row r="1618" spans="1:3" x14ac:dyDescent="0.25">
      <c r="A1618" s="1" t="s">
        <v>8219</v>
      </c>
      <c r="B1618" s="1">
        <v>47</v>
      </c>
      <c r="C1618" s="18"/>
    </row>
    <row r="1619" spans="1:3" x14ac:dyDescent="0.25">
      <c r="A1619" s="1" t="s">
        <v>8219</v>
      </c>
      <c r="B1619" s="1">
        <v>115</v>
      </c>
      <c r="C1619" s="18"/>
    </row>
    <row r="1620" spans="1:3" x14ac:dyDescent="0.25">
      <c r="A1620" s="1" t="s">
        <v>8219</v>
      </c>
      <c r="B1620" s="1">
        <v>134</v>
      </c>
      <c r="C1620" s="18"/>
    </row>
    <row r="1621" spans="1:3" x14ac:dyDescent="0.25">
      <c r="A1621" s="1" t="s">
        <v>8219</v>
      </c>
      <c r="B1621" s="1">
        <v>35</v>
      </c>
      <c r="C1621" s="18"/>
    </row>
    <row r="1622" spans="1:3" x14ac:dyDescent="0.25">
      <c r="A1622" s="1" t="s">
        <v>8219</v>
      </c>
      <c r="B1622" s="1">
        <v>104</v>
      </c>
      <c r="C1622" s="18"/>
    </row>
    <row r="1623" spans="1:3" x14ac:dyDescent="0.25">
      <c r="A1623" s="1" t="s">
        <v>8219</v>
      </c>
      <c r="B1623" s="1">
        <v>184</v>
      </c>
      <c r="C1623" s="18"/>
    </row>
    <row r="1624" spans="1:3" x14ac:dyDescent="0.25">
      <c r="A1624" s="1" t="s">
        <v>8219</v>
      </c>
      <c r="B1624" s="1">
        <v>119</v>
      </c>
      <c r="C1624" s="18"/>
    </row>
    <row r="1625" spans="1:3" x14ac:dyDescent="0.25">
      <c r="A1625" s="1" t="s">
        <v>8219</v>
      </c>
      <c r="B1625" s="1">
        <v>59</v>
      </c>
      <c r="C1625" s="18"/>
    </row>
    <row r="1626" spans="1:3" x14ac:dyDescent="0.25">
      <c r="A1626" s="1" t="s">
        <v>8219</v>
      </c>
      <c r="B1626" s="1">
        <v>113</v>
      </c>
      <c r="C1626" s="18"/>
    </row>
    <row r="1627" spans="1:3" x14ac:dyDescent="0.25">
      <c r="A1627" s="1" t="s">
        <v>8219</v>
      </c>
      <c r="B1627" s="1">
        <v>84</v>
      </c>
      <c r="C1627" s="18"/>
    </row>
    <row r="1628" spans="1:3" x14ac:dyDescent="0.25">
      <c r="A1628" s="1" t="s">
        <v>8219</v>
      </c>
      <c r="B1628" s="1">
        <v>74</v>
      </c>
      <c r="C1628" s="18"/>
    </row>
    <row r="1629" spans="1:3" x14ac:dyDescent="0.25">
      <c r="A1629" s="1" t="s">
        <v>8219</v>
      </c>
      <c r="B1629" s="1">
        <v>216</v>
      </c>
      <c r="C1629" s="18"/>
    </row>
    <row r="1630" spans="1:3" x14ac:dyDescent="0.25">
      <c r="A1630" s="1" t="s">
        <v>8219</v>
      </c>
      <c r="B1630" s="1">
        <v>39</v>
      </c>
      <c r="C1630" s="18"/>
    </row>
    <row r="1631" spans="1:3" x14ac:dyDescent="0.25">
      <c r="A1631" s="1" t="s">
        <v>8219</v>
      </c>
      <c r="B1631" s="1">
        <v>21</v>
      </c>
      <c r="C1631" s="18"/>
    </row>
    <row r="1632" spans="1:3" x14ac:dyDescent="0.25">
      <c r="A1632" s="1" t="s">
        <v>8219</v>
      </c>
      <c r="B1632" s="1">
        <v>30</v>
      </c>
      <c r="C1632" s="18"/>
    </row>
    <row r="1633" spans="1:3" x14ac:dyDescent="0.25">
      <c r="A1633" s="1" t="s">
        <v>8219</v>
      </c>
      <c r="B1633" s="1">
        <v>37</v>
      </c>
      <c r="C1633" s="18"/>
    </row>
    <row r="1634" spans="1:3" x14ac:dyDescent="0.25">
      <c r="A1634" s="1" t="s">
        <v>8219</v>
      </c>
      <c r="B1634" s="1">
        <v>202</v>
      </c>
      <c r="C1634" s="18"/>
    </row>
    <row r="1635" spans="1:3" x14ac:dyDescent="0.25">
      <c r="A1635" s="1" t="s">
        <v>8219</v>
      </c>
      <c r="B1635" s="1">
        <v>37</v>
      </c>
      <c r="C1635" s="18"/>
    </row>
    <row r="1636" spans="1:3" x14ac:dyDescent="0.25">
      <c r="A1636" s="1" t="s">
        <v>8219</v>
      </c>
      <c r="B1636" s="1">
        <v>28</v>
      </c>
      <c r="C1636" s="18"/>
    </row>
    <row r="1637" spans="1:3" x14ac:dyDescent="0.25">
      <c r="A1637" s="1" t="s">
        <v>8219</v>
      </c>
      <c r="B1637" s="1">
        <v>26</v>
      </c>
      <c r="C1637" s="18"/>
    </row>
    <row r="1638" spans="1:3" x14ac:dyDescent="0.25">
      <c r="A1638" s="1" t="s">
        <v>8219</v>
      </c>
      <c r="B1638" s="1">
        <v>61</v>
      </c>
      <c r="C1638" s="18"/>
    </row>
    <row r="1639" spans="1:3" x14ac:dyDescent="0.25">
      <c r="A1639" s="1" t="s">
        <v>8219</v>
      </c>
      <c r="B1639" s="1">
        <v>115</v>
      </c>
      <c r="C1639" s="18"/>
    </row>
    <row r="1640" spans="1:3" x14ac:dyDescent="0.25">
      <c r="A1640" s="1" t="s">
        <v>8219</v>
      </c>
      <c r="B1640" s="1">
        <v>181</v>
      </c>
      <c r="C1640" s="18"/>
    </row>
    <row r="1641" spans="1:3" x14ac:dyDescent="0.25">
      <c r="A1641" s="1" t="s">
        <v>8219</v>
      </c>
      <c r="B1641" s="1">
        <v>110</v>
      </c>
      <c r="C1641" s="18"/>
    </row>
    <row r="1642" spans="1:3" x14ac:dyDescent="0.25">
      <c r="A1642" s="1" t="s">
        <v>8219</v>
      </c>
      <c r="B1642" s="1">
        <v>269</v>
      </c>
      <c r="C1642" s="18"/>
    </row>
    <row r="1643" spans="1:3" x14ac:dyDescent="0.25">
      <c r="A1643" s="1" t="s">
        <v>8219</v>
      </c>
      <c r="B1643" s="1">
        <v>79</v>
      </c>
      <c r="C1643" s="18"/>
    </row>
    <row r="1644" spans="1:3" x14ac:dyDescent="0.25">
      <c r="A1644" s="1" t="s">
        <v>8219</v>
      </c>
      <c r="B1644" s="1">
        <v>104</v>
      </c>
      <c r="C1644" s="18"/>
    </row>
    <row r="1645" spans="1:3" x14ac:dyDescent="0.25">
      <c r="A1645" s="1" t="s">
        <v>8219</v>
      </c>
      <c r="B1645" s="1">
        <v>34</v>
      </c>
      <c r="C1645" s="18"/>
    </row>
    <row r="1646" spans="1:3" x14ac:dyDescent="0.25">
      <c r="A1646" s="1" t="s">
        <v>8219</v>
      </c>
      <c r="B1646" s="1">
        <v>167</v>
      </c>
      <c r="C1646" s="18"/>
    </row>
    <row r="1647" spans="1:3" x14ac:dyDescent="0.25">
      <c r="A1647" s="1" t="s">
        <v>8219</v>
      </c>
      <c r="B1647" s="1">
        <v>183</v>
      </c>
      <c r="C1647" s="18"/>
    </row>
    <row r="1648" spans="1:3" x14ac:dyDescent="0.25">
      <c r="A1648" s="1" t="s">
        <v>8219</v>
      </c>
      <c r="B1648" s="1">
        <v>71</v>
      </c>
      <c r="C1648" s="18"/>
    </row>
    <row r="1649" spans="1:3" x14ac:dyDescent="0.25">
      <c r="A1649" s="1" t="s">
        <v>8219</v>
      </c>
      <c r="B1649" s="1">
        <v>69</v>
      </c>
      <c r="C1649" s="18"/>
    </row>
    <row r="1650" spans="1:3" x14ac:dyDescent="0.25">
      <c r="A1650" s="1" t="s">
        <v>8219</v>
      </c>
      <c r="B1650" s="1">
        <v>270</v>
      </c>
      <c r="C1650" s="18"/>
    </row>
    <row r="1651" spans="1:3" x14ac:dyDescent="0.25">
      <c r="A1651" s="1" t="s">
        <v>8219</v>
      </c>
      <c r="B1651" s="1">
        <v>193</v>
      </c>
      <c r="C1651" s="18"/>
    </row>
    <row r="1652" spans="1:3" x14ac:dyDescent="0.25">
      <c r="A1652" s="1" t="s">
        <v>8219</v>
      </c>
      <c r="B1652" s="1">
        <v>57</v>
      </c>
      <c r="C1652" s="18"/>
    </row>
    <row r="1653" spans="1:3" x14ac:dyDescent="0.25">
      <c r="A1653" s="1" t="s">
        <v>8219</v>
      </c>
      <c r="B1653" s="1">
        <v>200</v>
      </c>
      <c r="C1653" s="18"/>
    </row>
    <row r="1654" spans="1:3" x14ac:dyDescent="0.25">
      <c r="A1654" s="1" t="s">
        <v>8219</v>
      </c>
      <c r="B1654" s="1">
        <v>88</v>
      </c>
      <c r="C1654" s="18"/>
    </row>
    <row r="1655" spans="1:3" x14ac:dyDescent="0.25">
      <c r="A1655" s="1" t="s">
        <v>8219</v>
      </c>
      <c r="B1655" s="1">
        <v>213</v>
      </c>
      <c r="C1655" s="18"/>
    </row>
    <row r="1656" spans="1:3" x14ac:dyDescent="0.25">
      <c r="A1656" s="1" t="s">
        <v>8219</v>
      </c>
      <c r="B1656" s="1">
        <v>20</v>
      </c>
      <c r="C1656" s="18"/>
    </row>
    <row r="1657" spans="1:3" x14ac:dyDescent="0.25">
      <c r="A1657" s="1" t="s">
        <v>8219</v>
      </c>
      <c r="B1657" s="1">
        <v>50</v>
      </c>
      <c r="C1657" s="18"/>
    </row>
    <row r="1658" spans="1:3" x14ac:dyDescent="0.25">
      <c r="A1658" s="1" t="s">
        <v>8219</v>
      </c>
      <c r="B1658" s="1">
        <v>115</v>
      </c>
      <c r="C1658" s="18"/>
    </row>
    <row r="1659" spans="1:3" x14ac:dyDescent="0.25">
      <c r="A1659" s="1" t="s">
        <v>8219</v>
      </c>
      <c r="B1659" s="1">
        <v>186</v>
      </c>
      <c r="C1659" s="18"/>
    </row>
    <row r="1660" spans="1:3" x14ac:dyDescent="0.25">
      <c r="A1660" s="1" t="s">
        <v>8219</v>
      </c>
      <c r="B1660" s="1">
        <v>18</v>
      </c>
      <c r="C1660" s="18"/>
    </row>
    <row r="1661" spans="1:3" x14ac:dyDescent="0.25">
      <c r="A1661" s="1" t="s">
        <v>8219</v>
      </c>
      <c r="B1661" s="1">
        <v>176</v>
      </c>
      <c r="C1661" s="18"/>
    </row>
    <row r="1662" spans="1:3" x14ac:dyDescent="0.25">
      <c r="A1662" s="1" t="s">
        <v>8219</v>
      </c>
      <c r="B1662" s="1">
        <v>41</v>
      </c>
      <c r="C1662" s="18"/>
    </row>
    <row r="1663" spans="1:3" x14ac:dyDescent="0.25">
      <c r="A1663" s="1" t="s">
        <v>8219</v>
      </c>
      <c r="B1663" s="1">
        <v>75</v>
      </c>
      <c r="C1663" s="18"/>
    </row>
    <row r="1664" spans="1:3" x14ac:dyDescent="0.25">
      <c r="A1664" s="1" t="s">
        <v>8219</v>
      </c>
      <c r="B1664" s="1">
        <v>97</v>
      </c>
      <c r="C1664" s="18"/>
    </row>
    <row r="1665" spans="1:3" x14ac:dyDescent="0.25">
      <c r="A1665" s="1" t="s">
        <v>8219</v>
      </c>
      <c r="B1665" s="1">
        <v>73</v>
      </c>
      <c r="C1665" s="18"/>
    </row>
    <row r="1666" spans="1:3" x14ac:dyDescent="0.25">
      <c r="A1666" s="1" t="s">
        <v>8219</v>
      </c>
      <c r="B1666" s="1">
        <v>49</v>
      </c>
      <c r="C1666" s="18"/>
    </row>
    <row r="1667" spans="1:3" x14ac:dyDescent="0.25">
      <c r="A1667" s="1" t="s">
        <v>8219</v>
      </c>
      <c r="B1667" s="1">
        <v>134</v>
      </c>
      <c r="C1667" s="18"/>
    </row>
    <row r="1668" spans="1:3" x14ac:dyDescent="0.25">
      <c r="A1668" s="1" t="s">
        <v>8219</v>
      </c>
      <c r="B1668" s="1">
        <v>68</v>
      </c>
      <c r="C1668" s="18"/>
    </row>
    <row r="1669" spans="1:3" x14ac:dyDescent="0.25">
      <c r="A1669" s="1" t="s">
        <v>8219</v>
      </c>
      <c r="B1669" s="1">
        <v>49</v>
      </c>
      <c r="C1669" s="18"/>
    </row>
    <row r="1670" spans="1:3" x14ac:dyDescent="0.25">
      <c r="A1670" s="1" t="s">
        <v>8219</v>
      </c>
      <c r="B1670" s="1">
        <v>63</v>
      </c>
      <c r="C1670" s="18"/>
    </row>
    <row r="1671" spans="1:3" x14ac:dyDescent="0.25">
      <c r="A1671" s="1" t="s">
        <v>8219</v>
      </c>
      <c r="B1671" s="1">
        <v>163</v>
      </c>
      <c r="C1671" s="18"/>
    </row>
    <row r="1672" spans="1:3" x14ac:dyDescent="0.25">
      <c r="A1672" s="1" t="s">
        <v>8219</v>
      </c>
      <c r="B1672" s="1">
        <v>288</v>
      </c>
      <c r="C1672" s="18"/>
    </row>
    <row r="1673" spans="1:3" x14ac:dyDescent="0.25">
      <c r="A1673" s="1" t="s">
        <v>8219</v>
      </c>
      <c r="B1673" s="1">
        <v>42</v>
      </c>
      <c r="C1673" s="18"/>
    </row>
    <row r="1674" spans="1:3" x14ac:dyDescent="0.25">
      <c r="A1674" s="1" t="s">
        <v>8219</v>
      </c>
      <c r="B1674" s="1">
        <v>70</v>
      </c>
      <c r="C1674" s="18"/>
    </row>
    <row r="1675" spans="1:3" x14ac:dyDescent="0.25">
      <c r="A1675" s="1" t="s">
        <v>8219</v>
      </c>
      <c r="B1675" s="1">
        <v>30</v>
      </c>
      <c r="C1675" s="18"/>
    </row>
    <row r="1676" spans="1:3" x14ac:dyDescent="0.25">
      <c r="A1676" s="1" t="s">
        <v>8219</v>
      </c>
      <c r="B1676" s="1">
        <v>51</v>
      </c>
      <c r="C1676" s="18"/>
    </row>
    <row r="1677" spans="1:3" x14ac:dyDescent="0.25">
      <c r="A1677" s="1" t="s">
        <v>8219</v>
      </c>
      <c r="B1677" s="1">
        <v>145</v>
      </c>
      <c r="C1677" s="18"/>
    </row>
    <row r="1678" spans="1:3" x14ac:dyDescent="0.25">
      <c r="A1678" s="1" t="s">
        <v>8219</v>
      </c>
      <c r="B1678" s="1">
        <v>21</v>
      </c>
      <c r="C1678" s="18"/>
    </row>
    <row r="1679" spans="1:3" x14ac:dyDescent="0.25">
      <c r="A1679" s="1" t="s">
        <v>8219</v>
      </c>
      <c r="B1679" s="1">
        <v>286</v>
      </c>
      <c r="C1679" s="18"/>
    </row>
    <row r="1680" spans="1:3" x14ac:dyDescent="0.25">
      <c r="A1680" s="1" t="s">
        <v>8219</v>
      </c>
      <c r="B1680" s="1">
        <v>12</v>
      </c>
      <c r="C1680" s="18"/>
    </row>
    <row r="1681" spans="1:3" x14ac:dyDescent="0.25">
      <c r="A1681" s="1" t="s">
        <v>8219</v>
      </c>
      <c r="B1681" s="1">
        <v>100</v>
      </c>
      <c r="C1681" s="18"/>
    </row>
    <row r="1682" spans="1:3" x14ac:dyDescent="0.25">
      <c r="A1682" s="1" t="s">
        <v>8219</v>
      </c>
      <c r="B1682" s="1">
        <v>100</v>
      </c>
      <c r="C1682" s="18"/>
    </row>
    <row r="1683" spans="1:3" x14ac:dyDescent="0.25">
      <c r="A1683" s="1" t="s">
        <v>8219</v>
      </c>
      <c r="B1683" s="1">
        <v>34</v>
      </c>
      <c r="C1683" s="18"/>
    </row>
    <row r="1684" spans="1:3" x14ac:dyDescent="0.25">
      <c r="A1684" s="1" t="s">
        <v>8219</v>
      </c>
      <c r="B1684" s="1">
        <v>63</v>
      </c>
      <c r="C1684" s="18"/>
    </row>
    <row r="1685" spans="1:3" x14ac:dyDescent="0.25">
      <c r="A1685" s="1" t="s">
        <v>8219</v>
      </c>
      <c r="B1685" s="1">
        <v>30</v>
      </c>
      <c r="C1685" s="18"/>
    </row>
    <row r="1686" spans="1:3" x14ac:dyDescent="0.25">
      <c r="A1686" s="1" t="s">
        <v>8219</v>
      </c>
      <c r="B1686" s="1">
        <v>47</v>
      </c>
      <c r="C1686" s="18"/>
    </row>
    <row r="1687" spans="1:3" x14ac:dyDescent="0.25">
      <c r="A1687" s="1" t="s">
        <v>8219</v>
      </c>
      <c r="B1687" s="1">
        <v>237</v>
      </c>
      <c r="C1687" s="18"/>
    </row>
    <row r="1688" spans="1:3" x14ac:dyDescent="0.25">
      <c r="A1688" s="1" t="s">
        <v>8219</v>
      </c>
      <c r="B1688" s="1">
        <v>47</v>
      </c>
      <c r="C1688" s="18"/>
    </row>
    <row r="1689" spans="1:3" x14ac:dyDescent="0.25">
      <c r="A1689" s="1" t="s">
        <v>8219</v>
      </c>
      <c r="B1689" s="1">
        <v>15</v>
      </c>
      <c r="C1689" s="18"/>
    </row>
    <row r="1690" spans="1:3" x14ac:dyDescent="0.25">
      <c r="A1690" s="1" t="s">
        <v>8219</v>
      </c>
      <c r="B1690" s="1">
        <v>81</v>
      </c>
      <c r="C1690" s="18"/>
    </row>
    <row r="1691" spans="1:3" x14ac:dyDescent="0.25">
      <c r="A1691" s="1" t="s">
        <v>8219</v>
      </c>
      <c r="B1691" s="1">
        <v>122</v>
      </c>
      <c r="C1691" s="18"/>
    </row>
    <row r="1692" spans="1:3" x14ac:dyDescent="0.25">
      <c r="A1692" s="1" t="s">
        <v>8219</v>
      </c>
      <c r="B1692" s="1">
        <v>34</v>
      </c>
      <c r="C1692" s="18"/>
    </row>
    <row r="1693" spans="1:3" x14ac:dyDescent="0.25">
      <c r="A1693" s="1" t="s">
        <v>8219</v>
      </c>
      <c r="B1693" s="1">
        <v>207</v>
      </c>
      <c r="C1693" s="18"/>
    </row>
    <row r="1694" spans="1:3" x14ac:dyDescent="0.25">
      <c r="A1694" s="1" t="s">
        <v>8219</v>
      </c>
      <c r="B1694" s="1">
        <v>25</v>
      </c>
      <c r="C1694" s="18"/>
    </row>
    <row r="1695" spans="1:3" x14ac:dyDescent="0.25">
      <c r="A1695" s="1" t="s">
        <v>8219</v>
      </c>
      <c r="B1695" s="1">
        <v>72</v>
      </c>
      <c r="C1695" s="18"/>
    </row>
    <row r="1696" spans="1:3" x14ac:dyDescent="0.25">
      <c r="A1696" s="1" t="s">
        <v>8219</v>
      </c>
      <c r="B1696" s="1">
        <v>14</v>
      </c>
      <c r="C1696" s="18"/>
    </row>
    <row r="1697" spans="1:3" x14ac:dyDescent="0.25">
      <c r="A1697" s="1" t="s">
        <v>8219</v>
      </c>
      <c r="B1697" s="1">
        <v>15</v>
      </c>
      <c r="C1697" s="18"/>
    </row>
    <row r="1698" spans="1:3" x14ac:dyDescent="0.25">
      <c r="A1698" s="1" t="s">
        <v>8219</v>
      </c>
      <c r="B1698" s="1">
        <v>91</v>
      </c>
      <c r="C1698" s="18"/>
    </row>
    <row r="1699" spans="1:3" x14ac:dyDescent="0.25">
      <c r="A1699" s="1" t="s">
        <v>8219</v>
      </c>
      <c r="B1699" s="1">
        <v>24</v>
      </c>
      <c r="C1699" s="18"/>
    </row>
    <row r="1700" spans="1:3" x14ac:dyDescent="0.25">
      <c r="A1700" s="1" t="s">
        <v>8219</v>
      </c>
      <c r="B1700" s="1">
        <v>27</v>
      </c>
      <c r="C1700" s="18"/>
    </row>
    <row r="1701" spans="1:3" x14ac:dyDescent="0.25">
      <c r="A1701" s="1" t="s">
        <v>8219</v>
      </c>
      <c r="B1701" s="1">
        <v>47</v>
      </c>
      <c r="C1701" s="18"/>
    </row>
    <row r="1702" spans="1:3" x14ac:dyDescent="0.25">
      <c r="A1702" s="1" t="s">
        <v>8219</v>
      </c>
      <c r="B1702" s="1">
        <v>44</v>
      </c>
      <c r="C1702" s="18"/>
    </row>
    <row r="1703" spans="1:3" x14ac:dyDescent="0.25">
      <c r="A1703" s="1" t="s">
        <v>8219</v>
      </c>
      <c r="B1703" s="1">
        <v>72</v>
      </c>
      <c r="C1703" s="18"/>
    </row>
    <row r="1704" spans="1:3" x14ac:dyDescent="0.25">
      <c r="A1704" s="1" t="s">
        <v>8219</v>
      </c>
      <c r="B1704" s="1">
        <v>63</v>
      </c>
      <c r="C1704" s="18"/>
    </row>
    <row r="1705" spans="1:3" x14ac:dyDescent="0.25">
      <c r="A1705" s="1" t="s">
        <v>8219</v>
      </c>
      <c r="B1705" s="1">
        <v>88</v>
      </c>
      <c r="C1705" s="18"/>
    </row>
    <row r="1706" spans="1:3" x14ac:dyDescent="0.25">
      <c r="A1706" s="1" t="s">
        <v>8219</v>
      </c>
      <c r="B1706" s="1">
        <v>70</v>
      </c>
      <c r="C1706" s="18"/>
    </row>
    <row r="1707" spans="1:3" x14ac:dyDescent="0.25">
      <c r="A1707" s="1" t="s">
        <v>8219</v>
      </c>
      <c r="B1707" s="1">
        <v>50</v>
      </c>
      <c r="C1707" s="18"/>
    </row>
    <row r="1708" spans="1:3" x14ac:dyDescent="0.25">
      <c r="A1708" s="1" t="s">
        <v>8219</v>
      </c>
      <c r="B1708" s="1">
        <v>35</v>
      </c>
      <c r="C1708" s="18"/>
    </row>
    <row r="1709" spans="1:3" x14ac:dyDescent="0.25">
      <c r="A1709" s="1" t="s">
        <v>8219</v>
      </c>
      <c r="B1709" s="1">
        <v>175</v>
      </c>
      <c r="C1709" s="18"/>
    </row>
    <row r="1710" spans="1:3" x14ac:dyDescent="0.25">
      <c r="A1710" s="1" t="s">
        <v>8219</v>
      </c>
      <c r="B1710" s="1">
        <v>20</v>
      </c>
      <c r="C1710" s="18"/>
    </row>
    <row r="1711" spans="1:3" x14ac:dyDescent="0.25">
      <c r="A1711" s="1" t="s">
        <v>8219</v>
      </c>
      <c r="B1711" s="1">
        <v>54</v>
      </c>
      <c r="C1711" s="18"/>
    </row>
    <row r="1712" spans="1:3" x14ac:dyDescent="0.25">
      <c r="A1712" s="1" t="s">
        <v>8219</v>
      </c>
      <c r="B1712" s="1">
        <v>20</v>
      </c>
      <c r="C1712" s="18"/>
    </row>
    <row r="1713" spans="1:3" x14ac:dyDescent="0.25">
      <c r="A1713" s="1" t="s">
        <v>8219</v>
      </c>
      <c r="B1713" s="1">
        <v>57</v>
      </c>
      <c r="C1713" s="18"/>
    </row>
    <row r="1714" spans="1:3" x14ac:dyDescent="0.25">
      <c r="A1714" s="1" t="s">
        <v>8219</v>
      </c>
      <c r="B1714" s="1">
        <v>31</v>
      </c>
      <c r="C1714" s="18"/>
    </row>
    <row r="1715" spans="1:3" x14ac:dyDescent="0.25">
      <c r="A1715" s="1" t="s">
        <v>8219</v>
      </c>
      <c r="B1715" s="1">
        <v>31</v>
      </c>
      <c r="C1715" s="18"/>
    </row>
    <row r="1716" spans="1:3" x14ac:dyDescent="0.25">
      <c r="A1716" s="1" t="s">
        <v>8219</v>
      </c>
      <c r="B1716" s="1">
        <v>45</v>
      </c>
      <c r="C1716" s="18"/>
    </row>
    <row r="1717" spans="1:3" x14ac:dyDescent="0.25">
      <c r="A1717" s="1" t="s">
        <v>8219</v>
      </c>
      <c r="B1717" s="1">
        <v>41</v>
      </c>
      <c r="C1717" s="18"/>
    </row>
    <row r="1718" spans="1:3" x14ac:dyDescent="0.25">
      <c r="A1718" s="1" t="s">
        <v>8219</v>
      </c>
      <c r="B1718" s="1">
        <v>29</v>
      </c>
      <c r="C1718" s="18"/>
    </row>
    <row r="1719" spans="1:3" x14ac:dyDescent="0.25">
      <c r="A1719" s="1" t="s">
        <v>8219</v>
      </c>
      <c r="B1719" s="1">
        <v>58</v>
      </c>
      <c r="C1719" s="18"/>
    </row>
    <row r="1720" spans="1:3" x14ac:dyDescent="0.25">
      <c r="A1720" s="1" t="s">
        <v>8219</v>
      </c>
      <c r="B1720" s="1">
        <v>89</v>
      </c>
      <c r="C1720" s="18"/>
    </row>
    <row r="1721" spans="1:3" x14ac:dyDescent="0.25">
      <c r="A1721" s="1" t="s">
        <v>8219</v>
      </c>
      <c r="B1721" s="1">
        <v>125</v>
      </c>
      <c r="C1721" s="18"/>
    </row>
    <row r="1722" spans="1:3" x14ac:dyDescent="0.25">
      <c r="A1722" s="1" t="s">
        <v>8219</v>
      </c>
      <c r="B1722" s="1">
        <v>18</v>
      </c>
      <c r="C1722" s="18"/>
    </row>
    <row r="1723" spans="1:3" x14ac:dyDescent="0.25">
      <c r="A1723" s="1" t="s">
        <v>8219</v>
      </c>
      <c r="B1723" s="1">
        <v>32</v>
      </c>
      <c r="C1723" s="18"/>
    </row>
    <row r="1724" spans="1:3" x14ac:dyDescent="0.25">
      <c r="A1724" s="1" t="s">
        <v>8219</v>
      </c>
      <c r="B1724" s="1">
        <v>16</v>
      </c>
      <c r="C1724" s="18"/>
    </row>
    <row r="1725" spans="1:3" x14ac:dyDescent="0.25">
      <c r="A1725" s="1" t="s">
        <v>8219</v>
      </c>
      <c r="B1725" s="1">
        <v>38</v>
      </c>
      <c r="C1725" s="18"/>
    </row>
    <row r="1726" spans="1:3" x14ac:dyDescent="0.25">
      <c r="A1726" s="1" t="s">
        <v>8219</v>
      </c>
      <c r="B1726" s="1">
        <v>15</v>
      </c>
      <c r="C1726" s="18"/>
    </row>
    <row r="1727" spans="1:3" x14ac:dyDescent="0.25">
      <c r="A1727" s="1" t="s">
        <v>8219</v>
      </c>
      <c r="B1727" s="1">
        <v>23</v>
      </c>
      <c r="C1727" s="18"/>
    </row>
    <row r="1728" spans="1:3" x14ac:dyDescent="0.25">
      <c r="A1728" s="1" t="s">
        <v>8219</v>
      </c>
      <c r="B1728" s="1">
        <v>49</v>
      </c>
      <c r="C1728" s="18"/>
    </row>
    <row r="1729" spans="1:3" x14ac:dyDescent="0.25">
      <c r="A1729" s="1" t="s">
        <v>8219</v>
      </c>
      <c r="B1729" s="1">
        <v>10</v>
      </c>
      <c r="C1729" s="18"/>
    </row>
    <row r="1730" spans="1:3" x14ac:dyDescent="0.25">
      <c r="A1730" s="1" t="s">
        <v>8219</v>
      </c>
      <c r="B1730" s="1">
        <v>15</v>
      </c>
      <c r="C1730" s="18"/>
    </row>
    <row r="1731" spans="1:3" x14ac:dyDescent="0.25">
      <c r="A1731" s="1" t="s">
        <v>8219</v>
      </c>
      <c r="B1731" s="1">
        <v>57</v>
      </c>
      <c r="C1731" s="18"/>
    </row>
    <row r="1732" spans="1:3" x14ac:dyDescent="0.25">
      <c r="A1732" s="1" t="s">
        <v>8219</v>
      </c>
      <c r="B1732" s="1">
        <v>33</v>
      </c>
      <c r="C1732" s="18"/>
    </row>
    <row r="1733" spans="1:3" x14ac:dyDescent="0.25">
      <c r="A1733" s="1" t="s">
        <v>8219</v>
      </c>
      <c r="B1733" s="1">
        <v>9</v>
      </c>
      <c r="C1733" s="18"/>
    </row>
    <row r="1734" spans="1:3" x14ac:dyDescent="0.25">
      <c r="A1734" s="1" t="s">
        <v>8219</v>
      </c>
      <c r="B1734" s="1">
        <v>26</v>
      </c>
      <c r="C1734" s="18"/>
    </row>
    <row r="1735" spans="1:3" x14ac:dyDescent="0.25">
      <c r="A1735" s="1" t="s">
        <v>8219</v>
      </c>
      <c r="B1735" s="1">
        <v>69</v>
      </c>
      <c r="C1735" s="18"/>
    </row>
    <row r="1736" spans="1:3" x14ac:dyDescent="0.25">
      <c r="A1736" s="1" t="s">
        <v>8219</v>
      </c>
      <c r="B1736" s="1">
        <v>65</v>
      </c>
      <c r="C1736" s="18"/>
    </row>
    <row r="1737" spans="1:3" x14ac:dyDescent="0.25">
      <c r="A1737" s="1" t="s">
        <v>8219</v>
      </c>
      <c r="B1737" s="1">
        <v>83</v>
      </c>
      <c r="C1737" s="18"/>
    </row>
    <row r="1738" spans="1:3" x14ac:dyDescent="0.25">
      <c r="A1738" s="1" t="s">
        <v>8219</v>
      </c>
      <c r="B1738" s="1">
        <v>111</v>
      </c>
      <c r="C1738" s="18"/>
    </row>
    <row r="1739" spans="1:3" x14ac:dyDescent="0.25">
      <c r="A1739" s="1" t="s">
        <v>8219</v>
      </c>
      <c r="B1739" s="1">
        <v>46</v>
      </c>
      <c r="C1739" s="18"/>
    </row>
    <row r="1740" spans="1:3" x14ac:dyDescent="0.25">
      <c r="A1740" s="1" t="s">
        <v>8219</v>
      </c>
      <c r="B1740" s="1">
        <v>63</v>
      </c>
      <c r="C1740" s="18"/>
    </row>
    <row r="1741" spans="1:3" x14ac:dyDescent="0.25">
      <c r="A1741" s="1" t="s">
        <v>8219</v>
      </c>
      <c r="B1741" s="1">
        <v>9</v>
      </c>
      <c r="C1741" s="18"/>
    </row>
    <row r="1742" spans="1:3" x14ac:dyDescent="0.25">
      <c r="A1742" s="1" t="s">
        <v>8219</v>
      </c>
      <c r="B1742" s="1">
        <v>34</v>
      </c>
      <c r="C1742" s="18"/>
    </row>
    <row r="1743" spans="1:3" x14ac:dyDescent="0.25">
      <c r="A1743" s="1" t="s">
        <v>8219</v>
      </c>
      <c r="B1743" s="1">
        <v>112</v>
      </c>
      <c r="C1743" s="18"/>
    </row>
    <row r="1744" spans="1:3" x14ac:dyDescent="0.25">
      <c r="A1744" s="1" t="s">
        <v>8219</v>
      </c>
      <c r="B1744" s="1">
        <v>47</v>
      </c>
      <c r="C1744" s="18"/>
    </row>
    <row r="1745" spans="1:3" x14ac:dyDescent="0.25">
      <c r="A1745" s="1" t="s">
        <v>8219</v>
      </c>
      <c r="B1745" s="1">
        <v>38</v>
      </c>
      <c r="C1745" s="18"/>
    </row>
    <row r="1746" spans="1:3" x14ac:dyDescent="0.25">
      <c r="A1746" s="1" t="s">
        <v>8219</v>
      </c>
      <c r="B1746" s="1">
        <v>28</v>
      </c>
      <c r="C1746" s="18"/>
    </row>
    <row r="1747" spans="1:3" x14ac:dyDescent="0.25">
      <c r="A1747" s="1" t="s">
        <v>8219</v>
      </c>
      <c r="B1747" s="1">
        <v>78</v>
      </c>
      <c r="C1747" s="18"/>
    </row>
    <row r="1748" spans="1:3" x14ac:dyDescent="0.25">
      <c r="A1748" s="1" t="s">
        <v>8219</v>
      </c>
      <c r="B1748" s="1">
        <v>23</v>
      </c>
      <c r="C1748" s="18"/>
    </row>
    <row r="1749" spans="1:3" x14ac:dyDescent="0.25">
      <c r="A1749" s="1" t="s">
        <v>8219</v>
      </c>
      <c r="B1749" s="1">
        <v>40</v>
      </c>
      <c r="C1749" s="18"/>
    </row>
    <row r="1750" spans="1:3" x14ac:dyDescent="0.25">
      <c r="A1750" s="1" t="s">
        <v>8219</v>
      </c>
      <c r="B1750" s="1">
        <v>13</v>
      </c>
      <c r="C1750" s="18"/>
    </row>
    <row r="1751" spans="1:3" x14ac:dyDescent="0.25">
      <c r="A1751" s="1" t="s">
        <v>8219</v>
      </c>
      <c r="B1751" s="1">
        <v>18</v>
      </c>
      <c r="C1751" s="18"/>
    </row>
    <row r="1752" spans="1:3" x14ac:dyDescent="0.25">
      <c r="A1752" s="1" t="s">
        <v>8219</v>
      </c>
      <c r="B1752" s="1">
        <v>22</v>
      </c>
      <c r="C1752" s="18"/>
    </row>
    <row r="1753" spans="1:3" x14ac:dyDescent="0.25">
      <c r="A1753" s="1" t="s">
        <v>8219</v>
      </c>
      <c r="B1753" s="1">
        <v>79</v>
      </c>
      <c r="C1753" s="18"/>
    </row>
    <row r="1754" spans="1:3" x14ac:dyDescent="0.25">
      <c r="A1754" s="1" t="s">
        <v>8219</v>
      </c>
      <c r="B1754" s="1">
        <v>14</v>
      </c>
      <c r="C1754" s="18"/>
    </row>
    <row r="1755" spans="1:3" x14ac:dyDescent="0.25">
      <c r="A1755" s="1" t="s">
        <v>8219</v>
      </c>
      <c r="B1755" s="1">
        <v>51</v>
      </c>
      <c r="C1755" s="18"/>
    </row>
    <row r="1756" spans="1:3" x14ac:dyDescent="0.25">
      <c r="A1756" s="1" t="s">
        <v>8219</v>
      </c>
      <c r="B1756" s="1">
        <v>54</v>
      </c>
      <c r="C1756" s="18"/>
    </row>
    <row r="1757" spans="1:3" x14ac:dyDescent="0.25">
      <c r="A1757" s="1" t="s">
        <v>8219</v>
      </c>
      <c r="B1757" s="1">
        <v>70</v>
      </c>
      <c r="C1757" s="18"/>
    </row>
    <row r="1758" spans="1:3" x14ac:dyDescent="0.25">
      <c r="A1758" s="1" t="s">
        <v>8219</v>
      </c>
      <c r="B1758" s="1">
        <v>44</v>
      </c>
      <c r="C1758" s="18"/>
    </row>
    <row r="1759" spans="1:3" x14ac:dyDescent="0.25">
      <c r="A1759" s="1" t="s">
        <v>8219</v>
      </c>
      <c r="B1759" s="1">
        <v>55</v>
      </c>
      <c r="C1759" s="18"/>
    </row>
    <row r="1760" spans="1:3" x14ac:dyDescent="0.25">
      <c r="A1760" s="1" t="s">
        <v>8219</v>
      </c>
      <c r="B1760" s="1">
        <v>15</v>
      </c>
      <c r="C1760" s="18"/>
    </row>
    <row r="1761" spans="1:3" x14ac:dyDescent="0.25">
      <c r="A1761" s="1" t="s">
        <v>8219</v>
      </c>
      <c r="B1761" s="1">
        <v>27</v>
      </c>
      <c r="C1761" s="18"/>
    </row>
    <row r="1762" spans="1:3" x14ac:dyDescent="0.25">
      <c r="A1762" s="1" t="s">
        <v>8219</v>
      </c>
      <c r="B1762" s="1">
        <v>21</v>
      </c>
      <c r="C1762" s="18"/>
    </row>
    <row r="1763" spans="1:3" x14ac:dyDescent="0.25">
      <c r="A1763" s="1" t="s">
        <v>8219</v>
      </c>
      <c r="B1763" s="1">
        <v>162</v>
      </c>
      <c r="C1763" s="18"/>
    </row>
    <row r="1764" spans="1:3" x14ac:dyDescent="0.25">
      <c r="A1764" s="1" t="s">
        <v>8219</v>
      </c>
      <c r="B1764" s="1">
        <v>23</v>
      </c>
      <c r="C1764" s="18"/>
    </row>
    <row r="1765" spans="1:3" x14ac:dyDescent="0.25">
      <c r="A1765" s="1" t="s">
        <v>8219</v>
      </c>
      <c r="B1765" s="1">
        <v>72</v>
      </c>
      <c r="C1765" s="18"/>
    </row>
    <row r="1766" spans="1:3" x14ac:dyDescent="0.25">
      <c r="A1766" s="1" t="s">
        <v>8219</v>
      </c>
      <c r="B1766" s="1">
        <v>68</v>
      </c>
      <c r="C1766" s="18"/>
    </row>
    <row r="1767" spans="1:3" x14ac:dyDescent="0.25">
      <c r="A1767" s="1" t="s">
        <v>8219</v>
      </c>
      <c r="B1767" s="1">
        <v>20</v>
      </c>
      <c r="C1767" s="18"/>
    </row>
    <row r="1768" spans="1:3" x14ac:dyDescent="0.25">
      <c r="A1768" s="1" t="s">
        <v>8219</v>
      </c>
      <c r="B1768" s="1">
        <v>26</v>
      </c>
      <c r="C1768" s="18"/>
    </row>
    <row r="1769" spans="1:3" x14ac:dyDescent="0.25">
      <c r="A1769" s="1" t="s">
        <v>8219</v>
      </c>
      <c r="B1769" s="1">
        <v>72</v>
      </c>
      <c r="C1769" s="18"/>
    </row>
    <row r="1770" spans="1:3" x14ac:dyDescent="0.25">
      <c r="A1770" s="1" t="s">
        <v>8219</v>
      </c>
      <c r="B1770" s="1">
        <v>3</v>
      </c>
      <c r="C1770" s="18"/>
    </row>
    <row r="1771" spans="1:3" x14ac:dyDescent="0.25">
      <c r="A1771" s="1" t="s">
        <v>8219</v>
      </c>
      <c r="B1771" s="1">
        <v>18</v>
      </c>
      <c r="C1771" s="18"/>
    </row>
    <row r="1772" spans="1:3" x14ac:dyDescent="0.25">
      <c r="A1772" s="1" t="s">
        <v>8219</v>
      </c>
      <c r="B1772" s="1">
        <v>30</v>
      </c>
      <c r="C1772" s="18"/>
    </row>
    <row r="1773" spans="1:3" x14ac:dyDescent="0.25">
      <c r="A1773" s="1" t="s">
        <v>8219</v>
      </c>
      <c r="B1773" s="1">
        <v>23</v>
      </c>
      <c r="C1773" s="18"/>
    </row>
    <row r="1774" spans="1:3" x14ac:dyDescent="0.25">
      <c r="A1774" s="1" t="s">
        <v>8219</v>
      </c>
      <c r="B1774" s="1">
        <v>54</v>
      </c>
      <c r="C1774" s="18"/>
    </row>
    <row r="1775" spans="1:3" x14ac:dyDescent="0.25">
      <c r="A1775" s="1" t="s">
        <v>8219</v>
      </c>
      <c r="B1775" s="1">
        <v>26</v>
      </c>
      <c r="C1775" s="18"/>
    </row>
    <row r="1776" spans="1:3" x14ac:dyDescent="0.25">
      <c r="A1776" s="1" t="s">
        <v>8219</v>
      </c>
      <c r="B1776" s="1">
        <v>9</v>
      </c>
      <c r="C1776" s="18"/>
    </row>
    <row r="1777" spans="1:3" x14ac:dyDescent="0.25">
      <c r="A1777" s="1" t="s">
        <v>8219</v>
      </c>
      <c r="B1777" s="1">
        <v>27</v>
      </c>
      <c r="C1777" s="18"/>
    </row>
    <row r="1778" spans="1:3" x14ac:dyDescent="0.25">
      <c r="A1778" s="1" t="s">
        <v>8219</v>
      </c>
      <c r="B1778" s="1">
        <v>30</v>
      </c>
      <c r="C1778" s="18"/>
    </row>
    <row r="1779" spans="1:3" x14ac:dyDescent="0.25">
      <c r="A1779" s="1" t="s">
        <v>8219</v>
      </c>
      <c r="B1779" s="1">
        <v>52</v>
      </c>
      <c r="C1779" s="18"/>
    </row>
    <row r="1780" spans="1:3" x14ac:dyDescent="0.25">
      <c r="A1780" s="1" t="s">
        <v>8219</v>
      </c>
      <c r="B1780" s="1">
        <v>17</v>
      </c>
      <c r="C1780" s="18"/>
    </row>
    <row r="1781" spans="1:3" x14ac:dyDescent="0.25">
      <c r="A1781" s="1" t="s">
        <v>8219</v>
      </c>
      <c r="B1781" s="1">
        <v>19</v>
      </c>
      <c r="C1781" s="18"/>
    </row>
    <row r="1782" spans="1:3" x14ac:dyDescent="0.25">
      <c r="A1782" s="1" t="s">
        <v>8219</v>
      </c>
      <c r="B1782" s="1">
        <v>77</v>
      </c>
      <c r="C1782" s="18"/>
    </row>
    <row r="1783" spans="1:3" x14ac:dyDescent="0.25">
      <c r="A1783" s="1" t="s">
        <v>8219</v>
      </c>
      <c r="B1783" s="1">
        <v>21</v>
      </c>
      <c r="C1783" s="18"/>
    </row>
    <row r="1784" spans="1:3" x14ac:dyDescent="0.25">
      <c r="A1784" s="1" t="s">
        <v>8219</v>
      </c>
      <c r="B1784" s="1">
        <v>38</v>
      </c>
      <c r="C1784" s="18"/>
    </row>
    <row r="1785" spans="1:3" x14ac:dyDescent="0.25">
      <c r="A1785" s="1" t="s">
        <v>8219</v>
      </c>
      <c r="B1785" s="1">
        <v>28</v>
      </c>
      <c r="C1785" s="18"/>
    </row>
    <row r="1786" spans="1:3" x14ac:dyDescent="0.25">
      <c r="A1786" s="1" t="s">
        <v>8219</v>
      </c>
      <c r="B1786" s="1">
        <v>48</v>
      </c>
      <c r="C1786" s="18"/>
    </row>
    <row r="1787" spans="1:3" x14ac:dyDescent="0.25">
      <c r="A1787" s="1" t="s">
        <v>8219</v>
      </c>
      <c r="B1787" s="1">
        <v>46</v>
      </c>
      <c r="C1787" s="18"/>
    </row>
    <row r="1788" spans="1:3" x14ac:dyDescent="0.25">
      <c r="A1788" s="1" t="s">
        <v>8219</v>
      </c>
      <c r="B1788" s="1">
        <v>30</v>
      </c>
      <c r="C1788" s="18"/>
    </row>
    <row r="1789" spans="1:3" x14ac:dyDescent="0.25">
      <c r="A1789" s="1" t="s">
        <v>8219</v>
      </c>
      <c r="B1789" s="1">
        <v>64</v>
      </c>
      <c r="C1789" s="18"/>
    </row>
    <row r="1790" spans="1:3" x14ac:dyDescent="0.25">
      <c r="A1790" s="1" t="s">
        <v>8219</v>
      </c>
      <c r="B1790" s="1">
        <v>15</v>
      </c>
      <c r="C1790" s="18"/>
    </row>
    <row r="1791" spans="1:3" x14ac:dyDescent="0.25">
      <c r="A1791" s="1" t="s">
        <v>8219</v>
      </c>
      <c r="B1791" s="1">
        <v>41</v>
      </c>
      <c r="C1791" s="18"/>
    </row>
    <row r="1792" spans="1:3" x14ac:dyDescent="0.25">
      <c r="A1792" s="1" t="s">
        <v>8219</v>
      </c>
      <c r="B1792" s="1">
        <v>35</v>
      </c>
      <c r="C1792" s="18"/>
    </row>
    <row r="1793" spans="1:3" x14ac:dyDescent="0.25">
      <c r="A1793" s="1" t="s">
        <v>8219</v>
      </c>
      <c r="B1793" s="1">
        <v>45</v>
      </c>
      <c r="C1793" s="18"/>
    </row>
    <row r="1794" spans="1:3" x14ac:dyDescent="0.25">
      <c r="A1794" s="1" t="s">
        <v>8219</v>
      </c>
      <c r="B1794" s="1">
        <v>62</v>
      </c>
      <c r="C1794" s="18"/>
    </row>
    <row r="1795" spans="1:3" x14ac:dyDescent="0.25">
      <c r="A1795" s="1" t="s">
        <v>8219</v>
      </c>
      <c r="B1795" s="1">
        <v>22</v>
      </c>
      <c r="C1795" s="18"/>
    </row>
    <row r="1796" spans="1:3" x14ac:dyDescent="0.25">
      <c r="A1796" s="1" t="s">
        <v>8219</v>
      </c>
      <c r="B1796" s="1">
        <v>18</v>
      </c>
      <c r="C1796" s="18"/>
    </row>
    <row r="1797" spans="1:3" x14ac:dyDescent="0.25">
      <c r="A1797" s="1" t="s">
        <v>8219</v>
      </c>
      <c r="B1797" s="1">
        <v>12</v>
      </c>
      <c r="C1797" s="18"/>
    </row>
    <row r="1798" spans="1:3" x14ac:dyDescent="0.25">
      <c r="A1798" s="1" t="s">
        <v>8219</v>
      </c>
      <c r="B1798" s="1">
        <v>44</v>
      </c>
      <c r="C1798" s="18"/>
    </row>
    <row r="1799" spans="1:3" x14ac:dyDescent="0.25">
      <c r="A1799" s="1" t="s">
        <v>8219</v>
      </c>
      <c r="B1799" s="1">
        <v>27</v>
      </c>
      <c r="C1799" s="18"/>
    </row>
    <row r="1800" spans="1:3" x14ac:dyDescent="0.25">
      <c r="A1800" s="1" t="s">
        <v>8219</v>
      </c>
      <c r="B1800" s="1">
        <v>38</v>
      </c>
      <c r="C1800" s="18"/>
    </row>
    <row r="1801" spans="1:3" x14ac:dyDescent="0.25">
      <c r="A1801" s="1" t="s">
        <v>8219</v>
      </c>
      <c r="B1801" s="1">
        <v>28</v>
      </c>
      <c r="C1801" s="18"/>
    </row>
    <row r="1802" spans="1:3" x14ac:dyDescent="0.25">
      <c r="A1802" s="1" t="s">
        <v>8219</v>
      </c>
      <c r="B1802" s="1">
        <v>24</v>
      </c>
      <c r="C1802" s="18"/>
    </row>
    <row r="1803" spans="1:3" x14ac:dyDescent="0.25">
      <c r="A1803" s="1" t="s">
        <v>8219</v>
      </c>
      <c r="B1803" s="1">
        <v>65</v>
      </c>
      <c r="C1803" s="18"/>
    </row>
    <row r="1804" spans="1:3" x14ac:dyDescent="0.25">
      <c r="A1804" s="1" t="s">
        <v>8219</v>
      </c>
      <c r="B1804" s="1">
        <v>46</v>
      </c>
      <c r="C1804" s="18"/>
    </row>
    <row r="1805" spans="1:3" x14ac:dyDescent="0.25">
      <c r="A1805" s="1" t="s">
        <v>8219</v>
      </c>
      <c r="B1805" s="1">
        <v>85</v>
      </c>
      <c r="C1805" s="18"/>
    </row>
    <row r="1806" spans="1:3" x14ac:dyDescent="0.25">
      <c r="A1806" s="1" t="s">
        <v>8219</v>
      </c>
      <c r="B1806" s="1">
        <v>66</v>
      </c>
      <c r="C1806" s="18"/>
    </row>
    <row r="1807" spans="1:3" x14ac:dyDescent="0.25">
      <c r="A1807" s="1" t="s">
        <v>8219</v>
      </c>
      <c r="B1807" s="1">
        <v>165</v>
      </c>
      <c r="C1807" s="18"/>
    </row>
    <row r="1808" spans="1:3" x14ac:dyDescent="0.25">
      <c r="A1808" s="1" t="s">
        <v>8219</v>
      </c>
      <c r="B1808" s="1">
        <v>17</v>
      </c>
      <c r="C1808" s="18"/>
    </row>
    <row r="1809" spans="1:3" x14ac:dyDescent="0.25">
      <c r="A1809" s="1" t="s">
        <v>8219</v>
      </c>
      <c r="B1809" s="1">
        <v>3</v>
      </c>
      <c r="C1809" s="18"/>
    </row>
    <row r="1810" spans="1:3" x14ac:dyDescent="0.25">
      <c r="A1810" s="1" t="s">
        <v>8219</v>
      </c>
      <c r="B1810" s="1">
        <v>17</v>
      </c>
      <c r="C1810" s="18"/>
    </row>
    <row r="1811" spans="1:3" x14ac:dyDescent="0.25">
      <c r="A1811" s="1" t="s">
        <v>8219</v>
      </c>
      <c r="B1811" s="1">
        <v>91</v>
      </c>
      <c r="C1811" s="18"/>
    </row>
    <row r="1812" spans="1:3" x14ac:dyDescent="0.25">
      <c r="A1812" s="1" t="s">
        <v>8219</v>
      </c>
      <c r="B1812" s="1">
        <v>67</v>
      </c>
      <c r="C1812" s="18"/>
    </row>
    <row r="1813" spans="1:3" x14ac:dyDescent="0.25">
      <c r="A1813" s="1" t="s">
        <v>8219</v>
      </c>
      <c r="B1813" s="1">
        <v>18</v>
      </c>
      <c r="C1813" s="18"/>
    </row>
    <row r="1814" spans="1:3" x14ac:dyDescent="0.25">
      <c r="A1814" s="1" t="s">
        <v>8219</v>
      </c>
      <c r="B1814" s="1">
        <v>21</v>
      </c>
      <c r="C1814" s="18"/>
    </row>
    <row r="1815" spans="1:3" x14ac:dyDescent="0.25">
      <c r="A1815" s="1" t="s">
        <v>8219</v>
      </c>
      <c r="B1815" s="1">
        <v>40</v>
      </c>
      <c r="C1815" s="18"/>
    </row>
    <row r="1816" spans="1:3" x14ac:dyDescent="0.25">
      <c r="A1816" s="1" t="s">
        <v>8219</v>
      </c>
      <c r="B1816" s="1">
        <v>78</v>
      </c>
      <c r="C1816" s="18"/>
    </row>
    <row r="1817" spans="1:3" x14ac:dyDescent="0.25">
      <c r="A1817" s="1" t="s">
        <v>8219</v>
      </c>
      <c r="B1817" s="1">
        <v>26</v>
      </c>
      <c r="C1817" s="18"/>
    </row>
    <row r="1818" spans="1:3" x14ac:dyDescent="0.25">
      <c r="A1818" s="1" t="s">
        <v>8219</v>
      </c>
      <c r="B1818" s="1">
        <v>14</v>
      </c>
      <c r="C1818" s="18"/>
    </row>
    <row r="1819" spans="1:3" x14ac:dyDescent="0.25">
      <c r="A1819" s="1" t="s">
        <v>8219</v>
      </c>
      <c r="B1819" s="1">
        <v>44</v>
      </c>
      <c r="C1819" s="18"/>
    </row>
    <row r="1820" spans="1:3" x14ac:dyDescent="0.25">
      <c r="A1820" s="1" t="s">
        <v>8219</v>
      </c>
      <c r="B1820" s="1">
        <v>9</v>
      </c>
      <c r="C1820" s="18"/>
    </row>
    <row r="1821" spans="1:3" x14ac:dyDescent="0.25">
      <c r="A1821" s="1" t="s">
        <v>8219</v>
      </c>
      <c r="B1821" s="1">
        <v>30</v>
      </c>
      <c r="C1821" s="18"/>
    </row>
    <row r="1822" spans="1:3" x14ac:dyDescent="0.25">
      <c r="A1822" s="1" t="s">
        <v>8219</v>
      </c>
      <c r="B1822" s="1">
        <v>45</v>
      </c>
      <c r="C1822" s="18"/>
    </row>
    <row r="1823" spans="1:3" x14ac:dyDescent="0.25">
      <c r="A1823" s="1" t="s">
        <v>8219</v>
      </c>
      <c r="B1823" s="1">
        <v>56</v>
      </c>
      <c r="C1823" s="18"/>
    </row>
    <row r="1824" spans="1:3" x14ac:dyDescent="0.25">
      <c r="A1824" s="1" t="s">
        <v>8219</v>
      </c>
      <c r="B1824" s="1">
        <v>46</v>
      </c>
      <c r="C1824" s="18"/>
    </row>
    <row r="1825" spans="1:3" x14ac:dyDescent="0.25">
      <c r="A1825" s="1" t="s">
        <v>8219</v>
      </c>
      <c r="B1825" s="1">
        <v>34</v>
      </c>
      <c r="C1825" s="18"/>
    </row>
    <row r="1826" spans="1:3" x14ac:dyDescent="0.25">
      <c r="A1826" s="1" t="s">
        <v>8219</v>
      </c>
      <c r="B1826" s="1">
        <v>98</v>
      </c>
      <c r="C1826" s="18"/>
    </row>
    <row r="1827" spans="1:3" x14ac:dyDescent="0.25">
      <c r="A1827" s="1" t="s">
        <v>8219</v>
      </c>
      <c r="B1827" s="1">
        <v>46</v>
      </c>
      <c r="C1827" s="18"/>
    </row>
    <row r="1828" spans="1:3" x14ac:dyDescent="0.25">
      <c r="A1828" s="1" t="s">
        <v>8219</v>
      </c>
      <c r="B1828" s="1">
        <v>10</v>
      </c>
      <c r="C1828" s="18"/>
    </row>
    <row r="1829" spans="1:3" x14ac:dyDescent="0.25">
      <c r="A1829" s="1" t="s">
        <v>8219</v>
      </c>
      <c r="B1829" s="1">
        <v>76</v>
      </c>
      <c r="C1829" s="18"/>
    </row>
    <row r="1830" spans="1:3" x14ac:dyDescent="0.25">
      <c r="A1830" s="1" t="s">
        <v>8219</v>
      </c>
      <c r="B1830" s="1">
        <v>104</v>
      </c>
      <c r="C1830" s="18"/>
    </row>
    <row r="1831" spans="1:3" x14ac:dyDescent="0.25">
      <c r="A1831" s="1" t="s">
        <v>8219</v>
      </c>
      <c r="B1831" s="1">
        <v>87</v>
      </c>
      <c r="C1831" s="18"/>
    </row>
    <row r="1832" spans="1:3" x14ac:dyDescent="0.25">
      <c r="A1832" s="1" t="s">
        <v>8219</v>
      </c>
      <c r="B1832" s="1">
        <v>29</v>
      </c>
      <c r="C1832" s="18"/>
    </row>
    <row r="1833" spans="1:3" x14ac:dyDescent="0.25">
      <c r="A1833" s="1" t="s">
        <v>8219</v>
      </c>
      <c r="B1833" s="1">
        <v>51</v>
      </c>
      <c r="C1833" s="18"/>
    </row>
    <row r="1834" spans="1:3" x14ac:dyDescent="0.25">
      <c r="A1834" s="1" t="s">
        <v>8219</v>
      </c>
      <c r="B1834" s="1">
        <v>12</v>
      </c>
      <c r="C1834" s="18"/>
    </row>
    <row r="1835" spans="1:3" x14ac:dyDescent="0.25">
      <c r="A1835" s="1" t="s">
        <v>8219</v>
      </c>
      <c r="B1835" s="1">
        <v>72</v>
      </c>
      <c r="C1835" s="18"/>
    </row>
    <row r="1836" spans="1:3" x14ac:dyDescent="0.25">
      <c r="A1836" s="1" t="s">
        <v>8219</v>
      </c>
      <c r="B1836" s="1">
        <v>21</v>
      </c>
      <c r="C1836" s="18"/>
    </row>
    <row r="1837" spans="1:3" x14ac:dyDescent="0.25">
      <c r="A1837" s="1" t="s">
        <v>8219</v>
      </c>
      <c r="B1837" s="1">
        <v>42</v>
      </c>
      <c r="C1837" s="18"/>
    </row>
    <row r="1838" spans="1:3" x14ac:dyDescent="0.25">
      <c r="A1838" s="1" t="s">
        <v>8219</v>
      </c>
      <c r="B1838" s="1">
        <v>71</v>
      </c>
      <c r="C1838" s="18"/>
    </row>
    <row r="1839" spans="1:3" x14ac:dyDescent="0.25">
      <c r="A1839" s="1" t="s">
        <v>8219</v>
      </c>
      <c r="B1839" s="1">
        <v>168</v>
      </c>
      <c r="C1839" s="18"/>
    </row>
    <row r="1840" spans="1:3" x14ac:dyDescent="0.25">
      <c r="A1840" s="1" t="s">
        <v>8219</v>
      </c>
      <c r="B1840" s="1">
        <v>19</v>
      </c>
      <c r="C1840" s="18"/>
    </row>
    <row r="1841" spans="1:3" x14ac:dyDescent="0.25">
      <c r="A1841" s="1" t="s">
        <v>8219</v>
      </c>
      <c r="B1841" s="1">
        <v>37</v>
      </c>
      <c r="C1841" s="18"/>
    </row>
    <row r="1842" spans="1:3" x14ac:dyDescent="0.25">
      <c r="A1842" s="1" t="s">
        <v>8219</v>
      </c>
      <c r="B1842" s="1">
        <v>36</v>
      </c>
      <c r="C1842" s="18"/>
    </row>
    <row r="1843" spans="1:3" x14ac:dyDescent="0.25">
      <c r="A1843" s="1" t="s">
        <v>8219</v>
      </c>
      <c r="B1843" s="1">
        <v>14</v>
      </c>
      <c r="C1843" s="18"/>
    </row>
    <row r="1844" spans="1:3" x14ac:dyDescent="0.25">
      <c r="A1844" s="1" t="s">
        <v>8219</v>
      </c>
      <c r="B1844" s="1">
        <v>18</v>
      </c>
      <c r="C1844" s="18"/>
    </row>
    <row r="1845" spans="1:3" x14ac:dyDescent="0.25">
      <c r="A1845" s="1" t="s">
        <v>8219</v>
      </c>
      <c r="B1845" s="1">
        <v>82</v>
      </c>
      <c r="C1845" s="18"/>
    </row>
    <row r="1846" spans="1:3" x14ac:dyDescent="0.25">
      <c r="A1846" s="1" t="s">
        <v>8219</v>
      </c>
      <c r="B1846" s="1">
        <v>43</v>
      </c>
      <c r="C1846" s="18"/>
    </row>
    <row r="1847" spans="1:3" x14ac:dyDescent="0.25">
      <c r="A1847" s="1" t="s">
        <v>8219</v>
      </c>
      <c r="B1847" s="1">
        <v>8</v>
      </c>
      <c r="C1847" s="18"/>
    </row>
    <row r="1848" spans="1:3" x14ac:dyDescent="0.25">
      <c r="A1848" s="1" t="s">
        <v>8219</v>
      </c>
      <c r="B1848" s="1">
        <v>45</v>
      </c>
      <c r="C1848" s="18"/>
    </row>
    <row r="1849" spans="1:3" x14ac:dyDescent="0.25">
      <c r="A1849" s="1" t="s">
        <v>8219</v>
      </c>
      <c r="B1849" s="1">
        <v>20</v>
      </c>
      <c r="C1849" s="18"/>
    </row>
    <row r="1850" spans="1:3" x14ac:dyDescent="0.25">
      <c r="A1850" s="1" t="s">
        <v>8219</v>
      </c>
      <c r="B1850" s="1">
        <v>31</v>
      </c>
      <c r="C1850" s="18"/>
    </row>
    <row r="1851" spans="1:3" x14ac:dyDescent="0.25">
      <c r="A1851" s="1" t="s">
        <v>8219</v>
      </c>
      <c r="B1851" s="1">
        <v>25</v>
      </c>
      <c r="C1851" s="18"/>
    </row>
    <row r="1852" spans="1:3" x14ac:dyDescent="0.25">
      <c r="A1852" s="1" t="s">
        <v>8219</v>
      </c>
      <c r="B1852" s="1">
        <v>14</v>
      </c>
      <c r="C1852" s="18"/>
    </row>
    <row r="1853" spans="1:3" x14ac:dyDescent="0.25">
      <c r="A1853" s="1" t="s">
        <v>8219</v>
      </c>
      <c r="B1853" s="1">
        <v>45</v>
      </c>
      <c r="C1853" s="18"/>
    </row>
    <row r="1854" spans="1:3" x14ac:dyDescent="0.25">
      <c r="A1854" s="1" t="s">
        <v>8219</v>
      </c>
      <c r="B1854" s="1">
        <v>20</v>
      </c>
      <c r="C1854" s="18"/>
    </row>
    <row r="1855" spans="1:3" x14ac:dyDescent="0.25">
      <c r="A1855" s="1" t="s">
        <v>8219</v>
      </c>
      <c r="B1855" s="1">
        <v>39</v>
      </c>
      <c r="C1855" s="18"/>
    </row>
    <row r="1856" spans="1:3" x14ac:dyDescent="0.25">
      <c r="A1856" s="1" t="s">
        <v>8219</v>
      </c>
      <c r="B1856" s="1">
        <v>16</v>
      </c>
      <c r="C1856" s="18"/>
    </row>
    <row r="1857" spans="1:3" x14ac:dyDescent="0.25">
      <c r="A1857" s="1" t="s">
        <v>8219</v>
      </c>
      <c r="B1857" s="1">
        <v>37</v>
      </c>
      <c r="C1857" s="18"/>
    </row>
    <row r="1858" spans="1:3" x14ac:dyDescent="0.25">
      <c r="A1858" s="1" t="s">
        <v>8219</v>
      </c>
      <c r="B1858" s="1">
        <v>14</v>
      </c>
      <c r="C1858" s="18"/>
    </row>
    <row r="1859" spans="1:3" x14ac:dyDescent="0.25">
      <c r="A1859" s="1" t="s">
        <v>8219</v>
      </c>
      <c r="B1859" s="1">
        <v>21</v>
      </c>
      <c r="C1859" s="18"/>
    </row>
    <row r="1860" spans="1:3" x14ac:dyDescent="0.25">
      <c r="A1860" s="1" t="s">
        <v>8219</v>
      </c>
      <c r="B1860" s="1">
        <v>69</v>
      </c>
      <c r="C1860" s="18"/>
    </row>
    <row r="1861" spans="1:3" x14ac:dyDescent="0.25">
      <c r="A1861" s="1" t="s">
        <v>8219</v>
      </c>
      <c r="B1861" s="1">
        <v>16</v>
      </c>
      <c r="C1861" s="18"/>
    </row>
    <row r="1862" spans="1:3" x14ac:dyDescent="0.25">
      <c r="A1862" s="1" t="s">
        <v>8219</v>
      </c>
      <c r="B1862" s="1">
        <v>55</v>
      </c>
      <c r="C1862" s="18"/>
    </row>
    <row r="1863" spans="1:3" x14ac:dyDescent="0.25">
      <c r="A1863" s="1" t="s">
        <v>8219</v>
      </c>
      <c r="B1863" s="1">
        <v>27</v>
      </c>
      <c r="C1863" s="18"/>
    </row>
    <row r="1864" spans="1:3" x14ac:dyDescent="0.25">
      <c r="A1864" s="1" t="s">
        <v>8219</v>
      </c>
      <c r="B1864" s="1">
        <v>36</v>
      </c>
      <c r="C1864" s="18"/>
    </row>
    <row r="1865" spans="1:3" x14ac:dyDescent="0.25">
      <c r="A1865" s="1" t="s">
        <v>8219</v>
      </c>
      <c r="B1865" s="1">
        <v>19</v>
      </c>
      <c r="C1865" s="18"/>
    </row>
    <row r="1866" spans="1:3" x14ac:dyDescent="0.25">
      <c r="A1866" s="1" t="s">
        <v>8219</v>
      </c>
      <c r="B1866" s="1">
        <v>12</v>
      </c>
      <c r="C1866" s="18"/>
    </row>
    <row r="1867" spans="1:3" x14ac:dyDescent="0.25">
      <c r="A1867" s="1" t="s">
        <v>8219</v>
      </c>
      <c r="B1867" s="1">
        <v>17</v>
      </c>
      <c r="C1867" s="18"/>
    </row>
    <row r="1868" spans="1:3" x14ac:dyDescent="0.25">
      <c r="A1868" s="1" t="s">
        <v>8219</v>
      </c>
      <c r="B1868" s="1">
        <v>114</v>
      </c>
      <c r="C1868" s="18"/>
    </row>
    <row r="1869" spans="1:3" x14ac:dyDescent="0.25">
      <c r="A1869" s="1" t="s">
        <v>8219</v>
      </c>
      <c r="B1869" s="1">
        <v>93</v>
      </c>
      <c r="C1869" s="18"/>
    </row>
    <row r="1870" spans="1:3" x14ac:dyDescent="0.25">
      <c r="A1870" s="1" t="s">
        <v>8219</v>
      </c>
      <c r="B1870" s="1">
        <v>36</v>
      </c>
      <c r="C1870" s="18"/>
    </row>
    <row r="1871" spans="1:3" x14ac:dyDescent="0.25">
      <c r="A1871" s="1" t="s">
        <v>8219</v>
      </c>
      <c r="B1871" s="1">
        <v>61</v>
      </c>
      <c r="C1871" s="18"/>
    </row>
    <row r="1872" spans="1:3" x14ac:dyDescent="0.25">
      <c r="A1872" s="1" t="s">
        <v>8219</v>
      </c>
      <c r="B1872" s="1">
        <v>47</v>
      </c>
      <c r="C1872" s="18"/>
    </row>
    <row r="1873" spans="1:3" x14ac:dyDescent="0.25">
      <c r="A1873" s="1" t="s">
        <v>8219</v>
      </c>
      <c r="B1873" s="1">
        <v>17</v>
      </c>
      <c r="C1873" s="18"/>
    </row>
    <row r="1874" spans="1:3" x14ac:dyDescent="0.25">
      <c r="A1874" s="1" t="s">
        <v>8219</v>
      </c>
      <c r="B1874" s="1">
        <v>63</v>
      </c>
      <c r="C1874" s="18"/>
    </row>
    <row r="1875" spans="1:3" x14ac:dyDescent="0.25">
      <c r="A1875" s="1" t="s">
        <v>8219</v>
      </c>
      <c r="B1875" s="1">
        <v>9</v>
      </c>
      <c r="C1875" s="18"/>
    </row>
    <row r="1876" spans="1:3" x14ac:dyDescent="0.25">
      <c r="A1876" s="1" t="s">
        <v>8219</v>
      </c>
      <c r="B1876" s="1">
        <v>30</v>
      </c>
      <c r="C1876" s="18"/>
    </row>
    <row r="1877" spans="1:3" x14ac:dyDescent="0.25">
      <c r="A1877" s="1" t="s">
        <v>8219</v>
      </c>
      <c r="B1877" s="1">
        <v>23</v>
      </c>
      <c r="C1877" s="18"/>
    </row>
    <row r="1878" spans="1:3" x14ac:dyDescent="0.25">
      <c r="A1878" s="1" t="s">
        <v>8219</v>
      </c>
      <c r="B1878" s="1">
        <v>33</v>
      </c>
      <c r="C1878" s="18"/>
    </row>
    <row r="1879" spans="1:3" x14ac:dyDescent="0.25">
      <c r="A1879" s="1" t="s">
        <v>8219</v>
      </c>
      <c r="B1879" s="1">
        <v>39</v>
      </c>
      <c r="C1879" s="18"/>
    </row>
    <row r="1880" spans="1:3" x14ac:dyDescent="0.25">
      <c r="A1880" s="1" t="s">
        <v>8219</v>
      </c>
      <c r="B1880" s="1">
        <v>17</v>
      </c>
      <c r="C1880" s="18"/>
    </row>
    <row r="1881" spans="1:3" x14ac:dyDescent="0.25">
      <c r="A1881" s="1" t="s">
        <v>8219</v>
      </c>
      <c r="B1881" s="1">
        <v>6</v>
      </c>
      <c r="C1881" s="18"/>
    </row>
    <row r="1882" spans="1:3" x14ac:dyDescent="0.25">
      <c r="A1882" s="1" t="s">
        <v>8219</v>
      </c>
      <c r="B1882" s="1">
        <v>39</v>
      </c>
      <c r="C1882" s="18"/>
    </row>
    <row r="1883" spans="1:3" x14ac:dyDescent="0.25">
      <c r="A1883" s="1" t="s">
        <v>8219</v>
      </c>
      <c r="B1883" s="1">
        <v>57</v>
      </c>
      <c r="C1883" s="18"/>
    </row>
    <row r="1884" spans="1:3" x14ac:dyDescent="0.25">
      <c r="A1884" s="1" t="s">
        <v>8219</v>
      </c>
      <c r="B1884" s="1">
        <v>56</v>
      </c>
      <c r="C1884" s="18"/>
    </row>
    <row r="1885" spans="1:3" x14ac:dyDescent="0.25">
      <c r="A1885" s="1" t="s">
        <v>8219</v>
      </c>
      <c r="B1885" s="1">
        <v>13</v>
      </c>
      <c r="C1885" s="18"/>
    </row>
    <row r="1886" spans="1:3" x14ac:dyDescent="0.25">
      <c r="A1886" s="1" t="s">
        <v>8219</v>
      </c>
      <c r="B1886" s="1">
        <v>95</v>
      </c>
      <c r="C1886" s="18"/>
    </row>
    <row r="1887" spans="1:3" x14ac:dyDescent="0.25">
      <c r="A1887" s="1" t="s">
        <v>8219</v>
      </c>
      <c r="B1887" s="1">
        <v>80</v>
      </c>
      <c r="C1887" s="18"/>
    </row>
    <row r="1888" spans="1:3" x14ac:dyDescent="0.25">
      <c r="A1888" s="1" t="s">
        <v>8219</v>
      </c>
      <c r="B1888" s="1">
        <v>133</v>
      </c>
      <c r="C1888" s="18"/>
    </row>
    <row r="1889" spans="1:3" x14ac:dyDescent="0.25">
      <c r="A1889" s="1" t="s">
        <v>8219</v>
      </c>
      <c r="B1889" s="1">
        <v>44</v>
      </c>
      <c r="C1889" s="18"/>
    </row>
    <row r="1890" spans="1:3" x14ac:dyDescent="0.25">
      <c r="A1890" s="1" t="s">
        <v>8219</v>
      </c>
      <c r="B1890" s="1">
        <v>30</v>
      </c>
      <c r="C1890" s="18"/>
    </row>
    <row r="1891" spans="1:3" x14ac:dyDescent="0.25">
      <c r="A1891" s="1" t="s">
        <v>8219</v>
      </c>
      <c r="B1891" s="1">
        <v>56</v>
      </c>
      <c r="C1891" s="18"/>
    </row>
    <row r="1892" spans="1:3" x14ac:dyDescent="0.25">
      <c r="A1892" s="1" t="s">
        <v>8219</v>
      </c>
      <c r="B1892" s="1">
        <v>66</v>
      </c>
      <c r="C1892" s="18"/>
    </row>
    <row r="1893" spans="1:3" x14ac:dyDescent="0.25">
      <c r="A1893" s="1" t="s">
        <v>8219</v>
      </c>
      <c r="B1893" s="1">
        <v>29</v>
      </c>
      <c r="C1893" s="18"/>
    </row>
    <row r="1894" spans="1:3" x14ac:dyDescent="0.25">
      <c r="A1894" s="1" t="s">
        <v>8219</v>
      </c>
      <c r="B1894" s="1">
        <v>72</v>
      </c>
      <c r="C1894" s="18"/>
    </row>
    <row r="1895" spans="1:3" x14ac:dyDescent="0.25">
      <c r="A1895" s="1" t="s">
        <v>8219</v>
      </c>
      <c r="B1895" s="1">
        <v>27</v>
      </c>
      <c r="C1895" s="18"/>
    </row>
    <row r="1896" spans="1:3" x14ac:dyDescent="0.25">
      <c r="A1896" s="1" t="s">
        <v>8219</v>
      </c>
      <c r="B1896" s="1">
        <v>10</v>
      </c>
      <c r="C1896" s="18"/>
    </row>
    <row r="1897" spans="1:3" x14ac:dyDescent="0.25">
      <c r="A1897" s="1" t="s">
        <v>8219</v>
      </c>
      <c r="B1897" s="1">
        <v>35</v>
      </c>
      <c r="C1897" s="18"/>
    </row>
    <row r="1898" spans="1:3" x14ac:dyDescent="0.25">
      <c r="A1898" s="1" t="s">
        <v>8219</v>
      </c>
      <c r="B1898" s="1">
        <v>29</v>
      </c>
      <c r="C1898" s="18"/>
    </row>
    <row r="1899" spans="1:3" x14ac:dyDescent="0.25">
      <c r="A1899" s="1" t="s">
        <v>8219</v>
      </c>
      <c r="B1899" s="1">
        <v>13</v>
      </c>
      <c r="C1899" s="18"/>
    </row>
    <row r="1900" spans="1:3" x14ac:dyDescent="0.25">
      <c r="A1900" s="1" t="s">
        <v>8219</v>
      </c>
      <c r="B1900" s="1">
        <v>72</v>
      </c>
      <c r="C1900" s="18"/>
    </row>
    <row r="1901" spans="1:3" x14ac:dyDescent="0.25">
      <c r="A1901" s="1" t="s">
        <v>8219</v>
      </c>
      <c r="B1901" s="1">
        <v>78</v>
      </c>
      <c r="C1901" s="18"/>
    </row>
    <row r="1902" spans="1:3" x14ac:dyDescent="0.25">
      <c r="A1902" s="1" t="s">
        <v>8219</v>
      </c>
      <c r="B1902" s="1">
        <v>49</v>
      </c>
      <c r="C1902" s="18"/>
    </row>
    <row r="1903" spans="1:3" x14ac:dyDescent="0.25">
      <c r="A1903" s="1" t="s">
        <v>8219</v>
      </c>
      <c r="B1903" s="1">
        <v>42</v>
      </c>
      <c r="C1903" s="18"/>
    </row>
    <row r="1904" spans="1:3" x14ac:dyDescent="0.25">
      <c r="A1904" s="1" t="s">
        <v>8219</v>
      </c>
      <c r="B1904" s="1">
        <v>35</v>
      </c>
      <c r="C1904" s="18"/>
    </row>
    <row r="1905" spans="1:3" x14ac:dyDescent="0.25">
      <c r="A1905" s="1" t="s">
        <v>8219</v>
      </c>
      <c r="B1905" s="1">
        <v>42</v>
      </c>
      <c r="C1905" s="18"/>
    </row>
    <row r="1906" spans="1:3" x14ac:dyDescent="0.25">
      <c r="A1906" s="1" t="s">
        <v>8219</v>
      </c>
      <c r="B1906" s="1">
        <v>42</v>
      </c>
      <c r="C1906" s="18"/>
    </row>
    <row r="1907" spans="1:3" x14ac:dyDescent="0.25">
      <c r="A1907" s="1" t="s">
        <v>8219</v>
      </c>
      <c r="B1907" s="1">
        <v>31</v>
      </c>
      <c r="C1907" s="18"/>
    </row>
    <row r="1908" spans="1:3" x14ac:dyDescent="0.25">
      <c r="A1908" s="1" t="s">
        <v>8219</v>
      </c>
      <c r="B1908" s="1">
        <v>38</v>
      </c>
      <c r="C1908" s="18"/>
    </row>
    <row r="1909" spans="1:3" x14ac:dyDescent="0.25">
      <c r="A1909" s="1" t="s">
        <v>8219</v>
      </c>
      <c r="B1909" s="1">
        <v>8</v>
      </c>
      <c r="C1909" s="18"/>
    </row>
    <row r="1910" spans="1:3" x14ac:dyDescent="0.25">
      <c r="A1910" s="1" t="s">
        <v>8219</v>
      </c>
      <c r="B1910" s="1">
        <v>39</v>
      </c>
      <c r="C1910" s="18"/>
    </row>
    <row r="1911" spans="1:3" x14ac:dyDescent="0.25">
      <c r="A1911" s="1" t="s">
        <v>8219</v>
      </c>
      <c r="B1911" s="1">
        <v>29</v>
      </c>
      <c r="C1911" s="18"/>
    </row>
    <row r="1912" spans="1:3" x14ac:dyDescent="0.25">
      <c r="A1912" s="1" t="s">
        <v>8219</v>
      </c>
      <c r="B1912" s="1">
        <v>72</v>
      </c>
      <c r="C1912" s="18"/>
    </row>
    <row r="1913" spans="1:3" x14ac:dyDescent="0.25">
      <c r="A1913" s="1" t="s">
        <v>8219</v>
      </c>
      <c r="B1913" s="1">
        <v>15</v>
      </c>
      <c r="C1913" s="18"/>
    </row>
    <row r="1914" spans="1:3" x14ac:dyDescent="0.25">
      <c r="A1914" s="1" t="s">
        <v>8219</v>
      </c>
      <c r="B1914" s="1">
        <v>33</v>
      </c>
      <c r="C1914" s="18"/>
    </row>
    <row r="1915" spans="1:3" x14ac:dyDescent="0.25">
      <c r="A1915" s="1" t="s">
        <v>8219</v>
      </c>
      <c r="B1915" s="1">
        <v>15</v>
      </c>
      <c r="C1915" s="18"/>
    </row>
    <row r="1916" spans="1:3" x14ac:dyDescent="0.25">
      <c r="A1916" s="1" t="s">
        <v>8219</v>
      </c>
      <c r="B1916" s="1">
        <v>19</v>
      </c>
      <c r="C1916" s="18"/>
    </row>
    <row r="1917" spans="1:3" x14ac:dyDescent="0.25">
      <c r="A1917" s="1" t="s">
        <v>8219</v>
      </c>
      <c r="B1917" s="1">
        <v>17</v>
      </c>
      <c r="C1917" s="18"/>
    </row>
    <row r="1918" spans="1:3" x14ac:dyDescent="0.25">
      <c r="A1918" s="1" t="s">
        <v>8219</v>
      </c>
      <c r="B1918" s="1">
        <v>44</v>
      </c>
      <c r="C1918" s="18"/>
    </row>
    <row r="1919" spans="1:3" x14ac:dyDescent="0.25">
      <c r="A1919" s="1" t="s">
        <v>8219</v>
      </c>
      <c r="B1919" s="1">
        <v>10</v>
      </c>
      <c r="C1919" s="18"/>
    </row>
    <row r="1920" spans="1:3" x14ac:dyDescent="0.25">
      <c r="A1920" s="1" t="s">
        <v>8219</v>
      </c>
      <c r="B1920" s="1">
        <v>46</v>
      </c>
      <c r="C1920" s="18"/>
    </row>
    <row r="1921" spans="1:3" x14ac:dyDescent="0.25">
      <c r="A1921" s="1" t="s">
        <v>8219</v>
      </c>
      <c r="B1921" s="1">
        <v>11</v>
      </c>
      <c r="C1921" s="18"/>
    </row>
    <row r="1922" spans="1:3" x14ac:dyDescent="0.25">
      <c r="A1922" s="1" t="s">
        <v>8219</v>
      </c>
      <c r="B1922" s="1">
        <v>13</v>
      </c>
      <c r="C1922" s="18"/>
    </row>
    <row r="1923" spans="1:3" x14ac:dyDescent="0.25">
      <c r="A1923" s="1" t="s">
        <v>8219</v>
      </c>
      <c r="B1923" s="1">
        <v>33</v>
      </c>
      <c r="C1923" s="18"/>
    </row>
    <row r="1924" spans="1:3" x14ac:dyDescent="0.25">
      <c r="A1924" s="1" t="s">
        <v>8219</v>
      </c>
      <c r="B1924" s="1">
        <v>28</v>
      </c>
      <c r="C1924" s="18"/>
    </row>
    <row r="1925" spans="1:3" x14ac:dyDescent="0.25">
      <c r="A1925" s="1" t="s">
        <v>8219</v>
      </c>
      <c r="B1925" s="1">
        <v>21</v>
      </c>
      <c r="C1925" s="18"/>
    </row>
    <row r="1926" spans="1:3" x14ac:dyDescent="0.25">
      <c r="A1926" s="1" t="s">
        <v>8219</v>
      </c>
      <c r="B1926" s="1">
        <v>13</v>
      </c>
      <c r="C1926" s="18"/>
    </row>
    <row r="1927" spans="1:3" x14ac:dyDescent="0.25">
      <c r="A1927" s="1" t="s">
        <v>8219</v>
      </c>
      <c r="B1927" s="1">
        <v>34</v>
      </c>
      <c r="C1927" s="18"/>
    </row>
    <row r="1928" spans="1:3" x14ac:dyDescent="0.25">
      <c r="A1928" s="1" t="s">
        <v>8219</v>
      </c>
      <c r="B1928" s="1">
        <v>80</v>
      </c>
      <c r="C1928" s="18"/>
    </row>
    <row r="1929" spans="1:3" x14ac:dyDescent="0.25">
      <c r="A1929" s="1" t="s">
        <v>8219</v>
      </c>
      <c r="B1929" s="1">
        <v>74</v>
      </c>
      <c r="C1929" s="18"/>
    </row>
    <row r="1930" spans="1:3" x14ac:dyDescent="0.25">
      <c r="A1930" s="1" t="s">
        <v>8219</v>
      </c>
      <c r="B1930" s="1">
        <v>7</v>
      </c>
      <c r="C1930" s="18"/>
    </row>
    <row r="1931" spans="1:3" x14ac:dyDescent="0.25">
      <c r="A1931" s="1" t="s">
        <v>8219</v>
      </c>
      <c r="B1931" s="1">
        <v>34</v>
      </c>
      <c r="C1931" s="18"/>
    </row>
    <row r="1932" spans="1:3" x14ac:dyDescent="0.25">
      <c r="A1932" s="1" t="s">
        <v>8219</v>
      </c>
      <c r="B1932" s="1">
        <v>86</v>
      </c>
      <c r="C1932" s="18"/>
    </row>
    <row r="1933" spans="1:3" x14ac:dyDescent="0.25">
      <c r="A1933" s="1" t="s">
        <v>8219</v>
      </c>
      <c r="B1933" s="1">
        <v>37</v>
      </c>
      <c r="C1933" s="18"/>
    </row>
    <row r="1934" spans="1:3" x14ac:dyDescent="0.25">
      <c r="A1934" s="1" t="s">
        <v>8219</v>
      </c>
      <c r="B1934" s="1">
        <v>18</v>
      </c>
      <c r="C1934" s="18"/>
    </row>
    <row r="1935" spans="1:3" x14ac:dyDescent="0.25">
      <c r="A1935" s="1" t="s">
        <v>8219</v>
      </c>
      <c r="B1935" s="1">
        <v>22</v>
      </c>
      <c r="C1935" s="18"/>
    </row>
    <row r="1936" spans="1:3" x14ac:dyDescent="0.25">
      <c r="A1936" s="1" t="s">
        <v>8219</v>
      </c>
      <c r="B1936" s="1">
        <v>26</v>
      </c>
      <c r="C1936" s="18"/>
    </row>
    <row r="1937" spans="1:3" x14ac:dyDescent="0.25">
      <c r="A1937" s="1" t="s">
        <v>8219</v>
      </c>
      <c r="B1937" s="1">
        <v>27</v>
      </c>
      <c r="C1937" s="18"/>
    </row>
    <row r="1938" spans="1:3" x14ac:dyDescent="0.25">
      <c r="A1938" s="1" t="s">
        <v>8219</v>
      </c>
      <c r="B1938" s="1">
        <v>8</v>
      </c>
      <c r="C1938" s="18"/>
    </row>
    <row r="1939" spans="1:3" x14ac:dyDescent="0.25">
      <c r="A1939" s="1" t="s">
        <v>8219</v>
      </c>
      <c r="B1939" s="1">
        <v>204</v>
      </c>
      <c r="C1939" s="18"/>
    </row>
    <row r="1940" spans="1:3" x14ac:dyDescent="0.25">
      <c r="A1940" s="1" t="s">
        <v>8219</v>
      </c>
      <c r="B1940" s="1">
        <v>46</v>
      </c>
      <c r="C1940" s="18"/>
    </row>
    <row r="1941" spans="1:3" x14ac:dyDescent="0.25">
      <c r="A1941" s="1" t="s">
        <v>8219</v>
      </c>
      <c r="B1941" s="1">
        <v>17</v>
      </c>
      <c r="C1941" s="18"/>
    </row>
    <row r="1942" spans="1:3" x14ac:dyDescent="0.25">
      <c r="A1942" s="1" t="s">
        <v>8219</v>
      </c>
      <c r="B1942" s="1">
        <v>28</v>
      </c>
      <c r="C1942" s="18"/>
    </row>
    <row r="1943" spans="1:3" x14ac:dyDescent="0.25">
      <c r="A1943" s="1" t="s">
        <v>8219</v>
      </c>
      <c r="B1943" s="1">
        <v>83</v>
      </c>
      <c r="C1943" s="18"/>
    </row>
    <row r="1944" spans="1:3" x14ac:dyDescent="0.25">
      <c r="A1944" s="1" t="s">
        <v>8219</v>
      </c>
      <c r="B1944" s="1">
        <v>13</v>
      </c>
      <c r="C1944" s="18"/>
    </row>
    <row r="1945" spans="1:3" x14ac:dyDescent="0.25">
      <c r="A1945" s="1" t="s">
        <v>8219</v>
      </c>
      <c r="B1945" s="1">
        <v>8</v>
      </c>
      <c r="C1945" s="18"/>
    </row>
    <row r="1946" spans="1:3" x14ac:dyDescent="0.25">
      <c r="A1946" s="1" t="s">
        <v>8219</v>
      </c>
      <c r="B1946" s="1">
        <v>32</v>
      </c>
      <c r="C1946" s="18"/>
    </row>
    <row r="1947" spans="1:3" x14ac:dyDescent="0.25">
      <c r="A1947" s="1" t="s">
        <v>8219</v>
      </c>
      <c r="B1947" s="1">
        <v>85</v>
      </c>
      <c r="C1947" s="18"/>
    </row>
    <row r="1948" spans="1:3" x14ac:dyDescent="0.25">
      <c r="A1948" s="1" t="s">
        <v>8219</v>
      </c>
      <c r="B1948" s="1">
        <v>29</v>
      </c>
      <c r="C1948" s="18"/>
    </row>
    <row r="1949" spans="1:3" x14ac:dyDescent="0.25">
      <c r="A1949" s="1" t="s">
        <v>8219</v>
      </c>
      <c r="B1949" s="1">
        <v>24</v>
      </c>
      <c r="C1949" s="18"/>
    </row>
    <row r="1950" spans="1:3" x14ac:dyDescent="0.25">
      <c r="A1950" s="1" t="s">
        <v>8219</v>
      </c>
      <c r="B1950" s="1">
        <v>8</v>
      </c>
      <c r="C1950" s="18"/>
    </row>
    <row r="1951" spans="1:3" x14ac:dyDescent="0.25">
      <c r="A1951" s="1" t="s">
        <v>8219</v>
      </c>
      <c r="B1951" s="1">
        <v>19</v>
      </c>
      <c r="C1951" s="18"/>
    </row>
    <row r="1952" spans="1:3" x14ac:dyDescent="0.25">
      <c r="A1952" s="1" t="s">
        <v>8219</v>
      </c>
      <c r="B1952" s="1">
        <v>336</v>
      </c>
      <c r="C1952" s="18"/>
    </row>
    <row r="1953" spans="1:3" x14ac:dyDescent="0.25">
      <c r="A1953" s="1" t="s">
        <v>8219</v>
      </c>
      <c r="B1953" s="1">
        <v>13</v>
      </c>
      <c r="C1953" s="18"/>
    </row>
    <row r="1954" spans="1:3" x14ac:dyDescent="0.25">
      <c r="A1954" s="1" t="s">
        <v>8219</v>
      </c>
      <c r="B1954" s="1">
        <v>42</v>
      </c>
      <c r="C1954" s="18"/>
    </row>
    <row r="1955" spans="1:3" x14ac:dyDescent="0.25">
      <c r="A1955" s="1" t="s">
        <v>8219</v>
      </c>
      <c r="B1955" s="1">
        <v>64</v>
      </c>
      <c r="C1955" s="18"/>
    </row>
    <row r="1956" spans="1:3" x14ac:dyDescent="0.25">
      <c r="A1956" s="1" t="s">
        <v>8219</v>
      </c>
      <c r="B1956" s="1">
        <v>25</v>
      </c>
      <c r="C1956" s="18"/>
    </row>
    <row r="1957" spans="1:3" x14ac:dyDescent="0.25">
      <c r="A1957" s="1" t="s">
        <v>8219</v>
      </c>
      <c r="B1957" s="1">
        <v>20</v>
      </c>
      <c r="C1957" s="18"/>
    </row>
    <row r="1958" spans="1:3" x14ac:dyDescent="0.25">
      <c r="A1958" s="1" t="s">
        <v>8219</v>
      </c>
      <c r="B1958" s="1">
        <v>104</v>
      </c>
      <c r="C1958" s="18"/>
    </row>
    <row r="1959" spans="1:3" x14ac:dyDescent="0.25">
      <c r="A1959" s="1" t="s">
        <v>8219</v>
      </c>
      <c r="B1959" s="1">
        <v>53</v>
      </c>
      <c r="C1959" s="18"/>
    </row>
    <row r="1960" spans="1:3" x14ac:dyDescent="0.25">
      <c r="A1960" s="1" t="s">
        <v>8219</v>
      </c>
      <c r="B1960" s="1">
        <v>14</v>
      </c>
      <c r="C1960" s="18"/>
    </row>
    <row r="1961" spans="1:3" x14ac:dyDescent="0.25">
      <c r="A1961" s="1" t="s">
        <v>8219</v>
      </c>
      <c r="B1961" s="1">
        <v>20</v>
      </c>
      <c r="C1961" s="18"/>
    </row>
    <row r="1962" spans="1:3" x14ac:dyDescent="0.25">
      <c r="A1962" s="1" t="s">
        <v>8219</v>
      </c>
      <c r="B1962" s="1">
        <v>558</v>
      </c>
      <c r="C1962" s="18"/>
    </row>
    <row r="1963" spans="1:3" x14ac:dyDescent="0.25">
      <c r="A1963" s="1" t="s">
        <v>8219</v>
      </c>
      <c r="B1963" s="1">
        <v>22</v>
      </c>
      <c r="C1963" s="18"/>
    </row>
    <row r="1964" spans="1:3" x14ac:dyDescent="0.25">
      <c r="A1964" s="1" t="s">
        <v>8219</v>
      </c>
      <c r="B1964" s="1">
        <v>24</v>
      </c>
      <c r="C1964" s="18"/>
    </row>
    <row r="1965" spans="1:3" x14ac:dyDescent="0.25">
      <c r="A1965" s="1" t="s">
        <v>8219</v>
      </c>
      <c r="B1965" s="1">
        <v>74</v>
      </c>
      <c r="C1965" s="18"/>
    </row>
    <row r="1966" spans="1:3" x14ac:dyDescent="0.25">
      <c r="A1966" s="1" t="s">
        <v>8219</v>
      </c>
      <c r="B1966" s="1">
        <v>54</v>
      </c>
      <c r="C1966" s="18"/>
    </row>
    <row r="1967" spans="1:3" x14ac:dyDescent="0.25">
      <c r="A1967" s="1" t="s">
        <v>8219</v>
      </c>
      <c r="B1967" s="1">
        <v>31</v>
      </c>
      <c r="C1967" s="18"/>
    </row>
    <row r="1968" spans="1:3" x14ac:dyDescent="0.25">
      <c r="A1968" s="1" t="s">
        <v>8219</v>
      </c>
      <c r="B1968" s="1">
        <v>25</v>
      </c>
      <c r="C1968" s="18"/>
    </row>
    <row r="1969" spans="1:3" x14ac:dyDescent="0.25">
      <c r="A1969" s="1" t="s">
        <v>8219</v>
      </c>
      <c r="B1969" s="1">
        <v>17</v>
      </c>
      <c r="C1969" s="18"/>
    </row>
    <row r="1970" spans="1:3" x14ac:dyDescent="0.25">
      <c r="A1970" s="1" t="s">
        <v>8219</v>
      </c>
      <c r="B1970" s="1">
        <v>12</v>
      </c>
      <c r="C1970" s="18"/>
    </row>
    <row r="1971" spans="1:3" x14ac:dyDescent="0.25">
      <c r="A1971" s="1" t="s">
        <v>8219</v>
      </c>
      <c r="B1971" s="1">
        <v>38</v>
      </c>
      <c r="C1971" s="18"/>
    </row>
    <row r="1972" spans="1:3" x14ac:dyDescent="0.25">
      <c r="A1972" s="1" t="s">
        <v>8219</v>
      </c>
      <c r="B1972" s="1">
        <v>41</v>
      </c>
      <c r="C1972" s="18"/>
    </row>
    <row r="1973" spans="1:3" x14ac:dyDescent="0.25">
      <c r="A1973" s="1" t="s">
        <v>8219</v>
      </c>
      <c r="B1973" s="1">
        <v>19</v>
      </c>
      <c r="C1973" s="18"/>
    </row>
    <row r="1974" spans="1:3" x14ac:dyDescent="0.25">
      <c r="A1974" s="1" t="s">
        <v>8219</v>
      </c>
      <c r="B1974" s="1">
        <v>41</v>
      </c>
      <c r="C1974" s="18"/>
    </row>
    <row r="1975" spans="1:3" x14ac:dyDescent="0.25">
      <c r="A1975" s="1" t="s">
        <v>8219</v>
      </c>
      <c r="B1975" s="1">
        <v>26</v>
      </c>
      <c r="C1975" s="18"/>
    </row>
    <row r="1976" spans="1:3" x14ac:dyDescent="0.25">
      <c r="A1976" s="1" t="s">
        <v>8219</v>
      </c>
      <c r="B1976" s="1">
        <v>25</v>
      </c>
      <c r="C1976" s="18"/>
    </row>
    <row r="1977" spans="1:3" x14ac:dyDescent="0.25">
      <c r="A1977" s="1" t="s">
        <v>8219</v>
      </c>
      <c r="B1977" s="1">
        <v>9</v>
      </c>
      <c r="C1977" s="18"/>
    </row>
    <row r="1978" spans="1:3" x14ac:dyDescent="0.25">
      <c r="A1978" s="1" t="s">
        <v>8219</v>
      </c>
      <c r="B1978" s="1">
        <v>78</v>
      </c>
      <c r="C1978" s="18"/>
    </row>
    <row r="1979" spans="1:3" x14ac:dyDescent="0.25">
      <c r="A1979" s="1" t="s">
        <v>8219</v>
      </c>
      <c r="B1979" s="1">
        <v>45</v>
      </c>
      <c r="C1979" s="18"/>
    </row>
    <row r="1980" spans="1:3" x14ac:dyDescent="0.25">
      <c r="A1980" s="1" t="s">
        <v>8219</v>
      </c>
      <c r="B1980" s="1">
        <v>102</v>
      </c>
      <c r="C1980" s="18"/>
    </row>
    <row r="1981" spans="1:3" x14ac:dyDescent="0.25">
      <c r="A1981" s="1" t="s">
        <v>8219</v>
      </c>
      <c r="B1981" s="1">
        <v>5</v>
      </c>
      <c r="C1981" s="18"/>
    </row>
    <row r="1982" spans="1:3" x14ac:dyDescent="0.25">
      <c r="A1982" s="1" t="s">
        <v>8219</v>
      </c>
      <c r="B1982" s="1">
        <v>27</v>
      </c>
      <c r="C1982" s="18"/>
    </row>
    <row r="1983" spans="1:3" x14ac:dyDescent="0.25">
      <c r="A1983" s="1" t="s">
        <v>8219</v>
      </c>
      <c r="B1983" s="1">
        <v>37</v>
      </c>
      <c r="C1983" s="18"/>
    </row>
    <row r="1984" spans="1:3" x14ac:dyDescent="0.25">
      <c r="A1984" s="1" t="s">
        <v>8219</v>
      </c>
      <c r="B1984" s="1">
        <v>14</v>
      </c>
      <c r="C1984" s="18"/>
    </row>
    <row r="1985" spans="1:3" x14ac:dyDescent="0.25">
      <c r="A1985" s="1" t="s">
        <v>8219</v>
      </c>
      <c r="B1985" s="1">
        <v>27</v>
      </c>
      <c r="C1985" s="18"/>
    </row>
    <row r="1986" spans="1:3" x14ac:dyDescent="0.25">
      <c r="A1986" s="1" t="s">
        <v>8219</v>
      </c>
      <c r="B1986" s="1">
        <v>45</v>
      </c>
      <c r="C1986" s="18"/>
    </row>
    <row r="1987" spans="1:3" x14ac:dyDescent="0.25">
      <c r="A1987" s="1" t="s">
        <v>8219</v>
      </c>
      <c r="B1987" s="1">
        <v>49</v>
      </c>
      <c r="C1987" s="18"/>
    </row>
    <row r="1988" spans="1:3" x14ac:dyDescent="0.25">
      <c r="A1988" s="1" t="s">
        <v>8219</v>
      </c>
      <c r="B1988" s="1">
        <v>24</v>
      </c>
      <c r="C1988" s="18"/>
    </row>
    <row r="1989" spans="1:3" x14ac:dyDescent="0.25">
      <c r="A1989" s="1" t="s">
        <v>8219</v>
      </c>
      <c r="B1989" s="1">
        <v>112</v>
      </c>
      <c r="C1989" s="18"/>
    </row>
    <row r="1990" spans="1:3" x14ac:dyDescent="0.25">
      <c r="A1990" s="1" t="s">
        <v>8219</v>
      </c>
      <c r="B1990" s="1">
        <v>23</v>
      </c>
      <c r="C1990" s="18"/>
    </row>
    <row r="1991" spans="1:3" x14ac:dyDescent="0.25">
      <c r="A1991" s="1" t="s">
        <v>8219</v>
      </c>
      <c r="B1991" s="1">
        <v>54</v>
      </c>
      <c r="C1991" s="18"/>
    </row>
    <row r="1992" spans="1:3" x14ac:dyDescent="0.25">
      <c r="A1992" s="1" t="s">
        <v>8219</v>
      </c>
      <c r="B1992" s="1">
        <v>28</v>
      </c>
      <c r="C1992" s="18"/>
    </row>
    <row r="1993" spans="1:3" x14ac:dyDescent="0.25">
      <c r="A1993" s="1" t="s">
        <v>8219</v>
      </c>
      <c r="B1993" s="1">
        <v>11</v>
      </c>
      <c r="C1993" s="18"/>
    </row>
    <row r="1994" spans="1:3" x14ac:dyDescent="0.25">
      <c r="A1994" s="1" t="s">
        <v>8219</v>
      </c>
      <c r="B1994" s="1">
        <v>62</v>
      </c>
      <c r="C1994" s="18"/>
    </row>
    <row r="1995" spans="1:3" x14ac:dyDescent="0.25">
      <c r="A1995" s="1" t="s">
        <v>8219</v>
      </c>
      <c r="B1995" s="1">
        <v>73</v>
      </c>
      <c r="C1995" s="18"/>
    </row>
    <row r="1996" spans="1:3" x14ac:dyDescent="0.25">
      <c r="A1996" s="1" t="s">
        <v>8219</v>
      </c>
      <c r="B1996" s="1">
        <v>18</v>
      </c>
      <c r="C1996" s="18"/>
    </row>
    <row r="1997" spans="1:3" x14ac:dyDescent="0.25">
      <c r="A1997" s="1" t="s">
        <v>8219</v>
      </c>
      <c r="B1997" s="1">
        <v>35</v>
      </c>
      <c r="C1997" s="18"/>
    </row>
    <row r="1998" spans="1:3" x14ac:dyDescent="0.25">
      <c r="A1998" s="1" t="s">
        <v>8219</v>
      </c>
      <c r="B1998" s="1">
        <v>43</v>
      </c>
      <c r="C1998" s="18"/>
    </row>
    <row r="1999" spans="1:3" x14ac:dyDescent="0.25">
      <c r="A1999" s="1" t="s">
        <v>8219</v>
      </c>
      <c r="B1999" s="1">
        <v>36</v>
      </c>
      <c r="C1999" s="18"/>
    </row>
    <row r="2000" spans="1:3" x14ac:dyDescent="0.25">
      <c r="A2000" s="1" t="s">
        <v>8219</v>
      </c>
      <c r="B2000" s="1">
        <v>62</v>
      </c>
      <c r="C2000" s="18"/>
    </row>
    <row r="2001" spans="1:3" x14ac:dyDescent="0.25">
      <c r="A2001" s="1" t="s">
        <v>8219</v>
      </c>
      <c r="B2001" s="1">
        <v>15</v>
      </c>
      <c r="C2001" s="18"/>
    </row>
    <row r="2002" spans="1:3" x14ac:dyDescent="0.25">
      <c r="A2002" s="1" t="s">
        <v>8219</v>
      </c>
      <c r="B2002" s="1">
        <v>33</v>
      </c>
      <c r="C2002" s="18"/>
    </row>
    <row r="2003" spans="1:3" x14ac:dyDescent="0.25">
      <c r="A2003" s="1" t="s">
        <v>8219</v>
      </c>
      <c r="B2003" s="1">
        <v>27</v>
      </c>
      <c r="C2003" s="18"/>
    </row>
    <row r="2004" spans="1:3" x14ac:dyDescent="0.25">
      <c r="A2004" s="1" t="s">
        <v>8219</v>
      </c>
      <c r="B2004" s="1">
        <v>17</v>
      </c>
      <c r="C2004" s="18"/>
    </row>
    <row r="2005" spans="1:3" x14ac:dyDescent="0.25">
      <c r="A2005" s="1" t="s">
        <v>8219</v>
      </c>
      <c r="B2005" s="1">
        <v>4</v>
      </c>
      <c r="C2005" s="18"/>
    </row>
    <row r="2006" spans="1:3" x14ac:dyDescent="0.25">
      <c r="A2006" s="1" t="s">
        <v>8219</v>
      </c>
      <c r="B2006" s="1">
        <v>53</v>
      </c>
      <c r="C2006" s="18"/>
    </row>
    <row r="2007" spans="1:3" x14ac:dyDescent="0.25">
      <c r="A2007" s="1" t="s">
        <v>8219</v>
      </c>
      <c r="B2007" s="1">
        <v>49</v>
      </c>
      <c r="C2007" s="18"/>
    </row>
    <row r="2008" spans="1:3" x14ac:dyDescent="0.25">
      <c r="A2008" s="1" t="s">
        <v>8219</v>
      </c>
      <c r="B2008" s="1">
        <v>57</v>
      </c>
      <c r="C2008" s="18"/>
    </row>
    <row r="2009" spans="1:3" x14ac:dyDescent="0.25">
      <c r="A2009" s="1" t="s">
        <v>8219</v>
      </c>
      <c r="B2009" s="1">
        <v>69</v>
      </c>
      <c r="C2009" s="18"/>
    </row>
    <row r="2010" spans="1:3" x14ac:dyDescent="0.25">
      <c r="A2010" s="1" t="s">
        <v>8219</v>
      </c>
      <c r="B2010" s="1">
        <v>15</v>
      </c>
      <c r="C2010" s="18"/>
    </row>
    <row r="2011" spans="1:3" x14ac:dyDescent="0.25">
      <c r="A2011" s="1" t="s">
        <v>8219</v>
      </c>
      <c r="B2011" s="1">
        <v>64</v>
      </c>
      <c r="C2011" s="18"/>
    </row>
    <row r="2012" spans="1:3" x14ac:dyDescent="0.25">
      <c r="A2012" s="1" t="s">
        <v>8219</v>
      </c>
      <c r="B2012" s="1">
        <v>20</v>
      </c>
      <c r="C2012" s="18"/>
    </row>
    <row r="2013" spans="1:3" x14ac:dyDescent="0.25">
      <c r="A2013" s="1" t="s">
        <v>8219</v>
      </c>
      <c r="B2013" s="1">
        <v>27</v>
      </c>
      <c r="C2013" s="18"/>
    </row>
    <row r="2014" spans="1:3" x14ac:dyDescent="0.25">
      <c r="A2014" s="1" t="s">
        <v>8219</v>
      </c>
      <c r="B2014" s="1">
        <v>21</v>
      </c>
      <c r="C2014" s="18"/>
    </row>
    <row r="2015" spans="1:3" x14ac:dyDescent="0.25">
      <c r="A2015" s="1" t="s">
        <v>8219</v>
      </c>
      <c r="B2015" s="1">
        <v>31</v>
      </c>
      <c r="C2015" s="18"/>
    </row>
    <row r="2016" spans="1:3" x14ac:dyDescent="0.25">
      <c r="A2016" s="1" t="s">
        <v>8219</v>
      </c>
      <c r="B2016" s="1">
        <v>51</v>
      </c>
      <c r="C2016" s="18"/>
    </row>
    <row r="2017" spans="1:3" x14ac:dyDescent="0.25">
      <c r="A2017" s="1" t="s">
        <v>8219</v>
      </c>
      <c r="B2017" s="1">
        <v>57</v>
      </c>
      <c r="C2017" s="18"/>
    </row>
    <row r="2018" spans="1:3" x14ac:dyDescent="0.25">
      <c r="A2018" s="1" t="s">
        <v>8219</v>
      </c>
      <c r="B2018" s="1">
        <v>20</v>
      </c>
      <c r="C2018" s="18"/>
    </row>
    <row r="2019" spans="1:3" x14ac:dyDescent="0.25">
      <c r="A2019" s="1" t="s">
        <v>8219</v>
      </c>
      <c r="B2019" s="1">
        <v>71</v>
      </c>
      <c r="C2019" s="18"/>
    </row>
    <row r="2020" spans="1:3" x14ac:dyDescent="0.25">
      <c r="A2020" s="1" t="s">
        <v>8219</v>
      </c>
      <c r="B2020" s="1">
        <v>72</v>
      </c>
      <c r="C2020" s="18"/>
    </row>
    <row r="2021" spans="1:3" x14ac:dyDescent="0.25">
      <c r="A2021" s="1" t="s">
        <v>8219</v>
      </c>
      <c r="B2021" s="1">
        <v>45</v>
      </c>
      <c r="C2021" s="18"/>
    </row>
    <row r="2022" spans="1:3" x14ac:dyDescent="0.25">
      <c r="A2022" s="1" t="s">
        <v>8219</v>
      </c>
      <c r="B2022" s="1">
        <v>51</v>
      </c>
      <c r="C2022" s="18"/>
    </row>
    <row r="2023" spans="1:3" x14ac:dyDescent="0.25">
      <c r="A2023" s="1" t="s">
        <v>8219</v>
      </c>
      <c r="B2023" s="1">
        <v>56</v>
      </c>
      <c r="C2023" s="18"/>
    </row>
    <row r="2024" spans="1:3" x14ac:dyDescent="0.25">
      <c r="A2024" s="1" t="s">
        <v>8219</v>
      </c>
      <c r="B2024" s="1">
        <v>17</v>
      </c>
      <c r="C2024" s="18"/>
    </row>
    <row r="2025" spans="1:3" x14ac:dyDescent="0.25">
      <c r="A2025" s="1" t="s">
        <v>8219</v>
      </c>
      <c r="B2025" s="1">
        <v>197</v>
      </c>
      <c r="C2025" s="18"/>
    </row>
    <row r="2026" spans="1:3" x14ac:dyDescent="0.25">
      <c r="A2026" s="1" t="s">
        <v>8219</v>
      </c>
      <c r="B2026" s="1">
        <v>70</v>
      </c>
      <c r="C2026" s="18"/>
    </row>
    <row r="2027" spans="1:3" x14ac:dyDescent="0.25">
      <c r="A2027" s="1" t="s">
        <v>8219</v>
      </c>
      <c r="B2027" s="1">
        <v>21</v>
      </c>
      <c r="C2027" s="18"/>
    </row>
    <row r="2028" spans="1:3" x14ac:dyDescent="0.25">
      <c r="A2028" s="1" t="s">
        <v>8219</v>
      </c>
      <c r="B2028" s="1">
        <v>34</v>
      </c>
      <c r="C2028" s="18"/>
    </row>
    <row r="2029" spans="1:3" x14ac:dyDescent="0.25">
      <c r="A2029" s="1" t="s">
        <v>8219</v>
      </c>
      <c r="B2029" s="1">
        <v>39</v>
      </c>
      <c r="C2029" s="18"/>
    </row>
    <row r="2030" spans="1:3" x14ac:dyDescent="0.25">
      <c r="A2030" s="1" t="s">
        <v>8219</v>
      </c>
      <c r="B2030" s="1">
        <v>78</v>
      </c>
      <c r="C2030" s="18"/>
    </row>
    <row r="2031" spans="1:3" x14ac:dyDescent="0.25">
      <c r="A2031" s="1" t="s">
        <v>8219</v>
      </c>
      <c r="B2031" s="1">
        <v>48</v>
      </c>
      <c r="C2031" s="18"/>
    </row>
    <row r="2032" spans="1:3" x14ac:dyDescent="0.25">
      <c r="A2032" s="1" t="s">
        <v>8219</v>
      </c>
      <c r="B2032" s="1">
        <v>29</v>
      </c>
      <c r="C2032" s="18"/>
    </row>
    <row r="2033" spans="1:3" x14ac:dyDescent="0.25">
      <c r="A2033" s="1" t="s">
        <v>8219</v>
      </c>
      <c r="B2033" s="1">
        <v>73</v>
      </c>
      <c r="C2033" s="18"/>
    </row>
    <row r="2034" spans="1:3" x14ac:dyDescent="0.25">
      <c r="A2034" s="1" t="s">
        <v>8219</v>
      </c>
      <c r="B2034" s="1">
        <v>8</v>
      </c>
      <c r="C2034" s="18"/>
    </row>
    <row r="2035" spans="1:3" x14ac:dyDescent="0.25">
      <c r="A2035" s="1" t="s">
        <v>8219</v>
      </c>
      <c r="B2035" s="1">
        <v>17</v>
      </c>
      <c r="C2035" s="18"/>
    </row>
    <row r="2036" spans="1:3" x14ac:dyDescent="0.25">
      <c r="A2036" s="1" t="s">
        <v>8219</v>
      </c>
      <c r="B2036" s="1">
        <v>9</v>
      </c>
      <c r="C2036" s="18"/>
    </row>
    <row r="2037" spans="1:3" x14ac:dyDescent="0.25">
      <c r="A2037" s="1" t="s">
        <v>8219</v>
      </c>
      <c r="B2037" s="1">
        <v>17</v>
      </c>
      <c r="C2037" s="18"/>
    </row>
    <row r="2038" spans="1:3" x14ac:dyDescent="0.25">
      <c r="A2038" s="1" t="s">
        <v>8219</v>
      </c>
      <c r="B2038" s="1">
        <v>33</v>
      </c>
      <c r="C2038" s="18"/>
    </row>
    <row r="2039" spans="1:3" x14ac:dyDescent="0.25">
      <c r="A2039" s="1" t="s">
        <v>8219</v>
      </c>
      <c r="B2039" s="1">
        <v>38</v>
      </c>
      <c r="C2039" s="18"/>
    </row>
    <row r="2040" spans="1:3" x14ac:dyDescent="0.25">
      <c r="A2040" s="1" t="s">
        <v>8219</v>
      </c>
      <c r="B2040" s="1">
        <v>79</v>
      </c>
      <c r="C2040" s="18"/>
    </row>
    <row r="2041" spans="1:3" x14ac:dyDescent="0.25">
      <c r="A2041" s="1" t="s">
        <v>8219</v>
      </c>
      <c r="B2041" s="1">
        <v>46</v>
      </c>
      <c r="C2041" s="18"/>
    </row>
    <row r="2042" spans="1:3" x14ac:dyDescent="0.25">
      <c r="A2042" s="1" t="s">
        <v>8219</v>
      </c>
      <c r="B2042" s="1">
        <v>20</v>
      </c>
      <c r="C2042" s="18"/>
    </row>
    <row r="2043" spans="1:3" x14ac:dyDescent="0.25">
      <c r="A2043" s="1" t="s">
        <v>8219</v>
      </c>
      <c r="B2043" s="1">
        <v>20</v>
      </c>
      <c r="C2043" s="18"/>
    </row>
    <row r="2044" spans="1:3" x14ac:dyDescent="0.25">
      <c r="A2044" s="1" t="s">
        <v>8219</v>
      </c>
      <c r="B2044" s="1">
        <v>13</v>
      </c>
      <c r="C2044" s="18"/>
    </row>
    <row r="2045" spans="1:3" x14ac:dyDescent="0.25">
      <c r="A2045" s="1" t="s">
        <v>8219</v>
      </c>
      <c r="B2045" s="1">
        <v>22</v>
      </c>
      <c r="C2045" s="18"/>
    </row>
    <row r="2046" spans="1:3" x14ac:dyDescent="0.25">
      <c r="A2046" s="1" t="s">
        <v>8219</v>
      </c>
      <c r="B2046" s="1">
        <v>36</v>
      </c>
      <c r="C2046" s="18"/>
    </row>
    <row r="2047" spans="1:3" x14ac:dyDescent="0.25">
      <c r="A2047" s="1" t="s">
        <v>8219</v>
      </c>
      <c r="B2047" s="1">
        <v>40</v>
      </c>
      <c r="C2047" s="18"/>
    </row>
    <row r="2048" spans="1:3" x14ac:dyDescent="0.25">
      <c r="A2048" s="1" t="s">
        <v>8219</v>
      </c>
      <c r="B2048" s="1">
        <v>9</v>
      </c>
      <c r="C2048" s="18"/>
    </row>
    <row r="2049" spans="1:3" x14ac:dyDescent="0.25">
      <c r="A2049" s="1" t="s">
        <v>8219</v>
      </c>
      <c r="B2049" s="1">
        <v>19</v>
      </c>
      <c r="C2049" s="18"/>
    </row>
    <row r="2050" spans="1:3" x14ac:dyDescent="0.25">
      <c r="A2050" s="1" t="s">
        <v>8219</v>
      </c>
      <c r="B2050" s="1">
        <v>14</v>
      </c>
      <c r="C2050" s="18"/>
    </row>
    <row r="2051" spans="1:3" x14ac:dyDescent="0.25">
      <c r="A2051" s="1" t="s">
        <v>8219</v>
      </c>
      <c r="B2051" s="1">
        <v>38</v>
      </c>
      <c r="C2051" s="18"/>
    </row>
    <row r="2052" spans="1:3" x14ac:dyDescent="0.25">
      <c r="A2052" s="1" t="s">
        <v>8219</v>
      </c>
      <c r="B2052" s="1">
        <v>58</v>
      </c>
      <c r="C2052" s="18"/>
    </row>
    <row r="2053" spans="1:3" x14ac:dyDescent="0.25">
      <c r="A2053" s="1" t="s">
        <v>8219</v>
      </c>
      <c r="B2053" s="1">
        <v>28</v>
      </c>
      <c r="C2053" s="18"/>
    </row>
    <row r="2054" spans="1:3" x14ac:dyDescent="0.25">
      <c r="A2054" s="1" t="s">
        <v>8219</v>
      </c>
      <c r="B2054" s="1">
        <v>17</v>
      </c>
      <c r="C2054" s="18"/>
    </row>
    <row r="2055" spans="1:3" x14ac:dyDescent="0.25">
      <c r="A2055" s="1" t="s">
        <v>8219</v>
      </c>
      <c r="B2055" s="1">
        <v>12</v>
      </c>
      <c r="C2055" s="18"/>
    </row>
    <row r="2056" spans="1:3" x14ac:dyDescent="0.25">
      <c r="A2056" s="1" t="s">
        <v>8219</v>
      </c>
      <c r="B2056" s="1">
        <v>40</v>
      </c>
      <c r="C2056" s="18"/>
    </row>
    <row r="2057" spans="1:3" x14ac:dyDescent="0.25">
      <c r="A2057" s="1" t="s">
        <v>8219</v>
      </c>
      <c r="B2057" s="1">
        <v>57</v>
      </c>
      <c r="C2057" s="18"/>
    </row>
    <row r="2058" spans="1:3" x14ac:dyDescent="0.25">
      <c r="A2058" s="1" t="s">
        <v>8219</v>
      </c>
      <c r="B2058" s="1">
        <v>114</v>
      </c>
      <c r="C2058" s="18"/>
    </row>
    <row r="2059" spans="1:3" x14ac:dyDescent="0.25">
      <c r="A2059" s="1" t="s">
        <v>8219</v>
      </c>
      <c r="B2059" s="1">
        <v>31</v>
      </c>
      <c r="C2059" s="18"/>
    </row>
    <row r="2060" spans="1:3" x14ac:dyDescent="0.25">
      <c r="A2060" s="1" t="s">
        <v>8219</v>
      </c>
      <c r="B2060" s="1">
        <v>3</v>
      </c>
      <c r="C2060" s="18"/>
    </row>
    <row r="2061" spans="1:3" x14ac:dyDescent="0.25">
      <c r="A2061" s="1" t="s">
        <v>8219</v>
      </c>
      <c r="B2061" s="1">
        <v>16</v>
      </c>
      <c r="C2061" s="18"/>
    </row>
    <row r="2062" spans="1:3" x14ac:dyDescent="0.25">
      <c r="A2062" s="1" t="s">
        <v>8219</v>
      </c>
      <c r="B2062" s="1">
        <v>199</v>
      </c>
      <c r="C2062" s="18"/>
    </row>
    <row r="2063" spans="1:3" x14ac:dyDescent="0.25">
      <c r="A2063" s="1" t="s">
        <v>8219</v>
      </c>
      <c r="B2063" s="1">
        <v>31</v>
      </c>
      <c r="C2063" s="18"/>
    </row>
    <row r="2064" spans="1:3" x14ac:dyDescent="0.25">
      <c r="A2064" s="1" t="s">
        <v>8219</v>
      </c>
      <c r="B2064" s="1">
        <v>30</v>
      </c>
      <c r="C2064" s="18"/>
    </row>
    <row r="2065" spans="1:3" x14ac:dyDescent="0.25">
      <c r="A2065" s="1" t="s">
        <v>8219</v>
      </c>
      <c r="B2065" s="1">
        <v>34</v>
      </c>
      <c r="C2065" s="18"/>
    </row>
    <row r="2066" spans="1:3" x14ac:dyDescent="0.25">
      <c r="A2066" s="1" t="s">
        <v>8219</v>
      </c>
      <c r="B2066" s="1">
        <v>18</v>
      </c>
      <c r="C2066" s="18"/>
    </row>
    <row r="2067" spans="1:3" x14ac:dyDescent="0.25">
      <c r="A2067" s="1" t="s">
        <v>8219</v>
      </c>
      <c r="B2067" s="1">
        <v>67</v>
      </c>
      <c r="C2067" s="18"/>
    </row>
    <row r="2068" spans="1:3" x14ac:dyDescent="0.25">
      <c r="A2068" s="1" t="s">
        <v>8219</v>
      </c>
      <c r="B2068" s="1">
        <v>66</v>
      </c>
      <c r="C2068" s="18"/>
    </row>
    <row r="2069" spans="1:3" x14ac:dyDescent="0.25">
      <c r="A2069" s="1" t="s">
        <v>8219</v>
      </c>
      <c r="B2069" s="1">
        <v>23</v>
      </c>
      <c r="C2069" s="18"/>
    </row>
    <row r="2070" spans="1:3" x14ac:dyDescent="0.25">
      <c r="A2070" s="1" t="s">
        <v>8219</v>
      </c>
      <c r="B2070" s="1">
        <v>126</v>
      </c>
      <c r="C2070" s="18"/>
    </row>
    <row r="2071" spans="1:3" x14ac:dyDescent="0.25">
      <c r="A2071" s="1" t="s">
        <v>8219</v>
      </c>
      <c r="B2071" s="1">
        <v>6</v>
      </c>
      <c r="C2071" s="18"/>
    </row>
    <row r="2072" spans="1:3" x14ac:dyDescent="0.25">
      <c r="A2072" s="1" t="s">
        <v>8219</v>
      </c>
      <c r="B2072" s="1">
        <v>25</v>
      </c>
      <c r="C2072" s="18"/>
    </row>
    <row r="2073" spans="1:3" x14ac:dyDescent="0.25">
      <c r="A2073" s="1" t="s">
        <v>8219</v>
      </c>
      <c r="B2073" s="1">
        <v>39</v>
      </c>
      <c r="C2073" s="18"/>
    </row>
    <row r="2074" spans="1:3" x14ac:dyDescent="0.25">
      <c r="A2074" s="1" t="s">
        <v>8219</v>
      </c>
      <c r="B2074" s="1">
        <v>62</v>
      </c>
      <c r="C2074" s="18"/>
    </row>
    <row r="2075" spans="1:3" x14ac:dyDescent="0.25">
      <c r="A2075" s="1" t="s">
        <v>8219</v>
      </c>
      <c r="B2075" s="1">
        <v>31</v>
      </c>
      <c r="C2075" s="18"/>
    </row>
    <row r="2076" spans="1:3" x14ac:dyDescent="0.25">
      <c r="A2076" s="1" t="s">
        <v>8219</v>
      </c>
      <c r="B2076" s="1">
        <v>274</v>
      </c>
      <c r="C2076" s="18"/>
    </row>
    <row r="2077" spans="1:3" x14ac:dyDescent="0.25">
      <c r="A2077" s="1" t="s">
        <v>8219</v>
      </c>
      <c r="B2077" s="1">
        <v>17</v>
      </c>
      <c r="C2077" s="18"/>
    </row>
    <row r="2078" spans="1:3" x14ac:dyDescent="0.25">
      <c r="A2078" s="1" t="s">
        <v>8219</v>
      </c>
      <c r="B2078" s="1">
        <v>14</v>
      </c>
      <c r="C2078" s="18"/>
    </row>
    <row r="2079" spans="1:3" x14ac:dyDescent="0.25">
      <c r="A2079" s="1" t="s">
        <v>8219</v>
      </c>
      <c r="B2079" s="1">
        <v>60</v>
      </c>
      <c r="C2079" s="18"/>
    </row>
    <row r="2080" spans="1:3" x14ac:dyDescent="0.25">
      <c r="A2080" s="1" t="s">
        <v>8219</v>
      </c>
      <c r="B2080" s="1">
        <v>33</v>
      </c>
      <c r="C2080" s="18"/>
    </row>
    <row r="2081" spans="1:3" x14ac:dyDescent="0.25">
      <c r="A2081" s="1" t="s">
        <v>8219</v>
      </c>
      <c r="B2081" s="1">
        <v>78</v>
      </c>
      <c r="C2081" s="18"/>
    </row>
    <row r="2082" spans="1:3" x14ac:dyDescent="0.25">
      <c r="A2082" s="1" t="s">
        <v>8219</v>
      </c>
      <c r="B2082" s="1">
        <v>30</v>
      </c>
      <c r="C2082" s="18"/>
    </row>
    <row r="2083" spans="1:3" x14ac:dyDescent="0.25">
      <c r="A2083" s="1" t="s">
        <v>8219</v>
      </c>
      <c r="B2083" s="1">
        <v>136</v>
      </c>
      <c r="C2083" s="18"/>
    </row>
    <row r="2084" spans="1:3" x14ac:dyDescent="0.25">
      <c r="A2084" s="1" t="s">
        <v>8219</v>
      </c>
      <c r="B2084" s="1">
        <v>40</v>
      </c>
      <c r="C2084" s="18"/>
    </row>
    <row r="2085" spans="1:3" x14ac:dyDescent="0.25">
      <c r="A2085" s="1" t="s">
        <v>8219</v>
      </c>
      <c r="B2085" s="1">
        <v>18</v>
      </c>
      <c r="C2085" s="18"/>
    </row>
    <row r="2086" spans="1:3" x14ac:dyDescent="0.25">
      <c r="A2086" s="1" t="s">
        <v>8219</v>
      </c>
      <c r="B2086" s="1">
        <v>39</v>
      </c>
      <c r="C2086" s="18"/>
    </row>
    <row r="2087" spans="1:3" x14ac:dyDescent="0.25">
      <c r="A2087" s="1" t="s">
        <v>8219</v>
      </c>
      <c r="B2087" s="1">
        <v>21</v>
      </c>
      <c r="C2087" s="18"/>
    </row>
    <row r="2088" spans="1:3" x14ac:dyDescent="0.25">
      <c r="A2088" s="1" t="s">
        <v>8219</v>
      </c>
      <c r="B2088" s="1">
        <v>30</v>
      </c>
      <c r="C2088" s="18"/>
    </row>
    <row r="2089" spans="1:3" x14ac:dyDescent="0.25">
      <c r="A2089" s="1" t="s">
        <v>8219</v>
      </c>
      <c r="B2089" s="1">
        <v>27</v>
      </c>
      <c r="C2089" s="18"/>
    </row>
    <row r="2090" spans="1:3" x14ac:dyDescent="0.25">
      <c r="A2090" s="1" t="s">
        <v>8219</v>
      </c>
      <c r="B2090" s="1">
        <v>35</v>
      </c>
      <c r="C2090" s="18"/>
    </row>
    <row r="2091" spans="1:3" x14ac:dyDescent="0.25">
      <c r="A2091" s="1" t="s">
        <v>8219</v>
      </c>
      <c r="B2091" s="1">
        <v>13</v>
      </c>
      <c r="C2091" s="18"/>
    </row>
    <row r="2092" spans="1:3" x14ac:dyDescent="0.25">
      <c r="A2092" s="1" t="s">
        <v>8219</v>
      </c>
      <c r="B2092" s="1">
        <v>23</v>
      </c>
      <c r="C2092" s="18"/>
    </row>
    <row r="2093" spans="1:3" x14ac:dyDescent="0.25">
      <c r="A2093" s="1" t="s">
        <v>8219</v>
      </c>
      <c r="B2093" s="1">
        <v>39</v>
      </c>
      <c r="C2093" s="18"/>
    </row>
    <row r="2094" spans="1:3" x14ac:dyDescent="0.25">
      <c r="A2094" s="1" t="s">
        <v>8219</v>
      </c>
      <c r="B2094" s="1">
        <v>35</v>
      </c>
      <c r="C2094" s="18"/>
    </row>
    <row r="2095" spans="1:3" x14ac:dyDescent="0.25">
      <c r="A2095" s="1" t="s">
        <v>8219</v>
      </c>
      <c r="B2095" s="1">
        <v>27</v>
      </c>
      <c r="C2095" s="18"/>
    </row>
    <row r="2096" spans="1:3" x14ac:dyDescent="0.25">
      <c r="A2096" s="1" t="s">
        <v>8219</v>
      </c>
      <c r="B2096" s="1">
        <v>21</v>
      </c>
      <c r="C2096" s="18"/>
    </row>
    <row r="2097" spans="1:3" x14ac:dyDescent="0.25">
      <c r="A2097" s="1" t="s">
        <v>8219</v>
      </c>
      <c r="B2097" s="1">
        <v>104</v>
      </c>
      <c r="C2097" s="18"/>
    </row>
    <row r="2098" spans="1:3" x14ac:dyDescent="0.25">
      <c r="A2098" s="1" t="s">
        <v>8219</v>
      </c>
      <c r="B2098" s="1">
        <v>19</v>
      </c>
      <c r="C2098" s="18"/>
    </row>
    <row r="2099" spans="1:3" x14ac:dyDescent="0.25">
      <c r="A2099" s="1" t="s">
        <v>8219</v>
      </c>
      <c r="B2099" s="1">
        <v>97</v>
      </c>
      <c r="C2099" s="18"/>
    </row>
    <row r="2100" spans="1:3" x14ac:dyDescent="0.25">
      <c r="A2100" s="1" t="s">
        <v>8219</v>
      </c>
      <c r="B2100" s="1">
        <v>27</v>
      </c>
      <c r="C2100" s="18"/>
    </row>
    <row r="2101" spans="1:3" x14ac:dyDescent="0.25">
      <c r="A2101" s="1" t="s">
        <v>8219</v>
      </c>
      <c r="B2101" s="1">
        <v>24</v>
      </c>
      <c r="C2101" s="18"/>
    </row>
    <row r="2102" spans="1:3" x14ac:dyDescent="0.25">
      <c r="A2102" s="1" t="s">
        <v>8219</v>
      </c>
      <c r="B2102" s="1">
        <v>13</v>
      </c>
      <c r="C2102" s="18"/>
    </row>
    <row r="2103" spans="1:3" x14ac:dyDescent="0.25">
      <c r="A2103" s="1" t="s">
        <v>8219</v>
      </c>
      <c r="B2103" s="1">
        <v>46</v>
      </c>
      <c r="C2103" s="18"/>
    </row>
    <row r="2104" spans="1:3" x14ac:dyDescent="0.25">
      <c r="A2104" s="1" t="s">
        <v>8219</v>
      </c>
      <c r="B2104" s="1">
        <v>4</v>
      </c>
      <c r="C2104" s="18"/>
    </row>
    <row r="2105" spans="1:3" x14ac:dyDescent="0.25">
      <c r="A2105" s="1" t="s">
        <v>8219</v>
      </c>
      <c r="B2105" s="1">
        <v>40</v>
      </c>
      <c r="C2105" s="18"/>
    </row>
    <row r="2106" spans="1:3" x14ac:dyDescent="0.25">
      <c r="A2106" s="1" t="s">
        <v>8219</v>
      </c>
      <c r="B2106" s="1">
        <v>44</v>
      </c>
      <c r="C2106" s="18"/>
    </row>
    <row r="2107" spans="1:3" x14ac:dyDescent="0.25">
      <c r="A2107" s="1" t="s">
        <v>8219</v>
      </c>
      <c r="B2107" s="1">
        <v>35</v>
      </c>
      <c r="C2107" s="18"/>
    </row>
    <row r="2108" spans="1:3" x14ac:dyDescent="0.25">
      <c r="A2108" s="1" t="s">
        <v>8219</v>
      </c>
      <c r="B2108" s="1">
        <v>63</v>
      </c>
      <c r="C2108" s="18"/>
    </row>
    <row r="2109" spans="1:3" x14ac:dyDescent="0.25">
      <c r="A2109" s="1" t="s">
        <v>8219</v>
      </c>
      <c r="B2109" s="1">
        <v>89</v>
      </c>
      <c r="C2109" s="18"/>
    </row>
    <row r="2110" spans="1:3" x14ac:dyDescent="0.25">
      <c r="A2110" s="1" t="s">
        <v>8219</v>
      </c>
      <c r="B2110" s="1">
        <v>15</v>
      </c>
      <c r="C2110" s="18"/>
    </row>
    <row r="2111" spans="1:3" x14ac:dyDescent="0.25">
      <c r="A2111" s="1" t="s">
        <v>8219</v>
      </c>
      <c r="B2111" s="1">
        <v>46</v>
      </c>
      <c r="C2111" s="18"/>
    </row>
    <row r="2112" spans="1:3" x14ac:dyDescent="0.25">
      <c r="A2112" s="1" t="s">
        <v>8219</v>
      </c>
      <c r="B2112" s="1">
        <v>33</v>
      </c>
      <c r="C2112" s="18"/>
    </row>
    <row r="2113" spans="1:3" x14ac:dyDescent="0.25">
      <c r="A2113" s="1" t="s">
        <v>8219</v>
      </c>
      <c r="B2113" s="1">
        <v>52</v>
      </c>
      <c r="C2113" s="18"/>
    </row>
    <row r="2114" spans="1:3" x14ac:dyDescent="0.25">
      <c r="A2114" s="1" t="s">
        <v>8219</v>
      </c>
      <c r="B2114" s="1">
        <v>7</v>
      </c>
      <c r="C2114" s="18"/>
    </row>
    <row r="2115" spans="1:3" x14ac:dyDescent="0.25">
      <c r="A2115" s="1" t="s">
        <v>8219</v>
      </c>
      <c r="B2115" s="1">
        <v>28</v>
      </c>
      <c r="C2115" s="18"/>
    </row>
    <row r="2116" spans="1:3" x14ac:dyDescent="0.25">
      <c r="A2116" s="1" t="s">
        <v>8219</v>
      </c>
      <c r="B2116" s="1">
        <v>11</v>
      </c>
      <c r="C2116" s="18"/>
    </row>
    <row r="2117" spans="1:3" x14ac:dyDescent="0.25">
      <c r="A2117" s="1" t="s">
        <v>8219</v>
      </c>
      <c r="B2117" s="1">
        <v>15</v>
      </c>
      <c r="C2117" s="18"/>
    </row>
    <row r="2118" spans="1:3" x14ac:dyDescent="0.25">
      <c r="A2118" s="1" t="s">
        <v>8219</v>
      </c>
      <c r="B2118" s="1">
        <v>30</v>
      </c>
      <c r="C2118" s="18"/>
    </row>
    <row r="2119" spans="1:3" x14ac:dyDescent="0.25">
      <c r="A2119" s="1" t="s">
        <v>8219</v>
      </c>
      <c r="B2119" s="1">
        <v>27</v>
      </c>
      <c r="C2119" s="18"/>
    </row>
    <row r="2120" spans="1:3" x14ac:dyDescent="0.25">
      <c r="A2120" s="1" t="s">
        <v>8219</v>
      </c>
      <c r="B2120" s="1">
        <v>28</v>
      </c>
      <c r="C2120" s="18"/>
    </row>
    <row r="2121" spans="1:3" x14ac:dyDescent="0.25">
      <c r="A2121" s="1" t="s">
        <v>8219</v>
      </c>
      <c r="B2121" s="1">
        <v>17</v>
      </c>
      <c r="C2121" s="18"/>
    </row>
    <row r="2122" spans="1:3" x14ac:dyDescent="0.25">
      <c r="A2122" s="1" t="s">
        <v>8219</v>
      </c>
      <c r="B2122" s="1">
        <v>50</v>
      </c>
      <c r="C2122" s="18"/>
    </row>
    <row r="2123" spans="1:3" x14ac:dyDescent="0.25">
      <c r="A2123" s="1" t="s">
        <v>8219</v>
      </c>
      <c r="B2123" s="1">
        <v>26</v>
      </c>
      <c r="C2123" s="18"/>
    </row>
    <row r="2124" spans="1:3" x14ac:dyDescent="0.25">
      <c r="A2124" s="1" t="s">
        <v>8219</v>
      </c>
      <c r="B2124" s="1">
        <v>88</v>
      </c>
      <c r="C2124" s="18"/>
    </row>
    <row r="2125" spans="1:3" x14ac:dyDescent="0.25">
      <c r="A2125" s="1" t="s">
        <v>8219</v>
      </c>
      <c r="B2125" s="1">
        <v>91</v>
      </c>
      <c r="C2125" s="18"/>
    </row>
    <row r="2126" spans="1:3" x14ac:dyDescent="0.25">
      <c r="A2126" s="1" t="s">
        <v>8219</v>
      </c>
      <c r="B2126" s="1">
        <v>3</v>
      </c>
      <c r="C2126" s="18"/>
    </row>
    <row r="2127" spans="1:3" x14ac:dyDescent="0.25">
      <c r="A2127" s="1" t="s">
        <v>8219</v>
      </c>
      <c r="B2127" s="1">
        <v>28</v>
      </c>
      <c r="C2127" s="18"/>
    </row>
    <row r="2128" spans="1:3" x14ac:dyDescent="0.25">
      <c r="A2128" s="1" t="s">
        <v>8219</v>
      </c>
      <c r="B2128" s="1">
        <v>77</v>
      </c>
      <c r="C2128" s="18"/>
    </row>
    <row r="2129" spans="1:3" x14ac:dyDescent="0.25">
      <c r="A2129" s="1" t="s">
        <v>8219</v>
      </c>
      <c r="B2129" s="1">
        <v>27</v>
      </c>
      <c r="C2129" s="18"/>
    </row>
    <row r="2130" spans="1:3" x14ac:dyDescent="0.25">
      <c r="A2130" s="1" t="s">
        <v>8219</v>
      </c>
      <c r="B2130" s="1">
        <v>107</v>
      </c>
      <c r="C2130" s="18"/>
    </row>
    <row r="2131" spans="1:3" x14ac:dyDescent="0.25">
      <c r="A2131" s="1" t="s">
        <v>8219</v>
      </c>
      <c r="B2131" s="1">
        <v>96</v>
      </c>
      <c r="C2131" s="18"/>
    </row>
    <row r="2132" spans="1:3" x14ac:dyDescent="0.25">
      <c r="A2132" s="1" t="s">
        <v>8219</v>
      </c>
      <c r="B2132" s="1">
        <v>56</v>
      </c>
      <c r="C2132" s="18"/>
    </row>
    <row r="2133" spans="1:3" x14ac:dyDescent="0.25">
      <c r="A2133" s="1" t="s">
        <v>8219</v>
      </c>
      <c r="B2133" s="1">
        <v>58</v>
      </c>
      <c r="C2133" s="18"/>
    </row>
    <row r="2134" spans="1:3" x14ac:dyDescent="0.25">
      <c r="A2134" s="1" t="s">
        <v>8219</v>
      </c>
      <c r="B2134" s="1">
        <v>15</v>
      </c>
      <c r="C2134" s="18"/>
    </row>
    <row r="2135" spans="1:3" x14ac:dyDescent="0.25">
      <c r="A2135" s="1" t="s">
        <v>8219</v>
      </c>
      <c r="B2135" s="1">
        <v>20</v>
      </c>
      <c r="C2135" s="18"/>
    </row>
    <row r="2136" spans="1:3" x14ac:dyDescent="0.25">
      <c r="A2136" s="1" t="s">
        <v>8219</v>
      </c>
      <c r="B2136" s="1">
        <v>38</v>
      </c>
      <c r="C2136" s="18"/>
    </row>
    <row r="2137" spans="1:3" x14ac:dyDescent="0.25">
      <c r="A2137" s="1" t="s">
        <v>8219</v>
      </c>
      <c r="B2137" s="1">
        <v>33</v>
      </c>
      <c r="C2137" s="18"/>
    </row>
    <row r="2138" spans="1:3" x14ac:dyDescent="0.25">
      <c r="A2138" s="1" t="s">
        <v>8219</v>
      </c>
      <c r="B2138" s="1">
        <v>57</v>
      </c>
      <c r="C2138" s="18"/>
    </row>
    <row r="2139" spans="1:3" x14ac:dyDescent="0.25">
      <c r="A2139" s="1" t="s">
        <v>8219</v>
      </c>
      <c r="B2139" s="1">
        <v>25</v>
      </c>
      <c r="C2139" s="18"/>
    </row>
    <row r="2140" spans="1:3" x14ac:dyDescent="0.25">
      <c r="A2140" s="1" t="s">
        <v>8219</v>
      </c>
      <c r="B2140" s="1">
        <v>14</v>
      </c>
      <c r="C2140" s="18"/>
    </row>
    <row r="2141" spans="1:3" x14ac:dyDescent="0.25">
      <c r="A2141" s="1" t="s">
        <v>8219</v>
      </c>
      <c r="B2141" s="1">
        <v>94</v>
      </c>
      <c r="C2141" s="18"/>
    </row>
    <row r="2142" spans="1:3" x14ac:dyDescent="0.25">
      <c r="A2142" s="1" t="s">
        <v>8219</v>
      </c>
      <c r="B2142" s="1">
        <v>59</v>
      </c>
      <c r="C2142" s="18"/>
    </row>
    <row r="2143" spans="1:3" x14ac:dyDescent="0.25">
      <c r="A2143" s="1" t="s">
        <v>8219</v>
      </c>
      <c r="B2143" s="1">
        <v>36</v>
      </c>
      <c r="C2143" s="18"/>
    </row>
    <row r="2144" spans="1:3" x14ac:dyDescent="0.25">
      <c r="A2144" s="1" t="s">
        <v>8219</v>
      </c>
      <c r="B2144" s="1">
        <v>115</v>
      </c>
      <c r="C2144" s="18"/>
    </row>
    <row r="2145" spans="1:3" x14ac:dyDescent="0.25">
      <c r="A2145" s="1" t="s">
        <v>8219</v>
      </c>
      <c r="B2145" s="1">
        <v>30</v>
      </c>
      <c r="C2145" s="18"/>
    </row>
    <row r="2146" spans="1:3" x14ac:dyDescent="0.25">
      <c r="A2146" s="1" t="s">
        <v>8219</v>
      </c>
      <c r="B2146" s="1">
        <v>52</v>
      </c>
      <c r="C2146" s="18"/>
    </row>
    <row r="2147" spans="1:3" x14ac:dyDescent="0.25">
      <c r="A2147" s="1" t="s">
        <v>8219</v>
      </c>
      <c r="B2147" s="1">
        <v>27</v>
      </c>
      <c r="C2147" s="18"/>
    </row>
    <row r="2148" spans="1:3" x14ac:dyDescent="0.25">
      <c r="A2148" s="1" t="s">
        <v>8219</v>
      </c>
      <c r="B2148" s="1">
        <v>24</v>
      </c>
      <c r="C2148" s="18"/>
    </row>
    <row r="2149" spans="1:3" x14ac:dyDescent="0.25">
      <c r="A2149" s="1" t="s">
        <v>8219</v>
      </c>
      <c r="B2149" s="1">
        <v>10</v>
      </c>
      <c r="C2149" s="18"/>
    </row>
    <row r="2150" spans="1:3" x14ac:dyDescent="0.25">
      <c r="A2150" s="1" t="s">
        <v>8219</v>
      </c>
      <c r="B2150" s="1">
        <v>30</v>
      </c>
      <c r="C2150" s="18"/>
    </row>
    <row r="2151" spans="1:3" x14ac:dyDescent="0.25">
      <c r="A2151" s="1" t="s">
        <v>8219</v>
      </c>
      <c r="B2151" s="1">
        <v>71</v>
      </c>
      <c r="C2151" s="18"/>
    </row>
    <row r="2152" spans="1:3" x14ac:dyDescent="0.25">
      <c r="A2152" s="1" t="s">
        <v>8219</v>
      </c>
      <c r="B2152" s="1">
        <v>10</v>
      </c>
      <c r="C2152" s="18"/>
    </row>
    <row r="2153" spans="1:3" x14ac:dyDescent="0.25">
      <c r="A2153" s="1" t="s">
        <v>8219</v>
      </c>
      <c r="B2153" s="1">
        <v>24</v>
      </c>
      <c r="C2153" s="18"/>
    </row>
    <row r="2154" spans="1:3" x14ac:dyDescent="0.25">
      <c r="A2154" s="1" t="s">
        <v>8219</v>
      </c>
      <c r="B2154" s="1">
        <v>38</v>
      </c>
      <c r="C2154" s="18"/>
    </row>
    <row r="2155" spans="1:3" x14ac:dyDescent="0.25">
      <c r="A2155" s="1" t="s">
        <v>8219</v>
      </c>
      <c r="B2155" s="1">
        <v>26</v>
      </c>
      <c r="C2155" s="18"/>
    </row>
    <row r="2156" spans="1:3" x14ac:dyDescent="0.25">
      <c r="A2156" s="1" t="s">
        <v>8219</v>
      </c>
      <c r="B2156" s="1">
        <v>19</v>
      </c>
      <c r="C2156" s="18"/>
    </row>
    <row r="2157" spans="1:3" x14ac:dyDescent="0.25">
      <c r="A2157" s="1" t="s">
        <v>8219</v>
      </c>
      <c r="B2157" s="1">
        <v>11</v>
      </c>
      <c r="C2157" s="18"/>
    </row>
    <row r="2158" spans="1:3" x14ac:dyDescent="0.25">
      <c r="A2158" s="1" t="s">
        <v>8219</v>
      </c>
      <c r="B2158" s="1">
        <v>27</v>
      </c>
      <c r="C2158" s="18"/>
    </row>
    <row r="2159" spans="1:3" x14ac:dyDescent="0.25">
      <c r="A2159" s="1" t="s">
        <v>8219</v>
      </c>
      <c r="B2159" s="1">
        <v>34</v>
      </c>
      <c r="C2159" s="18"/>
    </row>
    <row r="2160" spans="1:3" x14ac:dyDescent="0.25">
      <c r="A2160" s="1" t="s">
        <v>8219</v>
      </c>
      <c r="B2160" s="1">
        <v>20</v>
      </c>
      <c r="C2160" s="18"/>
    </row>
    <row r="2161" spans="1:3" x14ac:dyDescent="0.25">
      <c r="A2161" s="1" t="s">
        <v>8219</v>
      </c>
      <c r="B2161" s="1">
        <v>37</v>
      </c>
      <c r="C2161" s="18"/>
    </row>
    <row r="2162" spans="1:3" x14ac:dyDescent="0.25">
      <c r="A2162" s="1" t="s">
        <v>8219</v>
      </c>
      <c r="B2162" s="1">
        <v>20</v>
      </c>
      <c r="C2162" s="18"/>
    </row>
    <row r="2163" spans="1:3" x14ac:dyDescent="0.25">
      <c r="A2163" s="1" t="s">
        <v>8219</v>
      </c>
      <c r="B2163" s="1">
        <v>10</v>
      </c>
      <c r="C2163" s="18"/>
    </row>
    <row r="2164" spans="1:3" x14ac:dyDescent="0.25">
      <c r="A2164" s="1" t="s">
        <v>8219</v>
      </c>
      <c r="B2164" s="1">
        <v>26</v>
      </c>
      <c r="C2164" s="18"/>
    </row>
    <row r="2165" spans="1:3" x14ac:dyDescent="0.25">
      <c r="A2165" s="1" t="s">
        <v>8219</v>
      </c>
      <c r="B2165" s="1">
        <v>20</v>
      </c>
      <c r="C2165" s="18"/>
    </row>
    <row r="2166" spans="1:3" x14ac:dyDescent="0.25">
      <c r="A2166" s="1" t="s">
        <v>8219</v>
      </c>
      <c r="B2166" s="1">
        <v>46</v>
      </c>
      <c r="C2166" s="18"/>
    </row>
    <row r="2167" spans="1:3" x14ac:dyDescent="0.25">
      <c r="A2167" s="1" t="s">
        <v>8219</v>
      </c>
      <c r="B2167" s="1">
        <v>76</v>
      </c>
      <c r="C2167" s="18"/>
    </row>
    <row r="2168" spans="1:3" x14ac:dyDescent="0.25">
      <c r="A2168" s="1" t="s">
        <v>8219</v>
      </c>
      <c r="B2168" s="1">
        <v>41</v>
      </c>
      <c r="C2168" s="18"/>
    </row>
    <row r="2169" spans="1:3" x14ac:dyDescent="0.25">
      <c r="A2169" s="1" t="s">
        <v>8219</v>
      </c>
      <c r="B2169" s="1">
        <v>7</v>
      </c>
      <c r="C2169" s="18"/>
    </row>
    <row r="2170" spans="1:3" x14ac:dyDescent="0.25">
      <c r="A2170" s="1" t="s">
        <v>8219</v>
      </c>
      <c r="B2170" s="1">
        <v>49</v>
      </c>
      <c r="C2170" s="18"/>
    </row>
    <row r="2171" spans="1:3" x14ac:dyDescent="0.25">
      <c r="A2171" s="1" t="s">
        <v>8219</v>
      </c>
      <c r="B2171" s="1">
        <v>26</v>
      </c>
      <c r="C2171" s="18"/>
    </row>
    <row r="2172" spans="1:3" x14ac:dyDescent="0.25">
      <c r="A2172" s="1" t="s">
        <v>8219</v>
      </c>
      <c r="B2172" s="1">
        <v>65</v>
      </c>
      <c r="C2172" s="18"/>
    </row>
    <row r="2173" spans="1:3" x14ac:dyDescent="0.25">
      <c r="A2173" s="1" t="s">
        <v>8219</v>
      </c>
      <c r="B2173" s="1">
        <v>28</v>
      </c>
      <c r="C2173" s="18"/>
    </row>
    <row r="2174" spans="1:3" x14ac:dyDescent="0.25">
      <c r="A2174" s="1" t="s">
        <v>8219</v>
      </c>
      <c r="B2174" s="1">
        <v>8</v>
      </c>
      <c r="C2174" s="18"/>
    </row>
    <row r="2175" spans="1:3" x14ac:dyDescent="0.25">
      <c r="A2175" s="1" t="s">
        <v>8219</v>
      </c>
      <c r="B2175" s="1">
        <v>3</v>
      </c>
      <c r="C2175" s="18"/>
    </row>
    <row r="2176" spans="1:3" x14ac:dyDescent="0.25">
      <c r="A2176" s="1" t="s">
        <v>8219</v>
      </c>
      <c r="B2176" s="1">
        <v>9</v>
      </c>
      <c r="C2176" s="18"/>
    </row>
    <row r="2177" spans="1:3" x14ac:dyDescent="0.25">
      <c r="A2177" s="1" t="s">
        <v>8219</v>
      </c>
      <c r="B2177" s="1">
        <v>9</v>
      </c>
      <c r="C2177" s="18"/>
    </row>
    <row r="2178" spans="1:3" x14ac:dyDescent="0.25">
      <c r="A2178" s="1" t="s">
        <v>8219</v>
      </c>
      <c r="B2178" s="1">
        <v>20</v>
      </c>
      <c r="C2178" s="18"/>
    </row>
    <row r="2179" spans="1:3" x14ac:dyDescent="0.25">
      <c r="A2179" s="1" t="s">
        <v>8219</v>
      </c>
      <c r="B2179" s="1">
        <v>57</v>
      </c>
      <c r="C2179" s="18"/>
    </row>
    <row r="2180" spans="1:3" x14ac:dyDescent="0.25">
      <c r="A2180" s="1" t="s">
        <v>8219</v>
      </c>
      <c r="B2180" s="1">
        <v>8</v>
      </c>
      <c r="C2180" s="18"/>
    </row>
    <row r="2181" spans="1:3" x14ac:dyDescent="0.25">
      <c r="A2181" s="1" t="s">
        <v>8219</v>
      </c>
      <c r="B2181" s="1">
        <v>14</v>
      </c>
      <c r="C2181" s="18"/>
    </row>
    <row r="2182" spans="1:3" x14ac:dyDescent="0.25">
      <c r="A2182" s="1" t="s">
        <v>8219</v>
      </c>
      <c r="B2182" s="1">
        <v>17</v>
      </c>
      <c r="C2182" s="18"/>
    </row>
    <row r="2183" spans="1:3" x14ac:dyDescent="0.25">
      <c r="A2183" s="1" t="s">
        <v>8219</v>
      </c>
      <c r="B2183" s="1">
        <v>100</v>
      </c>
      <c r="C2183" s="18"/>
    </row>
    <row r="2184" spans="1:3" x14ac:dyDescent="0.25">
      <c r="A2184" s="1" t="s">
        <v>8219</v>
      </c>
      <c r="B2184" s="1">
        <v>32</v>
      </c>
      <c r="C2184" s="18"/>
    </row>
    <row r="2185" spans="1:3" x14ac:dyDescent="0.25">
      <c r="A2185" s="1" t="s">
        <v>8219</v>
      </c>
      <c r="B2185" s="1">
        <v>3</v>
      </c>
      <c r="C2185" s="18"/>
    </row>
  </sheetData>
  <conditionalFormatting sqref="A1:A2185">
    <cfRule type="cellIs" dxfId="7" priority="8" operator="equal">
      <formula>"successful"</formula>
    </cfRule>
  </conditionalFormatting>
  <conditionalFormatting sqref="A1:A2185">
    <cfRule type="cellIs" dxfId="6" priority="5" operator="equal">
      <formula>"live"</formula>
    </cfRule>
    <cfRule type="cellIs" dxfId="5" priority="6" operator="equal">
      <formula>"canceled"</formula>
    </cfRule>
    <cfRule type="cellIs" dxfId="4" priority="7" operator="equal">
      <formula>"failed"</formula>
    </cfRule>
  </conditionalFormatting>
  <conditionalFormatting sqref="E1:E1277">
    <cfRule type="cellIs" dxfId="3" priority="4" operator="equal">
      <formula>"successful"</formula>
    </cfRule>
  </conditionalFormatting>
  <conditionalFormatting sqref="E1:E1277">
    <cfRule type="cellIs" dxfId="2" priority="1" operator="equal">
      <formula>"live"</formula>
    </cfRule>
    <cfRule type="cellIs" dxfId="1" priority="2" operator="equal">
      <formula>"canceled"</formula>
    </cfRule>
    <cfRule type="cellIs" dxfId="0" priority="3" operator="equal">
      <formula>"failed"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</vt:lpstr>
      <vt:lpstr>Campaign Outlook by Category</vt:lpstr>
      <vt:lpstr>Campaign Outlook Sub-Category</vt:lpstr>
      <vt:lpstr>Outcome by Month</vt:lpstr>
      <vt:lpstr>Outcome by Goal</vt:lpstr>
      <vt:lpstr>Statistics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Inkosi</cp:lastModifiedBy>
  <dcterms:created xsi:type="dcterms:W3CDTF">2017-04-20T15:17:24Z</dcterms:created>
  <dcterms:modified xsi:type="dcterms:W3CDTF">2020-10-10T22:15:18Z</dcterms:modified>
</cp:coreProperties>
</file>