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1790" windowHeight="9795"/>
  </bookViews>
  <sheets>
    <sheet name="shizav" sheetId="1" r:id="rId1"/>
  </sheets>
  <calcPr calcId="0"/>
</workbook>
</file>

<file path=xl/calcChain.xml><?xml version="1.0" encoding="utf-8"?>
<calcChain xmlns="http://schemas.openxmlformats.org/spreadsheetml/2006/main">
  <c r="N10" i="1"/>
  <c r="M10"/>
  <c r="L10"/>
  <c r="K10"/>
  <c r="J10"/>
  <c r="I10"/>
  <c r="H10"/>
  <c r="G10"/>
  <c r="F10"/>
  <c r="D10"/>
  <c r="E10"/>
  <c r="D6"/>
  <c r="N3"/>
  <c r="D5"/>
  <c r="I5"/>
  <c r="G5"/>
  <c r="F5"/>
  <c r="M5"/>
  <c r="L5"/>
  <c r="H5"/>
  <c r="E5"/>
  <c r="N5"/>
  <c r="K5"/>
  <c r="J5"/>
  <c r="N8"/>
  <c r="M8"/>
  <c r="L8"/>
  <c r="K8"/>
  <c r="J8"/>
  <c r="I8"/>
  <c r="H8"/>
  <c r="G8"/>
  <c r="F8"/>
  <c r="E8"/>
  <c r="D8"/>
  <c r="J3"/>
  <c r="J6" s="1"/>
  <c r="I3"/>
  <c r="I6" s="1"/>
  <c r="H3"/>
  <c r="H6" s="1"/>
  <c r="G3"/>
  <c r="D3"/>
  <c r="M3"/>
  <c r="M6" s="1"/>
  <c r="L3"/>
  <c r="L6" s="1"/>
  <c r="K3"/>
  <c r="K6" s="1"/>
  <c r="E3"/>
  <c r="E6" s="1"/>
  <c r="F6"/>
  <c r="G6"/>
  <c r="N6"/>
</calcChain>
</file>

<file path=xl/comments1.xml><?xml version="1.0" encoding="utf-8"?>
<comments xmlns="http://schemas.openxmlformats.org/spreadsheetml/2006/main">
  <authors>
    <author>User</author>
  </authors>
  <commentList>
    <comment ref="G3" authorId="0">
      <text>
        <r>
          <rPr>
            <sz val="9"/>
            <color indexed="81"/>
            <rFont val="Tahoma"/>
            <family val="2"/>
          </rPr>
          <t>shizukuichi only</t>
        </r>
      </text>
    </comment>
    <comment ref="Q17" authorId="0">
      <text>
        <r>
          <rPr>
            <sz val="9"/>
            <color indexed="81"/>
            <rFont val="Tahoma"/>
            <family val="2"/>
          </rPr>
          <t>shizukuichi</t>
        </r>
      </text>
    </comment>
  </commentList>
</comments>
</file>

<file path=xl/sharedStrings.xml><?xml version="1.0" encoding="utf-8"?>
<sst xmlns="http://schemas.openxmlformats.org/spreadsheetml/2006/main" count="96" uniqueCount="73">
  <si>
    <t>Crop</t>
  </si>
  <si>
    <t>CO2.x</t>
  </si>
  <si>
    <t>RRZn</t>
  </si>
  <si>
    <t>RRFe</t>
  </si>
  <si>
    <t>RRN</t>
  </si>
  <si>
    <t>RRP</t>
  </si>
  <si>
    <t>RRK</t>
  </si>
  <si>
    <t>RRS</t>
  </si>
  <si>
    <t>RRB</t>
  </si>
  <si>
    <t>RRCa</t>
  </si>
  <si>
    <t>RRMg</t>
  </si>
  <si>
    <t>RRMn</t>
  </si>
  <si>
    <t>RRCu</t>
  </si>
  <si>
    <t>shiz</t>
  </si>
  <si>
    <t>change in canopy Et = -8.2</t>
  </si>
  <si>
    <t>Mo all grains all years</t>
  </si>
  <si>
    <t>soilpH</t>
  </si>
  <si>
    <t>soilC</t>
  </si>
  <si>
    <t>soilNa</t>
  </si>
  <si>
    <t>soilCo</t>
  </si>
  <si>
    <t>soilMo</t>
  </si>
  <si>
    <t>anion_storage_capacity</t>
  </si>
  <si>
    <t>clay</t>
  </si>
  <si>
    <t>sand</t>
  </si>
  <si>
    <t>cation_exchange_capacity</t>
  </si>
  <si>
    <t>%</t>
  </si>
  <si>
    <t>ppm</t>
  </si>
  <si>
    <t>MF = C * WU</t>
  </si>
  <si>
    <t>for maize</t>
  </si>
  <si>
    <t>MF = percent contribution</t>
  </si>
  <si>
    <t>contribution if water uptake changed</t>
  </si>
  <si>
    <t>our estimate</t>
  </si>
  <si>
    <t>_B</t>
  </si>
  <si>
    <t>_Ca</t>
  </si>
  <si>
    <t>_Cu</t>
  </si>
  <si>
    <t>_Fe</t>
  </si>
  <si>
    <t>_K</t>
  </si>
  <si>
    <t>_Mg</t>
  </si>
  <si>
    <t>_Mn</t>
  </si>
  <si>
    <t>_N</t>
  </si>
  <si>
    <t>_P</t>
  </si>
  <si>
    <t>_s</t>
  </si>
  <si>
    <t>_Zn</t>
  </si>
  <si>
    <t>total grain content</t>
  </si>
  <si>
    <t>soil content (%)</t>
  </si>
  <si>
    <t>percent contribution</t>
  </si>
  <si>
    <t>RR</t>
  </si>
  <si>
    <t>soilpercent</t>
  </si>
  <si>
    <t>totgrainkimball</t>
  </si>
  <si>
    <t>totgrainus</t>
  </si>
  <si>
    <t>changecontribbysoil</t>
  </si>
  <si>
    <t>contribmaize</t>
  </si>
  <si>
    <t>changecontribbymaize</t>
  </si>
  <si>
    <t>nut</t>
  </si>
  <si>
    <t>Zn</t>
  </si>
  <si>
    <t>Fe</t>
  </si>
  <si>
    <t>N</t>
  </si>
  <si>
    <t>P</t>
  </si>
  <si>
    <t>K</t>
  </si>
  <si>
    <t>S</t>
  </si>
  <si>
    <t>B</t>
  </si>
  <si>
    <t>Ca</t>
  </si>
  <si>
    <t>Mg</t>
  </si>
  <si>
    <t>Mn</t>
  </si>
  <si>
    <t>Cu</t>
  </si>
  <si>
    <t>expected change in water use</t>
  </si>
  <si>
    <t>excess</t>
  </si>
  <si>
    <t>y</t>
  </si>
  <si>
    <t>n</t>
  </si>
  <si>
    <t>totplant</t>
  </si>
  <si>
    <t>kim et al 03, sasaki et al 07</t>
  </si>
  <si>
    <t>s</t>
  </si>
  <si>
    <t>much less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</si>
</sst>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tabSelected="1" workbookViewId="0">
      <selection activeCell="L15" sqref="L15"/>
    </sheetView>
  </sheetViews>
  <sheetFormatPr defaultRowHeight="15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5">
      <c r="A2">
        <v>1</v>
      </c>
      <c r="B2" t="s">
        <v>13</v>
      </c>
      <c r="C2" t="s">
        <v>46</v>
      </c>
      <c r="D2">
        <v>0.95105031285474895</v>
      </c>
      <c r="E2">
        <v>0.95093717219354401</v>
      </c>
      <c r="F2">
        <v>0.94295551866449301</v>
      </c>
      <c r="G2">
        <v>0.99671048039855603</v>
      </c>
      <c r="H2">
        <v>1.01032551538881</v>
      </c>
      <c r="I2">
        <v>0.95479559017794602</v>
      </c>
      <c r="J2">
        <v>0.93541135120082497</v>
      </c>
      <c r="K2">
        <v>1.7529550827423199</v>
      </c>
      <c r="L2">
        <v>1.00996008675251</v>
      </c>
      <c r="M2">
        <v>1.1455926669291201</v>
      </c>
      <c r="N2">
        <v>1.0252913752913799</v>
      </c>
    </row>
    <row r="3" spans="1:25">
      <c r="A3" t="s">
        <v>44</v>
      </c>
      <c r="C3" t="s">
        <v>47</v>
      </c>
      <c r="D3">
        <f>6.8/10000</f>
        <v>6.7999999999999994E-4</v>
      </c>
      <c r="E3">
        <f>820/10000</f>
        <v>8.2000000000000003E-2</v>
      </c>
      <c r="F3">
        <v>0.48299999999999998</v>
      </c>
      <c r="G3">
        <f>67/10000</f>
        <v>6.7000000000000002E-3</v>
      </c>
      <c r="H3">
        <f>220/10000</f>
        <v>2.1999999999999999E-2</v>
      </c>
      <c r="I3">
        <f>25/10000</f>
        <v>2.5000000000000001E-3</v>
      </c>
      <c r="J3">
        <f>0.3/10000</f>
        <v>2.9999999999999997E-5</v>
      </c>
      <c r="K3">
        <f>1250/10000</f>
        <v>0.125</v>
      </c>
      <c r="L3">
        <f>205/10000</f>
        <v>2.0500000000000001E-2</v>
      </c>
      <c r="M3">
        <f>280/10000</f>
        <v>2.8000000000000001E-2</v>
      </c>
      <c r="N3">
        <f>4.4/10000</f>
        <v>4.4000000000000002E-4</v>
      </c>
    </row>
    <row r="4" spans="1:25">
      <c r="A4" t="s">
        <v>43</v>
      </c>
      <c r="B4" t="s">
        <v>70</v>
      </c>
      <c r="C4" t="s">
        <v>48</v>
      </c>
      <c r="D4" s="1">
        <v>19</v>
      </c>
      <c r="E4" s="1">
        <v>52</v>
      </c>
      <c r="F4" s="1">
        <v>0</v>
      </c>
      <c r="G4" s="1">
        <v>14</v>
      </c>
      <c r="H4" s="1">
        <v>16</v>
      </c>
      <c r="I4" s="1">
        <v>0</v>
      </c>
      <c r="J4" s="1">
        <v>28</v>
      </c>
      <c r="L4" s="1">
        <v>11</v>
      </c>
      <c r="M4" s="1">
        <v>24</v>
      </c>
    </row>
    <row r="5" spans="1:25">
      <c r="A5" t="s">
        <v>43</v>
      </c>
      <c r="B5" t="s">
        <v>31</v>
      </c>
      <c r="C5" t="s">
        <v>49</v>
      </c>
      <c r="D5">
        <f>AVERAGE(AA20:AA22)</f>
        <v>7.0882911539710856</v>
      </c>
      <c r="E5">
        <f>AVERAGE(T20:T22)</f>
        <v>8.7648387526170222</v>
      </c>
      <c r="F5">
        <f>AVERAGE(X20:X22)</f>
        <v>7.8942814232852845</v>
      </c>
      <c r="G5">
        <f>AVERAGE(Y20:Y22)</f>
        <v>13.86094574747149</v>
      </c>
      <c r="H5">
        <f>AVERAGE(U20:U22)</f>
        <v>15.277399973095845</v>
      </c>
      <c r="I5">
        <f>AVERAGE(Z20:Z22)</f>
        <v>7.6445245105263373</v>
      </c>
      <c r="J5">
        <f>AVERAGE(Q20:Q22)</f>
        <v>14.797850176445905</v>
      </c>
      <c r="K5">
        <f>AVERAGE(R20:R22)</f>
        <v>69.320248255649645</v>
      </c>
      <c r="L5">
        <f>AVERAGE(V20:V22)</f>
        <v>13.732536766848114</v>
      </c>
      <c r="M5">
        <f>AVERAGE(W20:W22)</f>
        <v>23.644895849635418</v>
      </c>
      <c r="N5">
        <f>AVERAGE(S20:S22)</f>
        <v>13.912046665591234</v>
      </c>
    </row>
    <row r="6" spans="1:25">
      <c r="A6" t="s">
        <v>27</v>
      </c>
      <c r="B6" t="s">
        <v>29</v>
      </c>
      <c r="C6" t="s">
        <v>50</v>
      </c>
      <c r="D6">
        <f>D3*((100-8.2)/100)</f>
        <v>6.2423999999999986E-4</v>
      </c>
      <c r="E6">
        <f>E3*((100-8.2)/100)</f>
        <v>7.5275999999999996E-2</v>
      </c>
      <c r="F6">
        <f>F3*((100-8.2)/100)</f>
        <v>0.44339399999999995</v>
      </c>
      <c r="G6">
        <f>G3*((100-8.2)/100)</f>
        <v>6.1506E-3</v>
      </c>
      <c r="H6">
        <f>H3*((100-8.2)/100)</f>
        <v>2.0195999999999999E-2</v>
      </c>
      <c r="I6">
        <f>I3*((100-8.2)/100)</f>
        <v>2.2949999999999997E-3</v>
      </c>
      <c r="J6">
        <f>J3*((100-8.2)/100)</f>
        <v>2.7539999999999994E-5</v>
      </c>
      <c r="K6">
        <f>K3*((100-8.2)/100)</f>
        <v>0.11474999999999999</v>
      </c>
      <c r="L6">
        <f>L3*((100-8.2)/100)</f>
        <v>1.8818999999999999E-2</v>
      </c>
      <c r="M6">
        <f>M3*((100-8.2)/100)</f>
        <v>2.5703999999999998E-2</v>
      </c>
      <c r="N6">
        <f>N3*((100-8.2)/100)</f>
        <v>4.0392E-4</v>
      </c>
    </row>
    <row r="7" spans="1:25">
      <c r="A7" t="s">
        <v>45</v>
      </c>
      <c r="B7" t="s">
        <v>28</v>
      </c>
      <c r="C7" t="s">
        <v>51</v>
      </c>
      <c r="D7">
        <v>230</v>
      </c>
      <c r="E7">
        <v>66</v>
      </c>
      <c r="F7">
        <v>79</v>
      </c>
      <c r="G7">
        <v>5</v>
      </c>
      <c r="H7">
        <v>18</v>
      </c>
      <c r="I7">
        <v>295</v>
      </c>
      <c r="J7">
        <v>1000</v>
      </c>
      <c r="K7">
        <v>375</v>
      </c>
      <c r="L7">
        <v>222</v>
      </c>
      <c r="M7">
        <v>22</v>
      </c>
      <c r="N7">
        <v>219</v>
      </c>
    </row>
    <row r="8" spans="1:25">
      <c r="A8" t="s">
        <v>30</v>
      </c>
      <c r="C8" t="s">
        <v>52</v>
      </c>
      <c r="D8">
        <f>D7*((100-8.2)/100)</f>
        <v>211.14</v>
      </c>
      <c r="E8">
        <f>E7*((100-8.2)/100)</f>
        <v>60.587999999999994</v>
      </c>
      <c r="F8">
        <f>F7*((100-8.2)/100)</f>
        <v>72.521999999999991</v>
      </c>
      <c r="G8">
        <f>G7*((100-8.2)/100)</f>
        <v>4.59</v>
      </c>
      <c r="H8">
        <f>H7*((100-8.2)/100)</f>
        <v>16.523999999999997</v>
      </c>
      <c r="I8">
        <f>I7*((100-8.2)/100)</f>
        <v>270.81</v>
      </c>
      <c r="J8">
        <f>J7*((100-8.2)/100)</f>
        <v>917.99999999999989</v>
      </c>
      <c r="K8">
        <f>K7*((100-8.2)/100)</f>
        <v>344.25</v>
      </c>
      <c r="L8">
        <f>L7*((100-8.2)/100)</f>
        <v>203.79599999999999</v>
      </c>
      <c r="M8">
        <f>M7*((100-8.2)/100)</f>
        <v>20.195999999999998</v>
      </c>
      <c r="N8">
        <f>N7*((100-8.2)/100)</f>
        <v>201.04199999999997</v>
      </c>
    </row>
    <row r="9" spans="1:25">
      <c r="A9" t="s">
        <v>14</v>
      </c>
    </row>
    <row r="10" spans="1:25">
      <c r="A10" t="s">
        <v>65</v>
      </c>
      <c r="D10">
        <f>D7/((D2-1)*100)</f>
        <v>-46.987021452764054</v>
      </c>
      <c r="E10">
        <f>E7/((E2-1)*100)</f>
        <v>-13.452139420165119</v>
      </c>
      <c r="F10">
        <f>F7/((F2-1)*100)</f>
        <v>-13.848841842449524</v>
      </c>
      <c r="G10">
        <f>G7/((G2-1)*100)</f>
        <v>-15.199787828609375</v>
      </c>
      <c r="H10">
        <f>H7/((H2-1)*100)</f>
        <v>17.432543870407699</v>
      </c>
      <c r="I10">
        <f>I7/((I2-1)*100)</f>
        <v>-65.259119887033151</v>
      </c>
      <c r="J10">
        <f>J7/((J2-1)*100)</f>
        <v>-154.82596688301874</v>
      </c>
      <c r="K10">
        <f>K7/((K2-1)*100)</f>
        <v>4.9803767660910312</v>
      </c>
      <c r="L10">
        <f>L7/((L2-1)*100)</f>
        <v>222.88962487606241</v>
      </c>
      <c r="M10">
        <f>M7/((M2-1)*100)</f>
        <v>1.5110651150246746</v>
      </c>
      <c r="N10">
        <f>N7/((N2-1)*100)</f>
        <v>86.590783410122384</v>
      </c>
    </row>
    <row r="13" spans="1:25">
      <c r="C13" t="s">
        <v>53</v>
      </c>
      <c r="D13" t="s">
        <v>46</v>
      </c>
      <c r="E13" t="s">
        <v>47</v>
      </c>
      <c r="F13" t="s">
        <v>69</v>
      </c>
      <c r="G13" t="s">
        <v>49</v>
      </c>
      <c r="H13" t="s">
        <v>50</v>
      </c>
      <c r="I13" t="s">
        <v>51</v>
      </c>
      <c r="J13" t="s">
        <v>52</v>
      </c>
      <c r="K13" t="s">
        <v>66</v>
      </c>
    </row>
    <row r="14" spans="1:25">
      <c r="C14" t="s">
        <v>54</v>
      </c>
      <c r="D14">
        <v>0.95105031285474895</v>
      </c>
      <c r="E14">
        <v>6.7999999999999994E-4</v>
      </c>
      <c r="F14">
        <v>19</v>
      </c>
      <c r="G14">
        <v>7.0882911539710856</v>
      </c>
      <c r="H14">
        <v>6.2423999999999986E-4</v>
      </c>
      <c r="I14">
        <v>230</v>
      </c>
      <c r="J14">
        <v>211.14</v>
      </c>
      <c r="K14" t="s">
        <v>67</v>
      </c>
      <c r="L14">
        <v>0.5</v>
      </c>
      <c r="U14" t="s">
        <v>15</v>
      </c>
    </row>
    <row r="15" spans="1:25">
      <c r="C15" t="s">
        <v>55</v>
      </c>
      <c r="D15">
        <v>0.95093717219354401</v>
      </c>
      <c r="E15">
        <v>8.2000000000000003E-2</v>
      </c>
      <c r="F15">
        <v>52</v>
      </c>
      <c r="G15">
        <v>8.7648387526170222</v>
      </c>
      <c r="H15">
        <v>7.5275999999999996E-2</v>
      </c>
      <c r="I15">
        <v>66</v>
      </c>
      <c r="J15">
        <v>60.587999999999994</v>
      </c>
      <c r="K15" t="s">
        <v>68</v>
      </c>
      <c r="L15" t="s">
        <v>72</v>
      </c>
      <c r="U15" s="1">
        <v>20</v>
      </c>
    </row>
    <row r="16" spans="1:25">
      <c r="C16" t="s">
        <v>56</v>
      </c>
      <c r="D16">
        <v>0.94295551866449301</v>
      </c>
      <c r="E16">
        <v>0.48299999999999998</v>
      </c>
      <c r="F16">
        <v>0</v>
      </c>
      <c r="G16">
        <v>7.8942814232852845</v>
      </c>
      <c r="H16">
        <v>0.44339399999999995</v>
      </c>
      <c r="I16">
        <v>79</v>
      </c>
      <c r="J16">
        <v>72.521999999999991</v>
      </c>
      <c r="K16" t="s">
        <v>68</v>
      </c>
      <c r="L16" t="s">
        <v>71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</row>
    <row r="17" spans="3:27">
      <c r="C17" t="s">
        <v>57</v>
      </c>
      <c r="D17">
        <v>0.99671048039855603</v>
      </c>
      <c r="E17">
        <v>6.7000000000000002E-3</v>
      </c>
      <c r="F17">
        <v>14</v>
      </c>
      <c r="G17">
        <v>13.86094574747149</v>
      </c>
      <c r="H17">
        <v>6.1506E-3</v>
      </c>
      <c r="I17">
        <v>5</v>
      </c>
      <c r="J17">
        <v>4.59</v>
      </c>
      <c r="K17" t="s">
        <v>68</v>
      </c>
      <c r="L17" t="s">
        <v>71</v>
      </c>
      <c r="Q17">
        <v>5.7</v>
      </c>
      <c r="R17" s="2">
        <v>7.76</v>
      </c>
      <c r="S17">
        <v>20</v>
      </c>
      <c r="T17">
        <v>2</v>
      </c>
      <c r="U17">
        <v>1.2</v>
      </c>
      <c r="V17">
        <v>41</v>
      </c>
    </row>
    <row r="18" spans="3:27">
      <c r="C18" t="s">
        <v>58</v>
      </c>
      <c r="D18">
        <v>1.01032551538881</v>
      </c>
      <c r="E18">
        <v>2.1999999999999999E-2</v>
      </c>
      <c r="F18">
        <v>16</v>
      </c>
      <c r="G18">
        <v>15.277399973095845</v>
      </c>
      <c r="H18">
        <v>2.0195999999999999E-2</v>
      </c>
      <c r="I18">
        <v>18</v>
      </c>
      <c r="J18">
        <v>16.523999999999997</v>
      </c>
      <c r="K18" t="s">
        <v>68</v>
      </c>
      <c r="L18" t="s">
        <v>71</v>
      </c>
      <c r="R18" t="s">
        <v>25</v>
      </c>
      <c r="S18" t="s">
        <v>26</v>
      </c>
      <c r="T18" t="s">
        <v>26</v>
      </c>
      <c r="U18" t="s">
        <v>26</v>
      </c>
    </row>
    <row r="19" spans="3:27">
      <c r="C19" t="s">
        <v>59</v>
      </c>
      <c r="D19">
        <v>0.95479559017794602</v>
      </c>
      <c r="E19">
        <v>2.5000000000000001E-3</v>
      </c>
      <c r="F19">
        <v>0</v>
      </c>
      <c r="G19">
        <v>7.6445245105263373</v>
      </c>
      <c r="H19">
        <v>2.2949999999999997E-3</v>
      </c>
      <c r="I19">
        <v>295</v>
      </c>
      <c r="J19">
        <v>270.81</v>
      </c>
      <c r="K19" t="s">
        <v>67</v>
      </c>
      <c r="L19" t="s">
        <v>71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</row>
    <row r="20" spans="3:27">
      <c r="C20" t="s">
        <v>60</v>
      </c>
      <c r="D20">
        <v>0.93541135120082497</v>
      </c>
      <c r="E20">
        <v>2.9999999999999997E-5</v>
      </c>
      <c r="F20">
        <v>28</v>
      </c>
      <c r="G20">
        <v>14.797850176445905</v>
      </c>
      <c r="H20">
        <v>2.7539999999999994E-5</v>
      </c>
      <c r="I20">
        <v>1000</v>
      </c>
      <c r="J20">
        <v>917.99999999999989</v>
      </c>
      <c r="K20" t="s">
        <v>67</v>
      </c>
      <c r="L20">
        <v>0.5</v>
      </c>
      <c r="Q20">
        <v>18.654415580451158</v>
      </c>
      <c r="R20">
        <v>21.233859397417511</v>
      </c>
      <c r="S20">
        <v>6.5388461371244988</v>
      </c>
      <c r="T20">
        <v>19.710820962776566</v>
      </c>
      <c r="U20">
        <v>18.414467318407858</v>
      </c>
      <c r="V20">
        <v>17.05338148716169</v>
      </c>
      <c r="W20">
        <v>1.991759293770512</v>
      </c>
      <c r="X20">
        <v>15.973218555714897</v>
      </c>
      <c r="Y20">
        <v>17.160141003687123</v>
      </c>
      <c r="Z20">
        <v>11.36598712088357</v>
      </c>
      <c r="AA20">
        <v>10.224804612712912</v>
      </c>
    </row>
    <row r="21" spans="3:27">
      <c r="C21" t="s">
        <v>61</v>
      </c>
      <c r="D21">
        <v>1.7529550827423199</v>
      </c>
      <c r="E21">
        <v>0.125</v>
      </c>
      <c r="G21">
        <v>69.320248255649645</v>
      </c>
      <c r="H21">
        <v>0.11474999999999999</v>
      </c>
      <c r="I21">
        <v>375</v>
      </c>
      <c r="J21">
        <v>344.25</v>
      </c>
      <c r="K21" t="s">
        <v>67</v>
      </c>
      <c r="Q21">
        <v>16.137026515151632</v>
      </c>
      <c r="R21">
        <v>167.81217948717901</v>
      </c>
      <c r="S21">
        <v>21.765877192982529</v>
      </c>
      <c r="T21">
        <v>7.5103507383966095</v>
      </c>
      <c r="U21">
        <v>14.375357873210625</v>
      </c>
      <c r="V21">
        <v>13.130101626016067</v>
      </c>
      <c r="W21">
        <v>34.346194968553512</v>
      </c>
      <c r="X21">
        <v>5.3065669160432094</v>
      </c>
      <c r="Y21">
        <v>13.531846724164232</v>
      </c>
      <c r="Z21">
        <v>9.0165373563218623</v>
      </c>
      <c r="AA21">
        <v>6.5737139032319813</v>
      </c>
    </row>
    <row r="22" spans="3:27">
      <c r="C22" t="s">
        <v>62</v>
      </c>
      <c r="D22">
        <v>1.00996008675251</v>
      </c>
      <c r="E22">
        <v>2.0500000000000001E-2</v>
      </c>
      <c r="F22">
        <v>11</v>
      </c>
      <c r="G22">
        <v>13.732536766848114</v>
      </c>
      <c r="H22">
        <v>1.8818999999999999E-2</v>
      </c>
      <c r="I22">
        <v>222</v>
      </c>
      <c r="J22">
        <v>203.79599999999999</v>
      </c>
      <c r="K22" t="s">
        <v>67</v>
      </c>
      <c r="L22" t="s">
        <v>71</v>
      </c>
      <c r="Q22">
        <v>9.602108433734923</v>
      </c>
      <c r="R22">
        <v>18.914705882352422</v>
      </c>
      <c r="S22">
        <v>13.431416666666674</v>
      </c>
      <c r="T22">
        <v>-0.92665544332211081</v>
      </c>
      <c r="U22">
        <v>13.042374727669049</v>
      </c>
      <c r="V22">
        <v>11.014127187366585</v>
      </c>
      <c r="W22">
        <v>34.596733286582236</v>
      </c>
      <c r="X22">
        <v>2.4030587980977458</v>
      </c>
      <c r="Y22">
        <v>10.890849514563117</v>
      </c>
      <c r="Z22">
        <v>2.5510490543735775</v>
      </c>
      <c r="AA22">
        <v>4.4663549459683649</v>
      </c>
    </row>
    <row r="23" spans="3:27">
      <c r="C23" t="s">
        <v>63</v>
      </c>
      <c r="D23">
        <v>1.1455926669291201</v>
      </c>
      <c r="E23">
        <v>2.8000000000000001E-2</v>
      </c>
      <c r="F23">
        <v>24</v>
      </c>
      <c r="G23">
        <v>23.644895849635418</v>
      </c>
      <c r="H23">
        <v>2.5703999999999998E-2</v>
      </c>
      <c r="I23">
        <v>22</v>
      </c>
      <c r="J23">
        <v>20.195999999999998</v>
      </c>
      <c r="K23" t="s">
        <v>68</v>
      </c>
      <c r="L23" t="s">
        <v>71</v>
      </c>
    </row>
    <row r="24" spans="3:27">
      <c r="C24" t="s">
        <v>64</v>
      </c>
      <c r="D24">
        <v>1.0252913752913799</v>
      </c>
      <c r="E24">
        <v>4.4000000000000002E-4</v>
      </c>
      <c r="G24">
        <v>13.912046665591234</v>
      </c>
      <c r="H24">
        <v>4.0392E-4</v>
      </c>
      <c r="I24">
        <v>219</v>
      </c>
      <c r="J24">
        <v>201.04199999999997</v>
      </c>
      <c r="K24" t="s">
        <v>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shizav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2014-03-01T05:38:36Z</dcterms:created>
  <dcterms:modified xsi:type="dcterms:W3CDTF">2014-03-01T17:56:26Z</dcterms:modified>
</cp:coreProperties>
</file>