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VesperaleOP/"/>
    </mc:Choice>
  </mc:AlternateContent>
  <bookViews>
    <workbookView xWindow="2280" yWindow="460" windowWidth="232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90" i="1" l="1"/>
  <c r="AE190" i="1"/>
  <c r="AD190" i="1"/>
  <c r="AA190" i="1"/>
  <c r="Y190" i="1"/>
  <c r="AJ189" i="1"/>
  <c r="AA189" i="1"/>
  <c r="Y189" i="1"/>
  <c r="AJ188" i="1"/>
  <c r="AE188" i="1"/>
  <c r="AD188" i="1"/>
  <c r="AA188" i="1"/>
  <c r="Y188" i="1"/>
  <c r="AJ187" i="1"/>
  <c r="AE187" i="1"/>
  <c r="AD187" i="1"/>
  <c r="AA187" i="1"/>
  <c r="Y187" i="1"/>
  <c r="AJ186" i="1"/>
  <c r="AE186" i="1"/>
  <c r="AD186" i="1"/>
  <c r="AA186" i="1"/>
  <c r="Y186" i="1"/>
  <c r="AJ185" i="1"/>
  <c r="AG185" i="1"/>
  <c r="AF185" i="1"/>
  <c r="AE185" i="1"/>
  <c r="AD185" i="1"/>
  <c r="AC185" i="1"/>
  <c r="AB185" i="1"/>
  <c r="AA185" i="1"/>
  <c r="Y185" i="1"/>
  <c r="AK184" i="1"/>
  <c r="AJ184" i="1"/>
  <c r="AG184" i="1"/>
  <c r="AF184" i="1"/>
  <c r="AE184" i="1"/>
  <c r="AD184" i="1"/>
  <c r="AC184" i="1"/>
  <c r="AA184" i="1"/>
  <c r="Y184" i="1"/>
  <c r="AJ183" i="1"/>
  <c r="AG183" i="1"/>
  <c r="AF183" i="1"/>
  <c r="AE183" i="1"/>
  <c r="AD183" i="1"/>
  <c r="AC183" i="1"/>
  <c r="AA183" i="1"/>
  <c r="Y183" i="1"/>
  <c r="AJ182" i="1"/>
  <c r="AF182" i="1"/>
  <c r="AA182" i="1"/>
  <c r="Y182" i="1"/>
  <c r="AJ181" i="1"/>
  <c r="AG181" i="1"/>
  <c r="AF181" i="1"/>
  <c r="AE181" i="1"/>
  <c r="AD181" i="1"/>
  <c r="AC181" i="1"/>
  <c r="AB181" i="1"/>
  <c r="AA181" i="1"/>
  <c r="Y181"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0" i="1"/>
  <c r="AE210" i="1"/>
  <c r="AD210" i="1"/>
  <c r="AA210" i="1"/>
  <c r="Y210" i="1"/>
  <c r="AJ209" i="1"/>
  <c r="AA209" i="1"/>
  <c r="Y209" i="1"/>
  <c r="AJ208" i="1"/>
  <c r="AE208" i="1"/>
  <c r="AD208" i="1"/>
  <c r="AA208" i="1"/>
  <c r="Y208" i="1"/>
  <c r="AJ207" i="1"/>
  <c r="AE207" i="1"/>
  <c r="AD207" i="1"/>
  <c r="AA207" i="1"/>
  <c r="Y207" i="1"/>
  <c r="AJ206" i="1"/>
  <c r="AE206" i="1"/>
  <c r="AD206" i="1"/>
  <c r="AA206" i="1"/>
  <c r="Y206" i="1"/>
  <c r="AJ205" i="1"/>
  <c r="AG205" i="1"/>
  <c r="AF205" i="1"/>
  <c r="AE205" i="1"/>
  <c r="AD205" i="1"/>
  <c r="AC205" i="1"/>
  <c r="AB205" i="1"/>
  <c r="AA205" i="1"/>
  <c r="Y205" i="1"/>
  <c r="AK204" i="1"/>
  <c r="AJ204" i="1"/>
  <c r="AG204" i="1"/>
  <c r="AF204" i="1"/>
  <c r="AE204" i="1"/>
  <c r="AD204" i="1"/>
  <c r="AC204" i="1"/>
  <c r="AA204" i="1"/>
  <c r="Y204" i="1"/>
  <c r="AJ203" i="1"/>
  <c r="AG203" i="1"/>
  <c r="AF203" i="1"/>
  <c r="AE203" i="1"/>
  <c r="AD203" i="1"/>
  <c r="AC203" i="1"/>
  <c r="AA203" i="1"/>
  <c r="Y203" i="1"/>
  <c r="AJ202" i="1"/>
  <c r="AF202" i="1"/>
  <c r="AA202" i="1"/>
  <c r="Y202" i="1"/>
  <c r="AJ201" i="1"/>
  <c r="AG201" i="1"/>
  <c r="AF201" i="1"/>
  <c r="AE201" i="1"/>
  <c r="AD201" i="1"/>
  <c r="AC201" i="1"/>
  <c r="AB201" i="1"/>
  <c r="AA201" i="1"/>
  <c r="Y201" i="1"/>
  <c r="AJ200" i="1"/>
  <c r="AF200" i="1"/>
  <c r="AE200" i="1"/>
  <c r="AD200" i="1"/>
  <c r="AB200" i="1"/>
  <c r="AA200" i="1"/>
  <c r="Y200" i="1"/>
  <c r="AJ199" i="1"/>
  <c r="AG199" i="1"/>
  <c r="AF199" i="1"/>
  <c r="AE199" i="1"/>
  <c r="AD199" i="1"/>
  <c r="AC199" i="1"/>
  <c r="AA199" i="1"/>
  <c r="Y199" i="1"/>
  <c r="AJ198" i="1"/>
  <c r="AF198" i="1"/>
  <c r="AE198" i="1"/>
  <c r="AD198" i="1"/>
  <c r="AB198" i="1"/>
  <c r="AA198" i="1"/>
  <c r="Y198" i="1"/>
  <c r="AJ197" i="1"/>
  <c r="AG197" i="1"/>
  <c r="AF197" i="1"/>
  <c r="AE197" i="1"/>
  <c r="AD197" i="1"/>
  <c r="AC197" i="1"/>
  <c r="AA197" i="1"/>
  <c r="Y197" i="1"/>
  <c r="AJ196" i="1"/>
  <c r="AG196" i="1"/>
  <c r="AF196" i="1"/>
  <c r="AE196" i="1"/>
  <c r="AD196" i="1"/>
  <c r="AC196" i="1"/>
  <c r="AA196" i="1"/>
  <c r="Y196" i="1"/>
  <c r="AJ195" i="1"/>
  <c r="AG195" i="1"/>
  <c r="AF195" i="1"/>
  <c r="AE195" i="1"/>
  <c r="AD195" i="1"/>
  <c r="Y195" i="1"/>
  <c r="Z194" i="1"/>
  <c r="Y194" i="1"/>
  <c r="Z193" i="1"/>
  <c r="Y193"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<sst xmlns="http://schemas.openxmlformats.org/spreadsheetml/2006/main" count="1385" uniqueCount="239">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</sst>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0"/>
  <sheetViews>
    <sheetView tabSelected="1" showRuler="0" topLeftCell="R1" zoomScale="119" workbookViewId="0">
      <pane ySplit="1" topLeftCell="A95" activePane="bottomLeft" state="frozen"/>
      <selection pane="bottomLeft" activeCell="V108" sqref="V108"/>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228</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145</v>
      </c>
      <c r="AJ1" s="6" t="s">
        <v>23</v>
      </c>
      <c r="AK1" s="6" t="s">
        <v>24</v>
      </c>
      <c r="AL1" s="6" t="s">
        <v>146</v>
      </c>
      <c r="AM1" s="7" t="s">
        <v>12</v>
      </c>
      <c r="AN1" s="7" t="s">
        <v>29</v>
      </c>
    </row>
    <row r="2" spans="1:40" s="33" customFormat="1" ht="15.75" customHeight="1" x14ac:dyDescent="0.15">
      <c r="A2" s="30">
        <v>2500</v>
      </c>
      <c r="B2" s="31"/>
      <c r="C2" s="31" t="s">
        <v>31</v>
      </c>
      <c r="D2" s="31"/>
      <c r="E2" s="31"/>
      <c r="F2" s="31"/>
      <c r="G2" s="32" t="s">
        <v>136</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v>2501</v>
      </c>
      <c r="B3" s="2"/>
      <c r="C3" s="2"/>
      <c r="F3" s="2"/>
      <c r="G3" t="s">
        <v>134</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135</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120</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137</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180</v>
      </c>
      <c r="H17" s="2"/>
      <c r="I17" s="2"/>
      <c r="J17" s="6"/>
      <c r="K17" s="6"/>
      <c r="L17" s="2"/>
      <c r="M17" s="2"/>
      <c r="N17" s="2"/>
      <c r="O17" s="2"/>
      <c r="P17" s="6"/>
      <c r="Q17" s="6"/>
      <c r="R17" s="6"/>
      <c r="S17" s="6"/>
      <c r="T17" s="6" t="s">
        <v>181</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113</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134</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135</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120</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114</v>
      </c>
      <c r="H27" s="2"/>
      <c r="I27" s="2"/>
      <c r="J27" s="2" t="s">
        <v>69</v>
      </c>
      <c r="K27" s="2"/>
      <c r="L27" s="2" t="s">
        <v>69</v>
      </c>
      <c r="M27" s="2"/>
      <c r="N27" s="2" t="s">
        <v>51</v>
      </c>
      <c r="O27" s="2">
        <v>1</v>
      </c>
      <c r="P27" s="2" t="s">
        <v>118</v>
      </c>
      <c r="Q27" s="2" t="s">
        <v>49</v>
      </c>
      <c r="R27" s="2" t="s">
        <v>88</v>
      </c>
      <c r="S27" s="6"/>
      <c r="T27" s="6" t="s">
        <v>119</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115</v>
      </c>
      <c r="H28" s="2" t="s">
        <v>116</v>
      </c>
      <c r="I28" s="2" t="s">
        <v>117</v>
      </c>
      <c r="J28" s="2"/>
      <c r="K28" s="2"/>
      <c r="L28" s="2"/>
      <c r="M28" s="2"/>
      <c r="N28" s="2" t="s">
        <v>51</v>
      </c>
      <c r="O28" s="2"/>
      <c r="P28" s="2"/>
      <c r="Q28" s="2" t="s">
        <v>48</v>
      </c>
      <c r="R28" s="6"/>
      <c r="S28" s="6"/>
      <c r="T28" s="6" t="s">
        <v>121</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133</v>
      </c>
      <c r="H30" s="2"/>
      <c r="I30" s="2"/>
      <c r="J30" s="6"/>
      <c r="K30" s="6"/>
      <c r="L30" s="2"/>
      <c r="M30" s="2"/>
      <c r="N30" s="2" t="s">
        <v>51</v>
      </c>
      <c r="O30" s="2"/>
      <c r="P30" s="2" t="s">
        <v>122</v>
      </c>
      <c r="Q30" s="6"/>
      <c r="R30" s="6"/>
      <c r="S30" s="6"/>
      <c r="T30" s="6" t="s">
        <v>123</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151</v>
      </c>
      <c r="H31" s="2"/>
      <c r="I31" s="2"/>
      <c r="J31" s="6">
        <v>6</v>
      </c>
      <c r="K31" s="6"/>
      <c r="L31" s="2" t="s">
        <v>81</v>
      </c>
      <c r="M31" s="2" t="s">
        <v>77</v>
      </c>
      <c r="N31" s="2" t="s">
        <v>51</v>
      </c>
      <c r="O31" s="2">
        <v>1</v>
      </c>
      <c r="P31" s="2" t="s">
        <v>124</v>
      </c>
      <c r="Q31" s="2" t="s">
        <v>49</v>
      </c>
      <c r="R31" s="2" t="s">
        <v>86</v>
      </c>
      <c r="S31" s="6"/>
      <c r="T31" s="6" t="s">
        <v>125</v>
      </c>
      <c r="U31" s="6"/>
      <c r="V31" s="6"/>
      <c r="W31" s="6"/>
      <c r="X31" s="6" t="s">
        <v>126</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131</v>
      </c>
      <c r="H32" s="2"/>
      <c r="I32" s="2"/>
      <c r="J32" s="2">
        <v>7</v>
      </c>
      <c r="K32" s="2" t="s">
        <v>57</v>
      </c>
      <c r="L32" s="2" t="s">
        <v>55</v>
      </c>
      <c r="M32" s="2" t="s">
        <v>77</v>
      </c>
      <c r="N32" s="2" t="s">
        <v>51</v>
      </c>
      <c r="O32" s="2">
        <v>1</v>
      </c>
      <c r="P32" s="2" t="s">
        <v>127</v>
      </c>
      <c r="Q32" s="2" t="s">
        <v>49</v>
      </c>
      <c r="R32" s="2" t="s">
        <v>86</v>
      </c>
      <c r="S32" s="6"/>
      <c r="T32" s="6" t="s">
        <v>128</v>
      </c>
      <c r="U32" s="6"/>
      <c r="V32" s="6"/>
      <c r="W32" s="6"/>
      <c r="X32" s="6" t="s">
        <v>129</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164</v>
      </c>
      <c r="H33" s="2" t="s">
        <v>97</v>
      </c>
      <c r="I33" s="2"/>
      <c r="J33" s="2">
        <v>7</v>
      </c>
      <c r="K33" s="2" t="s">
        <v>57</v>
      </c>
      <c r="L33" s="2" t="s">
        <v>55</v>
      </c>
      <c r="M33" s="2"/>
      <c r="N33" s="2" t="s">
        <v>51</v>
      </c>
      <c r="O33" s="2">
        <v>1</v>
      </c>
      <c r="P33" s="2" t="s">
        <v>94</v>
      </c>
      <c r="Q33" s="6"/>
      <c r="R33" s="6"/>
      <c r="S33" s="6"/>
      <c r="T33" s="6" t="s">
        <v>130</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133</v>
      </c>
      <c r="T34" s="7" t="s">
        <v>101</v>
      </c>
      <c r="Y34" s="23" t="str">
        <f t="shared" si="32"/>
        <v xml:space="preserve"> \subsection{Preces}   \index[Preces]{Week II, Sunday, Second Vespers} \label{Week II, Sunday, Second Vespers (Preces)}     \input{intercessions/intercessions-ot-sunday-week-1-2nd-vespers}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\input{intercessions/intercessions-ot-sunday-week-1-2nd-vespers}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132</v>
      </c>
      <c r="H36" s="2"/>
      <c r="I36" s="2"/>
      <c r="J36" s="6"/>
      <c r="K36" s="6"/>
      <c r="L36" s="2"/>
      <c r="M36" s="2"/>
      <c r="N36" s="2"/>
      <c r="O36" s="2"/>
      <c r="P36" s="6"/>
      <c r="Q36" s="6"/>
      <c r="R36" s="6"/>
      <c r="S36" s="6"/>
      <c r="T36" s="6" t="s">
        <v>179</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138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134</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135</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120</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142</v>
      </c>
      <c r="H46" s="2"/>
      <c r="I46" s="2"/>
      <c r="J46" s="2">
        <v>4</v>
      </c>
      <c r="K46" s="2" t="s">
        <v>89</v>
      </c>
      <c r="L46" s="2" t="s">
        <v>144</v>
      </c>
      <c r="M46" s="2"/>
      <c r="N46" s="2" t="s">
        <v>51</v>
      </c>
      <c r="O46" s="2">
        <v>1</v>
      </c>
      <c r="P46" s="2" t="s">
        <v>143</v>
      </c>
      <c r="Q46" s="2" t="s">
        <v>49</v>
      </c>
      <c r="R46" s="2" t="s">
        <v>88</v>
      </c>
      <c r="S46" s="6"/>
      <c r="T46" s="6" t="s">
        <v>147</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139</v>
      </c>
      <c r="H47" s="2" t="s">
        <v>140</v>
      </c>
      <c r="I47" s="2" t="s">
        <v>141</v>
      </c>
      <c r="J47" s="2"/>
      <c r="K47" s="2"/>
      <c r="L47" s="2"/>
      <c r="M47" s="2"/>
      <c r="N47" s="2" t="s">
        <v>51</v>
      </c>
      <c r="O47" s="2"/>
      <c r="P47" s="2"/>
      <c r="Q47" s="2" t="s">
        <v>48</v>
      </c>
      <c r="R47" s="6"/>
      <c r="S47" s="6"/>
      <c r="T47" s="6" t="s">
        <v>148</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152</v>
      </c>
      <c r="H49" s="2"/>
      <c r="I49" s="2"/>
      <c r="J49" s="6"/>
      <c r="K49" s="6"/>
      <c r="L49" s="2"/>
      <c r="M49" s="2"/>
      <c r="N49" s="2" t="s">
        <v>51</v>
      </c>
      <c r="O49" s="2"/>
      <c r="P49" s="2" t="s">
        <v>149</v>
      </c>
      <c r="Q49" s="6"/>
      <c r="R49" s="6"/>
      <c r="S49" s="6"/>
      <c r="T49" s="6" t="s">
        <v>150</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162</v>
      </c>
    </row>
    <row r="51" spans="1:39" s="7" customFormat="1" ht="15.75" customHeight="1" x14ac:dyDescent="0.15">
      <c r="A51" s="1">
        <v>2549</v>
      </c>
      <c r="B51" s="2"/>
      <c r="C51" s="6"/>
      <c r="D51" s="2"/>
      <c r="E51" s="2" t="s">
        <v>84</v>
      </c>
      <c r="F51" s="6"/>
      <c r="G51" s="2" t="s">
        <v>154</v>
      </c>
      <c r="H51" s="2"/>
      <c r="I51" s="2"/>
      <c r="J51" s="2">
        <v>8</v>
      </c>
      <c r="K51" s="2" t="s">
        <v>155</v>
      </c>
      <c r="L51" s="2" t="s">
        <v>213</v>
      </c>
      <c r="M51" s="2" t="s">
        <v>77</v>
      </c>
      <c r="N51" s="2" t="s">
        <v>51</v>
      </c>
      <c r="O51" s="2">
        <v>1</v>
      </c>
      <c r="P51" s="2" t="s">
        <v>156</v>
      </c>
      <c r="Q51" s="2" t="s">
        <v>49</v>
      </c>
      <c r="R51" s="2" t="s">
        <v>86</v>
      </c>
      <c r="S51" s="6"/>
      <c r="T51" s="6" t="s">
        <v>153</v>
      </c>
      <c r="U51" s="6"/>
      <c r="V51" s="6"/>
      <c r="W51" s="6"/>
      <c r="X51" s="6" t="s">
        <v>159</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157</v>
      </c>
      <c r="H52" s="2" t="s">
        <v>97</v>
      </c>
      <c r="I52" s="2"/>
      <c r="J52" s="2">
        <v>8</v>
      </c>
      <c r="K52" s="2" t="s">
        <v>155</v>
      </c>
      <c r="L52" s="2" t="s">
        <v>213</v>
      </c>
      <c r="M52" s="2" t="s">
        <v>77</v>
      </c>
      <c r="N52" s="2" t="s">
        <v>51</v>
      </c>
      <c r="O52" s="2">
        <v>1</v>
      </c>
      <c r="P52" s="2" t="s">
        <v>94</v>
      </c>
      <c r="Q52" s="6"/>
      <c r="R52" s="6"/>
      <c r="S52" s="6"/>
      <c r="T52" s="6" t="s">
        <v>158</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152</v>
      </c>
      <c r="T53" s="7" t="s">
        <v>160</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161</v>
      </c>
      <c r="H55" s="2"/>
      <c r="I55" s="2"/>
      <c r="J55" s="6"/>
      <c r="K55" s="6"/>
      <c r="L55" s="2"/>
      <c r="M55" s="2"/>
      <c r="N55" s="2"/>
      <c r="O55" s="2"/>
      <c r="P55" s="6"/>
      <c r="Q55" s="6"/>
      <c r="R55" s="6"/>
      <c r="S55" s="6"/>
      <c r="T55" s="6" t="s">
        <v>178</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163</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134</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135</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120</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170</v>
      </c>
      <c r="H65" s="2"/>
      <c r="I65" s="2"/>
      <c r="J65" s="2">
        <v>4</v>
      </c>
      <c r="K65" s="2" t="s">
        <v>89</v>
      </c>
      <c r="L65" s="2" t="s">
        <v>144</v>
      </c>
      <c r="M65" s="2"/>
      <c r="N65" s="2" t="s">
        <v>51</v>
      </c>
      <c r="O65" s="2">
        <v>1</v>
      </c>
      <c r="P65" s="2" t="s">
        <v>174</v>
      </c>
      <c r="Q65" s="2" t="s">
        <v>49</v>
      </c>
      <c r="R65" s="2" t="s">
        <v>88</v>
      </c>
      <c r="S65" s="6"/>
      <c r="T65" s="6" t="s">
        <v>171</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169</v>
      </c>
      <c r="H66" s="2" t="s">
        <v>172</v>
      </c>
      <c r="I66" s="2" t="s">
        <v>173</v>
      </c>
      <c r="J66" s="2"/>
      <c r="K66" s="2"/>
      <c r="L66" s="2"/>
      <c r="M66" s="2"/>
      <c r="N66" s="2" t="s">
        <v>51</v>
      </c>
      <c r="O66" s="2"/>
      <c r="P66" s="2"/>
      <c r="Q66" s="2" t="s">
        <v>48</v>
      </c>
      <c r="R66" s="6"/>
      <c r="S66" s="6"/>
      <c r="T66" s="6" t="s">
        <v>175</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165</v>
      </c>
      <c r="H68" s="2"/>
      <c r="I68" s="2"/>
      <c r="J68" s="6"/>
      <c r="K68" s="6"/>
      <c r="L68" s="2"/>
      <c r="M68" s="2"/>
      <c r="N68" s="2" t="s">
        <v>51</v>
      </c>
      <c r="O68" s="2"/>
      <c r="P68" s="2" t="s">
        <v>168</v>
      </c>
      <c r="Q68" s="6"/>
      <c r="R68" s="6"/>
      <c r="S68" s="6"/>
      <c r="T68" s="6" t="s">
        <v>167</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151</v>
      </c>
      <c r="H69" s="2"/>
      <c r="I69" s="2"/>
      <c r="J69" s="6">
        <v>6</v>
      </c>
      <c r="K69" s="6"/>
      <c r="L69" s="2" t="s">
        <v>81</v>
      </c>
      <c r="M69" s="2" t="s">
        <v>77</v>
      </c>
      <c r="N69" s="2" t="s">
        <v>51</v>
      </c>
      <c r="O69" s="2">
        <v>1</v>
      </c>
      <c r="P69" s="2" t="s">
        <v>124</v>
      </c>
      <c r="Q69" s="2" t="s">
        <v>49</v>
      </c>
      <c r="R69" s="2" t="s">
        <v>86</v>
      </c>
      <c r="S69" s="6"/>
      <c r="T69" s="6" t="s">
        <v>125</v>
      </c>
      <c r="U69" s="6"/>
      <c r="V69" s="6"/>
      <c r="W69" s="6"/>
      <c r="X69" s="6" t="s">
        <v>126</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182</v>
      </c>
      <c r="H70" s="2"/>
      <c r="I70" s="2"/>
      <c r="J70" s="2">
        <v>8</v>
      </c>
      <c r="K70" s="2" t="s">
        <v>155</v>
      </c>
      <c r="L70" s="2" t="s">
        <v>213</v>
      </c>
      <c r="M70" s="2" t="s">
        <v>77</v>
      </c>
      <c r="N70" s="2" t="s">
        <v>51</v>
      </c>
      <c r="O70" s="2">
        <v>1</v>
      </c>
      <c r="P70" s="2" t="s">
        <v>183</v>
      </c>
      <c r="Q70" s="2" t="s">
        <v>49</v>
      </c>
      <c r="R70" s="2" t="s">
        <v>88</v>
      </c>
      <c r="S70" s="6"/>
      <c r="T70" s="6" t="s">
        <v>184</v>
      </c>
      <c r="U70" s="6"/>
      <c r="V70" s="6"/>
      <c r="W70" s="6"/>
      <c r="X70" s="6" t="s">
        <v>220</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155</v>
      </c>
      <c r="L71" s="2" t="s">
        <v>213</v>
      </c>
      <c r="M71" s="2"/>
      <c r="N71" s="2" t="s">
        <v>51</v>
      </c>
      <c r="O71" s="2">
        <v>1</v>
      </c>
      <c r="P71" s="2"/>
      <c r="Q71" s="6"/>
      <c r="R71" s="6"/>
      <c r="S71" s="6"/>
      <c r="T71" s="6" t="s">
        <v>158</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165</v>
      </c>
      <c r="T72" s="7" t="s">
        <v>176</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166</v>
      </c>
      <c r="H74" s="2"/>
      <c r="I74" s="2"/>
      <c r="J74" s="6"/>
      <c r="K74" s="6"/>
      <c r="L74" s="2"/>
      <c r="M74" s="2"/>
      <c r="N74" s="2"/>
      <c r="O74" s="2"/>
      <c r="P74" s="6"/>
      <c r="Q74" s="6"/>
      <c r="R74" s="6"/>
      <c r="S74" s="6"/>
      <c r="T74" s="6" t="s">
        <v>177</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185</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134</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135</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120</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137</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190</v>
      </c>
      <c r="H89" s="2"/>
      <c r="I89" s="2"/>
      <c r="J89" s="2">
        <v>8</v>
      </c>
      <c r="K89" s="2" t="s">
        <v>192</v>
      </c>
      <c r="L89" s="2" t="s">
        <v>214</v>
      </c>
      <c r="M89" s="2" t="s">
        <v>218</v>
      </c>
      <c r="N89" s="2" t="s">
        <v>51</v>
      </c>
      <c r="O89" s="2">
        <v>1</v>
      </c>
      <c r="P89" s="2" t="s">
        <v>193</v>
      </c>
      <c r="Q89" s="2" t="s">
        <v>49</v>
      </c>
      <c r="R89" s="2" t="s">
        <v>88</v>
      </c>
      <c r="S89" s="6"/>
      <c r="T89" s="6" t="s">
        <v>217</v>
      </c>
      <c r="U89" s="6"/>
      <c r="V89" s="6"/>
      <c r="W89" s="6"/>
      <c r="X89" s="6" t="s">
        <v>219</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191</v>
      </c>
      <c r="H90" s="2" t="s">
        <v>97</v>
      </c>
      <c r="I90" s="2"/>
      <c r="J90" s="2">
        <v>8</v>
      </c>
      <c r="K90" s="2" t="s">
        <v>192</v>
      </c>
      <c r="L90" s="2" t="s">
        <v>214</v>
      </c>
      <c r="M90" s="2"/>
      <c r="N90" s="2" t="s">
        <v>51</v>
      </c>
      <c r="O90" s="2">
        <v>1</v>
      </c>
      <c r="P90" s="2" t="s">
        <v>94</v>
      </c>
      <c r="Q90" s="6"/>
      <c r="R90" s="6"/>
      <c r="S90" s="6"/>
      <c r="T90" s="6" t="s">
        <v>194</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195</v>
      </c>
      <c r="H93" s="2"/>
      <c r="I93" s="2"/>
      <c r="J93" s="6"/>
      <c r="K93" s="6"/>
      <c r="L93" s="2"/>
      <c r="M93" s="2"/>
      <c r="N93" s="2"/>
      <c r="O93" s="2"/>
      <c r="P93" s="6"/>
      <c r="Q93" s="6"/>
      <c r="R93" s="6"/>
      <c r="S93" s="6"/>
      <c r="T93" s="6" t="s">
        <v>196</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186</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134</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135</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120</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114</v>
      </c>
      <c r="H103" s="2"/>
      <c r="I103" s="2"/>
      <c r="J103" s="2" t="s">
        <v>69</v>
      </c>
      <c r="K103" s="2"/>
      <c r="L103" s="2" t="s">
        <v>69</v>
      </c>
      <c r="M103" s="2"/>
      <c r="N103" s="2" t="s">
        <v>51</v>
      </c>
      <c r="O103" s="2">
        <v>1</v>
      </c>
      <c r="P103" s="2" t="s">
        <v>118</v>
      </c>
      <c r="Q103" s="2" t="s">
        <v>49</v>
      </c>
      <c r="R103" s="2" t="s">
        <v>88</v>
      </c>
      <c r="S103" s="6"/>
      <c r="T103" s="6" t="s">
        <v>119</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115</v>
      </c>
      <c r="H104" s="2" t="s">
        <v>116</v>
      </c>
      <c r="I104" s="2" t="s">
        <v>117</v>
      </c>
      <c r="J104" s="2"/>
      <c r="K104" s="2"/>
      <c r="L104" s="2"/>
      <c r="M104" s="2"/>
      <c r="N104" s="2" t="s">
        <v>51</v>
      </c>
      <c r="O104" s="2"/>
      <c r="P104" s="2"/>
      <c r="Q104" s="2" t="s">
        <v>48</v>
      </c>
      <c r="R104" s="6"/>
      <c r="S104" s="6"/>
      <c r="T104" s="6" t="s">
        <v>121</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133</v>
      </c>
      <c r="H106" s="2"/>
      <c r="I106" s="2"/>
      <c r="J106" s="6"/>
      <c r="K106" s="6"/>
      <c r="L106" s="2"/>
      <c r="M106" s="2"/>
      <c r="N106" s="2" t="s">
        <v>51</v>
      </c>
      <c r="O106" s="2"/>
      <c r="P106" s="2" t="s">
        <v>122</v>
      </c>
      <c r="Q106" s="6"/>
      <c r="R106" s="6"/>
      <c r="S106" s="6"/>
      <c r="T106" s="6" t="s">
        <v>123</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151</v>
      </c>
      <c r="H107" s="2"/>
      <c r="I107" s="2"/>
      <c r="J107" s="6">
        <v>6</v>
      </c>
      <c r="K107" s="6"/>
      <c r="L107" s="2" t="s">
        <v>81</v>
      </c>
      <c r="M107" s="2" t="s">
        <v>77</v>
      </c>
      <c r="N107" s="2" t="s">
        <v>51</v>
      </c>
      <c r="O107" s="2">
        <v>1</v>
      </c>
      <c r="P107" s="2" t="s">
        <v>124</v>
      </c>
      <c r="Q107" s="2" t="s">
        <v>49</v>
      </c>
      <c r="R107" s="2" t="s">
        <v>86</v>
      </c>
      <c r="S107" s="6"/>
      <c r="T107" s="6" t="s">
        <v>125</v>
      </c>
      <c r="U107" s="6"/>
      <c r="V107" s="6"/>
      <c r="W107" s="6"/>
      <c r="X107" s="6" t="s">
        <v>126</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205</v>
      </c>
      <c r="H108" s="2"/>
      <c r="I108" s="2"/>
      <c r="J108" s="2">
        <v>8</v>
      </c>
      <c r="K108" s="2" t="s">
        <v>155</v>
      </c>
      <c r="L108" s="2" t="s">
        <v>213</v>
      </c>
      <c r="M108" s="2"/>
      <c r="N108" s="2" t="s">
        <v>51</v>
      </c>
      <c r="O108" s="2">
        <v>1</v>
      </c>
      <c r="P108" s="2" t="s">
        <v>206</v>
      </c>
      <c r="Q108" s="2" t="s">
        <v>49</v>
      </c>
      <c r="R108" s="2" t="s">
        <v>86</v>
      </c>
      <c r="S108" s="6"/>
      <c r="T108" s="6" t="s">
        <v>221</v>
      </c>
      <c r="U108" s="6"/>
      <c r="V108" s="6"/>
      <c r="W108" s="6"/>
      <c r="X108" s="6" t="s">
        <v>238</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157</v>
      </c>
      <c r="H109" s="2" t="s">
        <v>97</v>
      </c>
      <c r="I109" s="2"/>
      <c r="J109" s="2">
        <v>8</v>
      </c>
      <c r="K109" s="2" t="s">
        <v>155</v>
      </c>
      <c r="L109" s="2" t="s">
        <v>213</v>
      </c>
      <c r="M109" s="2"/>
      <c r="N109" s="2" t="s">
        <v>51</v>
      </c>
      <c r="O109" s="2">
        <v>1</v>
      </c>
      <c r="P109" s="2" t="s">
        <v>94</v>
      </c>
      <c r="Q109" s="6"/>
      <c r="R109" s="6"/>
      <c r="S109" s="6"/>
      <c r="T109" s="6" t="s">
        <v>158</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133</v>
      </c>
      <c r="T110" s="7" t="s">
        <v>101</v>
      </c>
      <c r="Y110" s="23" t="str">
        <f t="shared" si="140"/>
        <v xml:space="preserve"> \subsection{Preces}   \index[Preces]{Week II, Sunday, Second Vespers} \label{Week II, Sunday, Second Vespers (Preces)}     \input{intercessions/intercessions-ot-sunday-week-1-2nd-vespers}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\input{intercessions/intercessions-ot-sunday-week-1-2nd-vespers}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204</v>
      </c>
      <c r="H112" s="2"/>
      <c r="I112" s="2"/>
      <c r="J112" s="6"/>
      <c r="K112" s="6"/>
      <c r="L112" s="2"/>
      <c r="M112" s="2"/>
      <c r="N112" s="2"/>
      <c r="O112" s="2"/>
      <c r="P112" s="6"/>
      <c r="Q112" s="6"/>
      <c r="R112" s="6"/>
      <c r="S112" s="6"/>
      <c r="T112" s="6" t="s">
        <v>197</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187</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134</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135</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120</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142</v>
      </c>
      <c r="H122" s="2"/>
      <c r="I122" s="2"/>
      <c r="J122" s="2">
        <v>4</v>
      </c>
      <c r="K122" s="2" t="s">
        <v>89</v>
      </c>
      <c r="L122" s="2" t="s">
        <v>144</v>
      </c>
      <c r="M122" s="2"/>
      <c r="N122" s="2" t="s">
        <v>51</v>
      </c>
      <c r="O122" s="2">
        <v>1</v>
      </c>
      <c r="P122" s="2" t="s">
        <v>143</v>
      </c>
      <c r="Q122" s="2" t="s">
        <v>49</v>
      </c>
      <c r="R122" s="2" t="s">
        <v>88</v>
      </c>
      <c r="S122" s="6"/>
      <c r="T122" s="6" t="s">
        <v>147</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139</v>
      </c>
      <c r="H123" s="2" t="s">
        <v>140</v>
      </c>
      <c r="I123" s="2" t="s">
        <v>141</v>
      </c>
      <c r="J123" s="2"/>
      <c r="K123" s="2"/>
      <c r="L123" s="2"/>
      <c r="M123" s="2"/>
      <c r="N123" s="2" t="s">
        <v>51</v>
      </c>
      <c r="O123" s="2"/>
      <c r="P123" s="2"/>
      <c r="Q123" s="2" t="s">
        <v>48</v>
      </c>
      <c r="R123" s="6"/>
      <c r="S123" s="6"/>
      <c r="T123" s="6" t="s">
        <v>148</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152</v>
      </c>
      <c r="H125" s="2"/>
      <c r="I125" s="2"/>
      <c r="J125" s="6"/>
      <c r="K125" s="6"/>
      <c r="L125" s="2"/>
      <c r="M125" s="2"/>
      <c r="N125" s="2" t="s">
        <v>51</v>
      </c>
      <c r="O125" s="2"/>
      <c r="P125" s="2" t="s">
        <v>149</v>
      </c>
      <c r="Q125" s="6"/>
      <c r="R125" s="6"/>
      <c r="S125" s="6"/>
      <c r="T125" s="6" t="s">
        <v>150</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162</v>
      </c>
    </row>
    <row r="127" spans="1:39" s="7" customFormat="1" ht="15.75" customHeight="1" x14ac:dyDescent="0.15">
      <c r="A127" s="1">
        <v>2625</v>
      </c>
      <c r="B127" s="2"/>
      <c r="C127" s="6"/>
      <c r="D127" s="2"/>
      <c r="E127" s="2" t="s">
        <v>84</v>
      </c>
      <c r="F127" s="6"/>
      <c r="G127" s="2" t="s">
        <v>207</v>
      </c>
      <c r="H127" s="2"/>
      <c r="I127" s="2"/>
      <c r="J127" s="2">
        <v>8</v>
      </c>
      <c r="K127" s="2" t="s">
        <v>192</v>
      </c>
      <c r="L127" s="2" t="s">
        <v>214</v>
      </c>
      <c r="M127" s="2" t="s">
        <v>218</v>
      </c>
      <c r="N127" s="2" t="s">
        <v>51</v>
      </c>
      <c r="O127" s="2">
        <v>1</v>
      </c>
      <c r="P127" s="2" t="s">
        <v>156</v>
      </c>
      <c r="Q127" s="2" t="s">
        <v>49</v>
      </c>
      <c r="R127" s="2" t="s">
        <v>86</v>
      </c>
      <c r="T127" s="6" t="s">
        <v>222</v>
      </c>
      <c r="U127" s="6"/>
      <c r="V127" s="6"/>
      <c r="W127" s="6"/>
      <c r="X127" s="6" t="s">
        <v>223</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191</v>
      </c>
      <c r="H128" s="2" t="s">
        <v>97</v>
      </c>
      <c r="I128" s="2"/>
      <c r="J128" s="2">
        <v>8</v>
      </c>
      <c r="K128" s="2" t="s">
        <v>192</v>
      </c>
      <c r="L128" s="2" t="s">
        <v>214</v>
      </c>
      <c r="M128" s="2" t="s">
        <v>218</v>
      </c>
      <c r="N128" s="2" t="s">
        <v>51</v>
      </c>
      <c r="O128" s="2">
        <v>1</v>
      </c>
      <c r="P128" s="2" t="s">
        <v>94</v>
      </c>
      <c r="Q128" s="6"/>
      <c r="R128" s="6"/>
      <c r="S128" s="6"/>
      <c r="T128" s="6" t="s">
        <v>158</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\gregorioscore{chants/magnificat8G}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\gregorioscore{chants/magnificat8G}</v>
      </c>
      <c r="AK128" s="6" t="s">
        <v>98</v>
      </c>
      <c r="AL128" s="6"/>
      <c r="AM128" s="6"/>
    </row>
    <row r="129" spans="1:39" s="7" customFormat="1" ht="15" customHeight="1" x14ac:dyDescent="0.15">
      <c r="A129" s="1">
        <v>2627</v>
      </c>
      <c r="E129" s="1" t="s">
        <v>102</v>
      </c>
      <c r="G129" s="1" t="s">
        <v>152</v>
      </c>
      <c r="T129" s="7" t="s">
        <v>160</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203</v>
      </c>
      <c r="H131" s="2"/>
      <c r="I131" s="2"/>
      <c r="J131" s="6"/>
      <c r="K131" s="6"/>
      <c r="L131" s="2"/>
      <c r="M131" s="2"/>
      <c r="N131" s="2"/>
      <c r="O131" s="2"/>
      <c r="P131" s="6"/>
      <c r="Q131" s="6"/>
      <c r="R131" s="6"/>
      <c r="S131" s="6"/>
      <c r="T131" s="6" t="s">
        <v>198</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188</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134</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135</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120</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170</v>
      </c>
      <c r="H141" s="2"/>
      <c r="I141" s="2"/>
      <c r="J141" s="2">
        <v>4</v>
      </c>
      <c r="K141" s="2" t="s">
        <v>89</v>
      </c>
      <c r="L141" s="2" t="s">
        <v>144</v>
      </c>
      <c r="M141" s="2"/>
      <c r="N141" s="2" t="s">
        <v>51</v>
      </c>
      <c r="O141" s="2">
        <v>1</v>
      </c>
      <c r="P141" s="2" t="s">
        <v>174</v>
      </c>
      <c r="Q141" s="2" t="s">
        <v>49</v>
      </c>
      <c r="R141" s="2" t="s">
        <v>88</v>
      </c>
      <c r="S141" s="6"/>
      <c r="T141" s="6" t="s">
        <v>171</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169</v>
      </c>
      <c r="H142" s="2" t="s">
        <v>172</v>
      </c>
      <c r="I142" s="2" t="s">
        <v>173</v>
      </c>
      <c r="J142" s="2"/>
      <c r="K142" s="2"/>
      <c r="L142" s="2"/>
      <c r="M142" s="2"/>
      <c r="N142" s="2" t="s">
        <v>51</v>
      </c>
      <c r="O142" s="2"/>
      <c r="P142" s="2"/>
      <c r="Q142" s="2" t="s">
        <v>48</v>
      </c>
      <c r="R142" s="6"/>
      <c r="S142" s="6"/>
      <c r="T142" s="6" t="s">
        <v>175</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162</v>
      </c>
    </row>
    <row r="144" spans="1:39" s="7" customFormat="1" ht="15.75" customHeight="1" x14ac:dyDescent="0.15">
      <c r="A144" s="1">
        <v>2642</v>
      </c>
      <c r="B144" s="2"/>
      <c r="C144" s="2"/>
      <c r="D144" s="2"/>
      <c r="E144" s="2" t="s">
        <v>44</v>
      </c>
      <c r="F144" s="2"/>
      <c r="G144" s="1" t="s">
        <v>165</v>
      </c>
      <c r="H144" s="2"/>
      <c r="I144" s="2"/>
      <c r="J144" s="6"/>
      <c r="K144" s="6"/>
      <c r="L144" s="2"/>
      <c r="M144" s="2"/>
      <c r="N144" s="2" t="s">
        <v>51</v>
      </c>
      <c r="O144" s="2"/>
      <c r="P144" s="2" t="s">
        <v>168</v>
      </c>
      <c r="Q144" s="6"/>
      <c r="R144" s="6"/>
      <c r="S144" s="6"/>
      <c r="T144" s="6" t="s">
        <v>167</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151</v>
      </c>
      <c r="H145" s="2"/>
      <c r="I145" s="2"/>
      <c r="J145" s="6">
        <v>6</v>
      </c>
      <c r="K145" s="6"/>
      <c r="L145" s="2" t="s">
        <v>81</v>
      </c>
      <c r="M145" s="2" t="s">
        <v>77</v>
      </c>
      <c r="N145" s="2" t="s">
        <v>51</v>
      </c>
      <c r="O145" s="2">
        <v>1</v>
      </c>
      <c r="P145" s="2" t="s">
        <v>124</v>
      </c>
      <c r="Q145" s="2" t="s">
        <v>49</v>
      </c>
      <c r="R145" s="2" t="s">
        <v>86</v>
      </c>
      <c r="S145" s="6"/>
      <c r="T145" s="6" t="s">
        <v>125</v>
      </c>
      <c r="U145" s="6"/>
      <c r="V145" s="6"/>
      <c r="W145" s="6"/>
      <c r="X145" s="6" t="s">
        <v>126</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208</v>
      </c>
      <c r="H146" s="2"/>
      <c r="I146" s="2"/>
      <c r="J146" s="2">
        <v>8</v>
      </c>
      <c r="K146" s="2" t="s">
        <v>155</v>
      </c>
      <c r="L146" s="2" t="s">
        <v>213</v>
      </c>
      <c r="M146" s="2" t="s">
        <v>218</v>
      </c>
      <c r="N146" s="2" t="s">
        <v>51</v>
      </c>
      <c r="O146" s="2">
        <v>1</v>
      </c>
      <c r="P146" s="2" t="s">
        <v>209</v>
      </c>
      <c r="Q146" s="2" t="s">
        <v>49</v>
      </c>
      <c r="R146" s="2" t="s">
        <v>86</v>
      </c>
      <c r="S146" s="6"/>
      <c r="T146" s="6" t="s">
        <v>225</v>
      </c>
      <c r="U146" s="6"/>
      <c r="V146" s="6"/>
      <c r="W146" s="6"/>
      <c r="X146" s="6" t="s">
        <v>224</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157</v>
      </c>
      <c r="H147" s="2" t="s">
        <v>97</v>
      </c>
      <c r="I147" s="2"/>
      <c r="J147" s="2">
        <v>8</v>
      </c>
      <c r="K147" s="2" t="s">
        <v>155</v>
      </c>
      <c r="L147" s="2" t="s">
        <v>213</v>
      </c>
      <c r="M147" s="2" t="s">
        <v>218</v>
      </c>
      <c r="N147" s="2" t="s">
        <v>51</v>
      </c>
      <c r="O147" s="2">
        <v>1</v>
      </c>
      <c r="P147" s="2"/>
      <c r="Q147" s="6"/>
      <c r="R147" s="6"/>
      <c r="S147" s="6"/>
      <c r="T147" s="6" t="s">
        <v>158</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165</v>
      </c>
      <c r="T148" s="7" t="s">
        <v>176</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202</v>
      </c>
      <c r="H150" s="2"/>
      <c r="I150" s="2"/>
      <c r="J150" s="6"/>
      <c r="K150" s="6"/>
      <c r="L150" s="2"/>
      <c r="M150" s="2"/>
      <c r="N150" s="2"/>
      <c r="O150" s="2"/>
      <c r="P150" s="6"/>
      <c r="Q150" s="6"/>
      <c r="R150" s="6"/>
      <c r="S150" s="6"/>
      <c r="T150" s="6" t="s">
        <v>199</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189</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134</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135</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120</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162</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211</v>
      </c>
      <c r="H165" s="2"/>
      <c r="I165" s="2"/>
      <c r="J165" s="2">
        <v>7</v>
      </c>
      <c r="K165" s="2" t="s">
        <v>215</v>
      </c>
      <c r="L165" s="2" t="s">
        <v>216</v>
      </c>
      <c r="M165" s="2"/>
      <c r="N165" s="2" t="s">
        <v>51</v>
      </c>
      <c r="O165" s="2">
        <v>1</v>
      </c>
      <c r="P165" s="2" t="s">
        <v>210</v>
      </c>
      <c r="Q165" s="2" t="s">
        <v>49</v>
      </c>
      <c r="R165" s="2" t="s">
        <v>86</v>
      </c>
      <c r="S165" s="6"/>
      <c r="T165" s="6" t="s">
        <v>226</v>
      </c>
      <c r="U165" s="6"/>
      <c r="V165" s="6"/>
      <c r="W165" s="6"/>
      <c r="X165" s="6" t="s">
        <v>227</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212</v>
      </c>
      <c r="H166" s="2" t="s">
        <v>97</v>
      </c>
      <c r="I166" s="2"/>
      <c r="J166" s="2">
        <v>7</v>
      </c>
      <c r="K166" s="2" t="s">
        <v>215</v>
      </c>
      <c r="L166" s="2" t="s">
        <v>216</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201</v>
      </c>
      <c r="H169" s="2"/>
      <c r="I169" s="2"/>
      <c r="J169" s="6"/>
      <c r="K169" s="6"/>
      <c r="L169" s="2"/>
      <c r="M169" s="2"/>
      <c r="N169" s="2"/>
      <c r="O169" s="2"/>
      <c r="P169" s="6"/>
      <c r="Q169" s="6"/>
      <c r="R169" s="6"/>
      <c r="S169" s="6"/>
      <c r="T169" s="6" t="s">
        <v>200</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235</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237</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134</v>
      </c>
      <c r="H174" s="2"/>
      <c r="I174" s="2"/>
      <c r="J174" s="6"/>
      <c r="K174" s="6"/>
      <c r="L174" s="5"/>
      <c r="M174" s="5"/>
      <c r="N174" s="5"/>
      <c r="O174" s="5"/>
      <c r="P174" s="6"/>
      <c r="Q174" s="6"/>
      <c r="R174" s="6"/>
      <c r="S174" s="6"/>
      <c r="T174" s="6"/>
      <c r="U174" s="6"/>
      <c r="V174" s="6"/>
      <c r="W174" s="6"/>
      <c r="X174" s="6"/>
      <c r="Y174" s="14" t="str">
        <f t="shared" ref="Y174:Y190"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230</v>
      </c>
      <c r="H176" s="2"/>
      <c r="I176" s="2"/>
      <c r="J176" s="6">
        <v>1</v>
      </c>
      <c r="K176" s="6"/>
      <c r="L176" s="2" t="s">
        <v>109</v>
      </c>
      <c r="M176" s="2" t="s">
        <v>77</v>
      </c>
      <c r="N176" s="2" t="s">
        <v>51</v>
      </c>
      <c r="O176" s="2">
        <v>1</v>
      </c>
      <c r="P176" s="6"/>
      <c r="Q176" s="6" t="s">
        <v>48</v>
      </c>
      <c r="R176" s="2" t="s">
        <v>88</v>
      </c>
      <c r="S176" s="6"/>
      <c r="T176" s="6" t="s">
        <v>231</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232</v>
      </c>
      <c r="H177" s="2"/>
      <c r="I177" s="2"/>
      <c r="J177" s="6">
        <v>8</v>
      </c>
      <c r="K177" s="6" t="s">
        <v>155</v>
      </c>
      <c r="L177" s="2" t="s">
        <v>213</v>
      </c>
      <c r="M177" s="2" t="s">
        <v>77</v>
      </c>
      <c r="N177" s="2" t="s">
        <v>51</v>
      </c>
      <c r="O177" s="2">
        <v>1</v>
      </c>
      <c r="P177" s="6" t="s">
        <v>233</v>
      </c>
      <c r="Q177" s="6" t="s">
        <v>49</v>
      </c>
      <c r="R177" s="2" t="s">
        <v>88</v>
      </c>
      <c r="S177" s="6"/>
      <c r="T177" s="6" t="s">
        <v>234</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236</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39</v>
      </c>
      <c r="H179" s="2"/>
      <c r="I179" s="2"/>
      <c r="J179" s="2" t="s">
        <v>69</v>
      </c>
      <c r="K179" s="2"/>
      <c r="L179" s="2" t="s">
        <v>69</v>
      </c>
      <c r="M179" s="2"/>
      <c r="N179" s="2" t="s">
        <v>51</v>
      </c>
      <c r="O179" s="2">
        <v>1</v>
      </c>
      <c r="P179" s="2" t="s">
        <v>40</v>
      </c>
      <c r="Q179" s="2" t="s">
        <v>49</v>
      </c>
      <c r="R179" s="2" t="s">
        <v>86</v>
      </c>
      <c r="S179" s="6"/>
      <c r="T179" s="6" t="s">
        <v>67</v>
      </c>
      <c r="U179" s="6"/>
      <c r="V179" s="6"/>
      <c r="W179" s="6"/>
      <c r="X179" s="6" t="s">
        <v>68</v>
      </c>
      <c r="Y179" s="14" t="str">
        <f t="shared" si="239"/>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79" s="6"/>
      <c r="AA179" s="13" t="str">
        <f t="shared" ref="AA179" si="243">CONCATENATE("\subsection{",E179,"}")</f>
        <v>\subsection{Antiphona}</v>
      </c>
      <c r="AB179" s="6"/>
      <c r="AC179" s="13" t="str">
        <f t="shared" ref="AC179" si="244">CONCATENATE("\greannotation{",L179,"}")</f>
        <v>\greannotation{T. per.}</v>
      </c>
      <c r="AD179" s="12" t="str">
        <f t="shared" ref="AD179:AD180" si="245">CONCATENATE("\index[",E179,"]{",G179,"}")</f>
        <v>\index[Antiphona]{Ex Ægypto}</v>
      </c>
      <c r="AE179" s="12" t="str">
        <f t="shared" ref="AE179:AE180" si="246">CONCATENATE("\label{",G179," (",E179,")}")</f>
        <v>\label{Ex Ægypto (Antiphona)}</v>
      </c>
      <c r="AF179" s="12" t="str">
        <f t="shared" ref="AF179" si="247">CONCATENATE("\grecommentary[",N179,"]{",P179,"}")</f>
        <v>\grecommentary[0pt]{Cf. Ex 13:14}</v>
      </c>
      <c r="AG179" s="12" t="str">
        <f t="shared" ref="AG179" si="248">CONCATENATE("\gresetinitiallines{",O179,"}")</f>
        <v>\gresetinitiallines{1}</v>
      </c>
      <c r="AH179" s="6" t="s">
        <v>75</v>
      </c>
      <c r="AI179" s="25" t="s">
        <v>32</v>
      </c>
      <c r="AJ179" s="6" t="str">
        <f t="shared" ref="AJ179" si="249">CONCATENATE("\gregorioscore{chants/",SUBSTITUTE(T179,".gabc",""),"}")</f>
        <v>\gregorioscore{chants/an--ex_aegypto_--solesmes--tonus-peregrinus}</v>
      </c>
      <c r="AK179" s="6"/>
      <c r="AL179" s="24" t="s">
        <v>33</v>
      </c>
      <c r="AM179" s="6"/>
    </row>
    <row r="180" spans="1:39" s="7" customFormat="1" ht="15.75" customHeight="1" x14ac:dyDescent="0.15">
      <c r="A180" s="1">
        <v>2659</v>
      </c>
      <c r="B180" s="2"/>
      <c r="C180" s="6"/>
      <c r="D180" s="2"/>
      <c r="E180" s="2" t="s">
        <v>37</v>
      </c>
      <c r="F180" s="2"/>
      <c r="G180" s="2" t="s">
        <v>41</v>
      </c>
      <c r="H180" s="2" t="s">
        <v>61</v>
      </c>
      <c r="I180" s="2" t="s">
        <v>62</v>
      </c>
      <c r="J180" s="2"/>
      <c r="K180" s="2"/>
      <c r="L180" s="2"/>
      <c r="M180" s="2"/>
      <c r="N180" s="2" t="s">
        <v>51</v>
      </c>
      <c r="O180" s="2"/>
      <c r="P180" s="2"/>
      <c r="Q180" s="2" t="s">
        <v>48</v>
      </c>
      <c r="R180" s="6"/>
      <c r="S180" s="6"/>
      <c r="T180" s="6" t="s">
        <v>70</v>
      </c>
      <c r="U180" s="6"/>
      <c r="V180" s="6"/>
      <c r="W180" s="6"/>
      <c r="X180" s="6"/>
      <c r="Y180" s="19" t="str">
        <f t="shared" si="239"/>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80" s="6"/>
      <c r="AA180" s="13" t="str">
        <f>CONCATENATE("\subsection{",G180,"}")</f>
        <v>\subsection{Psalm 113A}</v>
      </c>
      <c r="AB180" s="13" t="str">
        <f>CONCATENATE("\subsubsection{",H180,"}")</f>
        <v>\subsubsection{The Israelites are delivered from the bondage of Egypt}</v>
      </c>
      <c r="AC180" s="13"/>
      <c r="AD180" s="12" t="str">
        <f t="shared" si="245"/>
        <v>\index[Psalmus]{Psalm 113A}</v>
      </c>
      <c r="AE180" s="12" t="str">
        <f t="shared" si="246"/>
        <v>\label{Psalm 113A (Psalmus)}</v>
      </c>
      <c r="AF180" s="12" t="str">
        <f>CONCATENATE("\emph{",I180,"}")</f>
        <v>\emph{You too left Egypt when, at baptism, you renounced that world which is at enmity with God (Saint Augustine).}</v>
      </c>
      <c r="AG180" s="12"/>
      <c r="AH180" s="6"/>
      <c r="AI180" s="6"/>
      <c r="AJ180" s="6" t="str">
        <f>CONCATENATE("\vspace{5pt} \par \input{psalms/",SUBSTITUTE(T180,".tex",""),"}")</f>
        <v>\vspace{5pt} \par \input{psalms/psalm113Aenglish3-3}</v>
      </c>
      <c r="AK180" s="6"/>
      <c r="AL180" s="6"/>
      <c r="AM180" s="6"/>
    </row>
    <row r="181" spans="1:39" s="7" customFormat="1" ht="15.75" customHeight="1" x14ac:dyDescent="0.15">
      <c r="A181" s="7">
        <v>2660</v>
      </c>
      <c r="B181" s="2"/>
      <c r="C181" s="6"/>
      <c r="D181" s="2"/>
      <c r="E181" s="2" t="s">
        <v>42</v>
      </c>
      <c r="F181" s="2"/>
      <c r="G181" s="1" t="s">
        <v>63</v>
      </c>
      <c r="H181" s="1" t="s">
        <v>71</v>
      </c>
      <c r="I181" s="1"/>
      <c r="J181" s="6">
        <v>6</v>
      </c>
      <c r="K181" s="6"/>
      <c r="L181" s="2" t="s">
        <v>81</v>
      </c>
      <c r="M181" s="1"/>
      <c r="N181" s="2" t="s">
        <v>51</v>
      </c>
      <c r="O181" s="1">
        <v>1</v>
      </c>
      <c r="P181" s="2" t="s">
        <v>43</v>
      </c>
      <c r="Q181" s="2" t="s">
        <v>48</v>
      </c>
      <c r="R181" s="2" t="s">
        <v>87</v>
      </c>
      <c r="S181" s="6"/>
      <c r="T181" s="7" t="s">
        <v>52</v>
      </c>
      <c r="U181" s="6"/>
      <c r="V181" s="6"/>
      <c r="W181" s="6"/>
      <c r="X181" s="6"/>
      <c r="Y181" s="14" t="str">
        <f t="shared" si="239"/>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81" s="6"/>
      <c r="AA181" s="13" t="str">
        <f t="shared" ref="AA181:AA183" si="250">CONCATENATE("\subsection{",E181,"}")</f>
        <v>\subsection{Canticum}</v>
      </c>
      <c r="AB181" s="13" t="str">
        <f>CONCATENATE("\subsubsection{",H181,"}")</f>
        <v>\subsubsection{The wedding of the Lamb}</v>
      </c>
      <c r="AC181" s="13" t="str">
        <f t="shared" ref="AC181" si="251">CONCATENATE("\greannotation{",L181,"}")</f>
        <v>\greannotation{VI}</v>
      </c>
      <c r="AD181" s="12" t="str">
        <f>CONCATENATE("\index[",E181,"]{",G181,"}")</f>
        <v>\index[Canticum]{Salus et gloria}</v>
      </c>
      <c r="AE181" s="12" t="str">
        <f>CONCATENATE("\label{",G181," (",E181,")}")</f>
        <v>\label{Salus et gloria (Canticum)}</v>
      </c>
      <c r="AF181" s="12" t="str">
        <f t="shared" ref="AF181" si="252">CONCATENATE("\grecommentary[",N181,"]{",P181,"}")</f>
        <v>\grecommentary[0pt]{Cf. Ap 19:1-2, 5-7}</v>
      </c>
      <c r="AG181" s="12" t="str">
        <f t="shared" ref="AG181" si="253">CONCATENATE("\gresetinitiallines{",O181,"}")</f>
        <v>\gresetinitiallines{1}</v>
      </c>
      <c r="AH181" s="26" t="s">
        <v>50</v>
      </c>
      <c r="AI181" s="6"/>
      <c r="AJ181" s="6" t="str">
        <f>CONCATENATE("\gregorioscore{chants/",SUBSTITUTE(T181,".gabc",""),"}")</f>
        <v>\gregorioscore{chants/canticle--salus-et-honor--dom-1-et-3--english}</v>
      </c>
      <c r="AK181" s="6"/>
      <c r="AL181" s="6"/>
      <c r="AM181" s="29" t="s">
        <v>162</v>
      </c>
    </row>
    <row r="182" spans="1:39" s="7" customFormat="1" ht="15.75" customHeight="1" x14ac:dyDescent="0.15">
      <c r="A182" s="1">
        <v>2661</v>
      </c>
      <c r="B182" s="2"/>
      <c r="C182" s="2"/>
      <c r="D182" s="2"/>
      <c r="E182" s="2" t="s">
        <v>44</v>
      </c>
      <c r="F182" s="2"/>
      <c r="G182" s="1" t="s">
        <v>103</v>
      </c>
      <c r="H182" s="2"/>
      <c r="I182" s="2"/>
      <c r="J182" s="6"/>
      <c r="K182" s="6"/>
      <c r="L182" s="2"/>
      <c r="M182" s="2"/>
      <c r="N182" s="2" t="s">
        <v>51</v>
      </c>
      <c r="O182" s="2"/>
      <c r="P182" s="2" t="s">
        <v>72</v>
      </c>
      <c r="Q182" s="6"/>
      <c r="R182" s="6"/>
      <c r="S182" s="6"/>
      <c r="T182" s="6" t="s">
        <v>73</v>
      </c>
      <c r="U182" s="6"/>
      <c r="V182" s="6"/>
      <c r="W182" s="6"/>
      <c r="X182" s="6"/>
      <c r="Y182" s="20" t="str">
        <f t="shared" si="239"/>
        <v xml:space="preserve"> \subsection{Lectio brevis}     \hfill 2 Cor 1:3-4    \input{readings/lectio_brevis_2.Cor.1.3-4.tex}    </v>
      </c>
      <c r="Z182" s="6"/>
      <c r="AA182" s="13" t="str">
        <f t="shared" si="250"/>
        <v>\subsection{Lectio brevis}</v>
      </c>
      <c r="AB182" s="6"/>
      <c r="AC182" s="13"/>
      <c r="AD182" s="12"/>
      <c r="AE182" s="12"/>
      <c r="AF182" s="6" t="str">
        <f>CONCATENATE("\hfill ",P182)</f>
        <v>\hfill 2 Cor 1:3-4</v>
      </c>
      <c r="AG182" s="12"/>
      <c r="AH182" s="6"/>
      <c r="AI182" s="6"/>
      <c r="AJ182" s="6" t="str">
        <f>CONCATENATE("\input{readings/",T182,"}")</f>
        <v>\input{readings/lectio_brevis_2.Cor.1.3-4.tex}</v>
      </c>
      <c r="AK182" s="6"/>
      <c r="AL182" s="6"/>
      <c r="AM182" s="6"/>
    </row>
    <row r="183" spans="1:39" s="7" customFormat="1" ht="15.75" customHeight="1" x14ac:dyDescent="0.15">
      <c r="A183" s="7">
        <v>2662</v>
      </c>
      <c r="B183" s="2"/>
      <c r="C183" s="2"/>
      <c r="D183" s="2"/>
      <c r="E183" s="2" t="s">
        <v>45</v>
      </c>
      <c r="F183" s="2"/>
      <c r="G183" s="2" t="s">
        <v>46</v>
      </c>
      <c r="H183" s="2"/>
      <c r="I183" s="2"/>
      <c r="J183" s="6">
        <v>6</v>
      </c>
      <c r="K183" s="6"/>
      <c r="L183" s="2" t="s">
        <v>81</v>
      </c>
      <c r="M183" s="2" t="s">
        <v>77</v>
      </c>
      <c r="N183" s="2" t="s">
        <v>51</v>
      </c>
      <c r="O183" s="2">
        <v>1</v>
      </c>
      <c r="P183" s="2" t="s">
        <v>80</v>
      </c>
      <c r="Q183" s="2" t="s">
        <v>49</v>
      </c>
      <c r="R183" s="2" t="s">
        <v>86</v>
      </c>
      <c r="S183" s="6"/>
      <c r="T183" s="6" t="s">
        <v>79</v>
      </c>
      <c r="U183" s="6"/>
      <c r="V183" s="6"/>
      <c r="W183" s="6"/>
      <c r="X183" s="6" t="s">
        <v>83</v>
      </c>
      <c r="Y183" s="21" t="str">
        <f t="shared" si="239"/>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83" s="6"/>
      <c r="AA183" s="13" t="str">
        <f t="shared" si="250"/>
        <v>\subsection{Responsorium brevis}</v>
      </c>
      <c r="AB183" s="6"/>
      <c r="AC183" s="13" t="str">
        <f t="shared" ref="AC183:AC185" si="254">CONCATENATE("\greannotation{",L183,"}")</f>
        <v>\greannotation{VI}</v>
      </c>
      <c r="AD183" s="12" t="str">
        <f>CONCATENATE("\index[",E183,"]{",G183,"}")</f>
        <v>\index[Responsorium brevis]{Benedictus es, Domine}</v>
      </c>
      <c r="AE183" s="12" t="str">
        <f>CONCATENATE("\label{",G183," (",E183,")}")</f>
        <v>\label{Benedictus es, Domine (Responsorium brevis)}</v>
      </c>
      <c r="AF183" s="12" t="str">
        <f t="shared" ref="AF183:AF185" si="255">CONCATENATE("\grecommentary[",N183,"]{",P183,"}")</f>
        <v>\grecommentary[0pt]{Dan 3:56}</v>
      </c>
      <c r="AG183" s="12" t="str">
        <f t="shared" ref="AG183:AG185" si="256">CONCATENATE("\gresetinitiallines{",O183,"}")</f>
        <v>\gresetinitiallines{1}</v>
      </c>
      <c r="AH183" s="27" t="s">
        <v>75</v>
      </c>
      <c r="AI183" s="6"/>
      <c r="AJ183" s="6" t="str">
        <f t="shared" ref="AJ183:AJ185" si="257">CONCATENATE("\gregorioscore{chants/",SUBSTITUTE(T183,".gabc",""),"}")</f>
        <v>\gregorioscore{chants/rb--benedictus_es_domine--solesmes}</v>
      </c>
      <c r="AK183" s="6"/>
      <c r="AL183" s="6"/>
      <c r="AM183" s="6"/>
    </row>
    <row r="184" spans="1:39" s="7" customFormat="1" ht="15.75" customHeight="1" x14ac:dyDescent="0.15">
      <c r="A184" s="1">
        <v>2663</v>
      </c>
      <c r="B184" s="2"/>
      <c r="C184" s="6"/>
      <c r="D184" s="2"/>
      <c r="E184" s="2" t="s">
        <v>84</v>
      </c>
      <c r="F184" s="6"/>
      <c r="G184" s="2" t="s">
        <v>211</v>
      </c>
      <c r="H184" s="2"/>
      <c r="I184" s="2"/>
      <c r="J184" s="2">
        <v>7</v>
      </c>
      <c r="K184" s="2" t="s">
        <v>215</v>
      </c>
      <c r="L184" s="2" t="s">
        <v>216</v>
      </c>
      <c r="M184" s="2"/>
      <c r="N184" s="2" t="s">
        <v>51</v>
      </c>
      <c r="O184" s="2">
        <v>1</v>
      </c>
      <c r="P184" s="2" t="s">
        <v>210</v>
      </c>
      <c r="Q184" s="2" t="s">
        <v>49</v>
      </c>
      <c r="R184" s="2" t="s">
        <v>86</v>
      </c>
      <c r="S184" s="6"/>
      <c r="T184" s="6" t="s">
        <v>226</v>
      </c>
      <c r="U184" s="6"/>
      <c r="V184" s="6"/>
      <c r="W184" s="6"/>
      <c r="X184" s="6" t="s">
        <v>227</v>
      </c>
      <c r="Y184" s="22" t="str">
        <f t="shared" si="239"/>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84" s="6"/>
      <c r="AA184" s="13" t="str">
        <f>CONCATENATE("\subsection{",E184,"}")</f>
        <v>\subsection{Antiphona ad Magnificat}</v>
      </c>
      <c r="AB184" s="6"/>
      <c r="AC184" s="13" t="str">
        <f t="shared" si="254"/>
        <v>\greannotation{VII a}</v>
      </c>
      <c r="AD184" s="12" t="str">
        <f t="shared" ref="AD184:AD188" si="258">CONCATENATE("\index[",E184,"]{",G184,"}")</f>
        <v>\index[Antiphona ad Magnificat]{Trademini autem}</v>
      </c>
      <c r="AE184" s="12" t="str">
        <f t="shared" ref="AE184:AE188" si="259">CONCATENATE("\label{",G184," (",E184,")}")</f>
        <v>\label{Trademini autem (Antiphona ad Magnificat)}</v>
      </c>
      <c r="AF184" s="12" t="str">
        <f t="shared" si="255"/>
        <v>\grecommentary[0pt]{Lc 21:16, 18}</v>
      </c>
      <c r="AG184" s="12" t="str">
        <f t="shared" si="256"/>
        <v>\gresetinitiallines{1}</v>
      </c>
      <c r="AH184" s="27" t="s">
        <v>75</v>
      </c>
      <c r="AI184" s="6"/>
      <c r="AJ184" s="6" t="str">
        <f t="shared" si="257"/>
        <v>\gregorioscore{chants/an--trademini_autem--solesmes}</v>
      </c>
      <c r="AK184" s="6" t="str">
        <f>CONCATENATE("\vspace{5pt} \emph{",X184,"}")</f>
        <v>\vspace{5pt} \emph{You will be handed over by parents, and some of you will be put to death; but not a hair of your head will be destroyed, says the Lord.}</v>
      </c>
      <c r="AL184" s="6"/>
      <c r="AM184" s="6"/>
    </row>
    <row r="185" spans="1:39" s="7" customFormat="1" ht="15.75" customHeight="1" x14ac:dyDescent="0.15">
      <c r="A185" s="7">
        <v>2664</v>
      </c>
      <c r="B185" s="2"/>
      <c r="C185" s="2"/>
      <c r="D185" s="2"/>
      <c r="E185" s="2" t="s">
        <v>96</v>
      </c>
      <c r="F185" s="2"/>
      <c r="G185" s="2" t="s">
        <v>212</v>
      </c>
      <c r="H185" s="2" t="s">
        <v>97</v>
      </c>
      <c r="I185" s="2"/>
      <c r="J185" s="2">
        <v>7</v>
      </c>
      <c r="K185" s="2" t="s">
        <v>215</v>
      </c>
      <c r="L185" s="2" t="s">
        <v>216</v>
      </c>
      <c r="M185" s="2"/>
      <c r="N185" s="2" t="s">
        <v>51</v>
      </c>
      <c r="O185" s="2">
        <v>1</v>
      </c>
      <c r="P185" s="2" t="s">
        <v>94</v>
      </c>
      <c r="Q185" s="6"/>
      <c r="R185" s="6"/>
      <c r="S185" s="6"/>
      <c r="T185" s="6" t="s">
        <v>93</v>
      </c>
      <c r="U185" s="6"/>
      <c r="V185" s="6"/>
      <c r="W185" s="6"/>
      <c r="X185" s="6"/>
      <c r="Y185" s="23" t="str">
        <f t="shared" si="239"/>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85" s="6"/>
      <c r="AA185" s="13" t="str">
        <f t="shared" ref="AA185:AA190" si="260">CONCATENATE("\subsection{",E185,"}")</f>
        <v>\subsection{Canticum Evangelicum}</v>
      </c>
      <c r="AB185" s="13" t="str">
        <f>CONCATENATE("\subsubsection{",H185,"}")</f>
        <v>\subsubsection{The soul rejoices in the Lord}</v>
      </c>
      <c r="AC185" s="13" t="str">
        <f t="shared" si="254"/>
        <v>\greannotation{VII a}</v>
      </c>
      <c r="AD185" s="12" t="str">
        <f t="shared" si="258"/>
        <v>\index[Canticum Evangelicum]{Magnificat 7a}</v>
      </c>
      <c r="AE185" s="12" t="str">
        <f t="shared" si="259"/>
        <v>\label{Magnificat 7a (Canticum Evangelicum)}</v>
      </c>
      <c r="AF185" s="12" t="str">
        <f t="shared" si="255"/>
        <v>\grecommentary[0pt]{Lc 1:46-55}</v>
      </c>
      <c r="AG185" s="12" t="str">
        <f t="shared" si="256"/>
        <v>\gresetinitiallines{1}</v>
      </c>
      <c r="AH185" s="27" t="s">
        <v>75</v>
      </c>
      <c r="AI185" s="6"/>
      <c r="AJ185" s="6" t="str">
        <f t="shared" si="257"/>
        <v>\gregorioscore{chants/magnificat4E}</v>
      </c>
      <c r="AK185" s="6" t="s">
        <v>98</v>
      </c>
      <c r="AL185" s="6"/>
      <c r="AM185" s="6"/>
    </row>
    <row r="186" spans="1:39" s="7" customFormat="1" ht="15" customHeight="1" x14ac:dyDescent="0.15">
      <c r="A186" s="1">
        <v>2665</v>
      </c>
      <c r="E186" s="1" t="s">
        <v>102</v>
      </c>
      <c r="G186" s="1" t="s">
        <v>103</v>
      </c>
      <c r="T186" s="7" t="s">
        <v>101</v>
      </c>
      <c r="Y186" s="23" t="str">
        <f t="shared" si="239"/>
        <v xml:space="preserve"> \subsection{Preces}   \index[Preces]{Week I, Sunday, Second Vespers} \label{Week I, Sunday, Second Vespers (Preces)}     \input{intercessions/intercessions-ot-sunday-week-1-2nd-vespers}    </v>
      </c>
      <c r="AA186" s="13" t="str">
        <f t="shared" si="260"/>
        <v>\subsection{Preces}</v>
      </c>
      <c r="AD186" s="1" t="str">
        <f t="shared" si="258"/>
        <v>\index[Preces]{Week I, Sunday, Second Vespers}</v>
      </c>
      <c r="AE186" s="1" t="str">
        <f t="shared" si="259"/>
        <v>\label{Week I, Sunday, Second Vespers (Preces)}</v>
      </c>
      <c r="AJ186" s="6" t="str">
        <f>CONCATENATE("\input{intercessions/",SUBSTITUTE(T186,".tex",""),"}")</f>
        <v>\input{intercessions/intercessions-ot-sunday-week-1-2nd-vespers}</v>
      </c>
    </row>
    <row r="187" spans="1:39" s="7" customFormat="1" ht="15.75" customHeight="1" x14ac:dyDescent="0.15">
      <c r="A187" s="7">
        <v>2666</v>
      </c>
      <c r="B187" s="2"/>
      <c r="C187" s="6"/>
      <c r="D187" s="2"/>
      <c r="E187" s="2" t="s">
        <v>104</v>
      </c>
      <c r="F187" s="6"/>
      <c r="G187" s="2" t="s">
        <v>104</v>
      </c>
      <c r="H187" s="2"/>
      <c r="I187" s="2"/>
      <c r="J187" s="2"/>
      <c r="K187" s="2"/>
      <c r="L187" s="2"/>
      <c r="M187" s="2"/>
      <c r="N187" s="2"/>
      <c r="O187" s="2">
        <v>1</v>
      </c>
      <c r="P187" s="2"/>
      <c r="Q187" s="2"/>
      <c r="R187" s="6"/>
      <c r="S187" s="6"/>
      <c r="T187" s="6" t="s">
        <v>112</v>
      </c>
      <c r="U187" s="6"/>
      <c r="V187" s="6"/>
      <c r="W187" s="6"/>
      <c r="X187" s="6"/>
      <c r="Y187" s="23" t="str">
        <f t="shared" si="239"/>
        <v xml:space="preserve"> \subsection{Pater noster}   \index[Pater noster]{Pater noster} \label{Pater noster (Pater noster)}     \gregorioscore{chants/or--pater_noster_a--solesmes-T}    </v>
      </c>
      <c r="Z187" s="6"/>
      <c r="AA187" s="13" t="str">
        <f t="shared" si="260"/>
        <v>\subsection{Pater noster}</v>
      </c>
      <c r="AB187" s="6"/>
      <c r="AC187" s="6"/>
      <c r="AD187" s="2" t="str">
        <f t="shared" si="258"/>
        <v>\index[Pater noster]{Pater noster}</v>
      </c>
      <c r="AE187" s="2" t="str">
        <f t="shared" si="259"/>
        <v>\label{Pater noster (Pater noster)}</v>
      </c>
      <c r="AF187" s="6"/>
      <c r="AG187" s="6"/>
      <c r="AH187" s="6"/>
      <c r="AI187" s="6"/>
      <c r="AJ187" s="6" t="str">
        <f t="shared" ref="AJ187" si="261">CONCATENATE("\gregorioscore{chants/",SUBSTITUTE(T187,".gabc",""),"}")</f>
        <v>\gregorioscore{chants/or--pater_noster_a--solesmes-T}</v>
      </c>
      <c r="AK187" s="6"/>
      <c r="AL187" s="6"/>
    </row>
    <row r="188" spans="1:39" s="7" customFormat="1" ht="15.75" customHeight="1" x14ac:dyDescent="0.15">
      <c r="A188" s="1">
        <v>2667</v>
      </c>
      <c r="B188" s="2"/>
      <c r="C188" s="2"/>
      <c r="D188" s="2"/>
      <c r="E188" s="2" t="s">
        <v>105</v>
      </c>
      <c r="F188" s="2"/>
      <c r="G188" s="2" t="s">
        <v>201</v>
      </c>
      <c r="H188" s="2"/>
      <c r="I188" s="2"/>
      <c r="J188" s="6"/>
      <c r="K188" s="6"/>
      <c r="L188" s="2"/>
      <c r="M188" s="2"/>
      <c r="N188" s="2"/>
      <c r="O188" s="2"/>
      <c r="P188" s="6"/>
      <c r="Q188" s="6"/>
      <c r="R188" s="6"/>
      <c r="S188" s="6"/>
      <c r="T188" s="6" t="s">
        <v>200</v>
      </c>
      <c r="U188" s="6"/>
      <c r="V188" s="6"/>
      <c r="W188" s="6"/>
      <c r="X188" s="6"/>
      <c r="Y188" s="23" t="str">
        <f t="shared" si="239"/>
        <v xml:space="preserve"> \subsection{Oratio conclusiva}   \index[Oratio conclusiva]{33rd Sunday in OT} \label{33rd Sunday in OT (Oratio conclusiva)}     \input{prayers/or-ordinary-time.33}    </v>
      </c>
      <c r="Z188" s="6"/>
      <c r="AA188" s="13" t="str">
        <f t="shared" si="260"/>
        <v>\subsection{Oratio conclusiva}</v>
      </c>
      <c r="AB188" s="6"/>
      <c r="AC188" s="6"/>
      <c r="AD188" s="2" t="str">
        <f t="shared" si="258"/>
        <v>\index[Oratio conclusiva]{33rd Sunday in OT}</v>
      </c>
      <c r="AE188" s="2" t="str">
        <f t="shared" si="259"/>
        <v>\label{33rd Sunday in OT (Oratio conclusiva)}</v>
      </c>
      <c r="AF188" s="6"/>
      <c r="AG188" s="6"/>
      <c r="AH188" s="6"/>
      <c r="AI188" s="6"/>
      <c r="AJ188" s="6" t="str">
        <f>CONCATENATE("\input{prayers/",SUBSTITUTE(T188,".tex",""),"}")</f>
        <v>\input{prayers/or-ordinary-time.33}</v>
      </c>
      <c r="AK188" s="6"/>
      <c r="AL188" s="6"/>
    </row>
    <row r="189" spans="1:39" s="7" customFormat="1" ht="15.75" customHeight="1" x14ac:dyDescent="0.15">
      <c r="A189" s="7">
        <v>2668</v>
      </c>
      <c r="B189" s="2"/>
      <c r="C189" s="2"/>
      <c r="D189" s="2"/>
      <c r="E189" s="2" t="s">
        <v>106</v>
      </c>
      <c r="F189" s="2"/>
      <c r="G189" s="2"/>
      <c r="H189" s="2"/>
      <c r="I189" s="2"/>
      <c r="J189" s="6"/>
      <c r="K189" s="6"/>
      <c r="L189" s="2"/>
      <c r="M189" s="2"/>
      <c r="N189" s="2"/>
      <c r="O189" s="2"/>
      <c r="P189" s="6"/>
      <c r="Q189" s="6"/>
      <c r="R189" s="6"/>
      <c r="S189" s="6"/>
      <c r="T189" s="6"/>
      <c r="U189" s="6"/>
      <c r="V189" s="6"/>
      <c r="W189" s="6" t="s">
        <v>111</v>
      </c>
      <c r="X189" s="6"/>
      <c r="Y189" s="23" t="str">
        <f t="shared" si="239"/>
        <v xml:space="preserve"> \subsection{Ritus conclusionis}         \par \Vbar. The Lord be with you. \par \Rbar. And with your spirit. \par \Vbar. May almighty God bless you, the Father, and the Son, and the Holy Spirit. \par \Rbar. Amen.    </v>
      </c>
      <c r="Z189" s="6"/>
      <c r="AA189" s="13" t="str">
        <f t="shared" si="260"/>
        <v>\subsection{Ritus conclusionis}</v>
      </c>
      <c r="AB189" s="6"/>
      <c r="AC189" s="6"/>
      <c r="AD189" s="2"/>
      <c r="AE189" s="2"/>
      <c r="AF189" s="6"/>
      <c r="AG189" s="6"/>
      <c r="AH189" s="6"/>
      <c r="AI189" s="6"/>
      <c r="AJ189" s="6" t="str">
        <f>CONCATENATE("\par ",W189)</f>
        <v>\par \Vbar. The Lord be with you. \par \Rbar. And with your spirit. \par \Vbar. May almighty God bless you, the Father, and the Son, and the Holy Spirit. \par \Rbar. Amen.</v>
      </c>
      <c r="AK189" s="6"/>
      <c r="AL189" s="6"/>
    </row>
    <row r="190" spans="1:39" s="7" customFormat="1" ht="15.75" customHeight="1" x14ac:dyDescent="0.15">
      <c r="A190" s="1">
        <v>2669</v>
      </c>
      <c r="B190" s="2"/>
      <c r="C190" s="2"/>
      <c r="D190" s="6"/>
      <c r="E190" s="2" t="s">
        <v>107</v>
      </c>
      <c r="F190" s="6"/>
      <c r="G190" s="2" t="s">
        <v>108</v>
      </c>
      <c r="H190" s="5"/>
      <c r="I190" s="5"/>
      <c r="J190" s="6">
        <v>1</v>
      </c>
      <c r="K190" s="6"/>
      <c r="L190" s="2" t="s">
        <v>109</v>
      </c>
      <c r="M190" s="5"/>
      <c r="N190" s="5"/>
      <c r="O190" s="2">
        <v>1</v>
      </c>
      <c r="P190" s="6"/>
      <c r="Q190" s="6"/>
      <c r="R190" s="6"/>
      <c r="S190" s="6"/>
      <c r="T190" s="6" t="s">
        <v>110</v>
      </c>
      <c r="U190" s="6"/>
      <c r="V190" s="6"/>
      <c r="W190" s="6"/>
      <c r="X190" s="6"/>
      <c r="Y190" s="23" t="str">
        <f t="shared" si="239"/>
        <v xml:space="preserve"> \subsection{Benedicamus Domino}   \index[Benedicamus Domino]{Sundays} \label{Sundays (Benedicamus Domino)}     \gregorioscore{chants/misc.benedicamus.dominio.4-T}    </v>
      </c>
      <c r="Z190" s="6"/>
      <c r="AA190" s="13" t="str">
        <f t="shared" si="260"/>
        <v>\subsection{Benedicamus Domino}</v>
      </c>
      <c r="AB190" s="6"/>
      <c r="AC190" s="6"/>
      <c r="AD190" s="2" t="str">
        <f t="shared" ref="AD190" si="262">CONCATENATE("\index[",E190,"]{",G190,"}")</f>
        <v>\index[Benedicamus Domino]{Sundays}</v>
      </c>
      <c r="AE190" s="2" t="str">
        <f t="shared" ref="AE190" si="263">CONCATENATE("\label{",G190," (",E190,")}")</f>
        <v>\label{Sundays (Benedicamus Domino)}</v>
      </c>
      <c r="AF190" s="6"/>
      <c r="AG190" s="6"/>
      <c r="AH190" s="6"/>
      <c r="AI190" s="6"/>
      <c r="AJ190" s="6" t="str">
        <f>CONCATENATE("\gregorioscore{chants/",SUBSTITUTE(T190,".gabc",""),"}")</f>
        <v>\gregorioscore{chants/misc.benedicamus.dominio.4-T}</v>
      </c>
      <c r="AK190" s="6"/>
      <c r="AL190" s="6"/>
    </row>
    <row r="191" spans="1:39" s="7" customFormat="1" ht="15" customHeight="1" x14ac:dyDescent="0.15">
      <c r="A191" s="7">
        <v>2670</v>
      </c>
      <c r="Y191" s="15"/>
      <c r="AD191" s="1"/>
      <c r="AE191" s="1"/>
    </row>
    <row r="192" spans="1:39" s="7" customFormat="1" ht="15" customHeight="1" x14ac:dyDescent="0.15">
      <c r="Y192" s="15"/>
      <c r="AD192" s="1"/>
      <c r="AE192" s="1"/>
    </row>
    <row r="193" spans="1:39" s="33" customFormat="1" ht="15.75" customHeight="1" x14ac:dyDescent="0.15">
      <c r="A193" s="30">
        <v>1001</v>
      </c>
      <c r="B193" s="31"/>
      <c r="C193" s="31" t="s">
        <v>31</v>
      </c>
      <c r="D193" s="31"/>
      <c r="E193" s="31"/>
      <c r="F193" s="31"/>
      <c r="G193" s="32" t="s">
        <v>229</v>
      </c>
      <c r="H193" s="31"/>
      <c r="I193" s="31"/>
      <c r="J193" s="31"/>
      <c r="K193" s="31"/>
      <c r="L193" s="31"/>
      <c r="M193" s="31"/>
      <c r="N193" s="31"/>
      <c r="O193" s="31"/>
      <c r="P193" s="31"/>
      <c r="Q193" s="31"/>
      <c r="R193" s="31"/>
      <c r="Y193" s="34" t="str">
        <f>CONCATENATE(Z193," ",AA193," ",AB193," ",AC193," ",AD193," ",AE193," ",AF193," ",AG193," ",AH193," ",AI193," ",AJ193," ",AK193," ",AL193," ",AM193," ",AN193)</f>
        <v xml:space="preserve">\chapter{1\textsuperscript{st} Sunday of Advent (Year A)}              </v>
      </c>
      <c r="Z193" s="35" t="str">
        <f>CONCATENATE("\chapter{",G193,"}")</f>
        <v>\chapter{1\textsuperscript{st} Sunday of Advent (Year A)}</v>
      </c>
      <c r="AA193" s="34"/>
      <c r="AB193" s="34"/>
      <c r="AC193" s="34"/>
      <c r="AD193" s="31"/>
      <c r="AE193" s="31"/>
      <c r="AF193" s="34"/>
      <c r="AG193" s="34"/>
      <c r="AH193" s="34"/>
      <c r="AI193" s="34"/>
      <c r="AJ193" s="34"/>
      <c r="AK193" s="34"/>
      <c r="AL193" s="34"/>
    </row>
    <row r="194" spans="1:39" s="7" customFormat="1" ht="15.75" customHeight="1" x14ac:dyDescent="0.15">
      <c r="A194" s="1">
        <v>1002</v>
      </c>
      <c r="B194" s="2"/>
      <c r="C194" s="2"/>
      <c r="F194" s="2"/>
      <c r="G194" s="7" t="s">
        <v>134</v>
      </c>
      <c r="H194" s="2"/>
      <c r="I194" s="2"/>
      <c r="J194" s="6"/>
      <c r="K194" s="6"/>
      <c r="L194" s="5"/>
      <c r="M194" s="5"/>
      <c r="N194" s="5"/>
      <c r="O194" s="5"/>
      <c r="P194" s="6"/>
      <c r="Q194" s="6"/>
      <c r="R194" s="6"/>
      <c r="S194" s="6"/>
      <c r="T194" s="6"/>
      <c r="U194" s="6"/>
      <c r="V194" s="6"/>
      <c r="W194" s="6"/>
      <c r="X194" s="6"/>
      <c r="Y194" s="14" t="str">
        <f t="shared" ref="Y194:Y210" si="264">CONCATENATE(Z194," ",AA194," ",AB194," ",AC194," ",AD194," ",AE194," ",AF194," ",AG194," ",AH194," ",AI194," ",AJ194," ",AK194," ",AL194," ",AM194," ",AN194)</f>
        <v xml:space="preserve">\section{Second Vespers}              </v>
      </c>
      <c r="Z194" s="13" t="str">
        <f>CONCATENATE("\section{",G194,"}")</f>
        <v>\section{Second Vespers}</v>
      </c>
      <c r="AA194" s="6"/>
      <c r="AB194" s="6"/>
      <c r="AC194" s="6"/>
      <c r="AD194" s="2"/>
      <c r="AE194" s="2"/>
      <c r="AF194" s="6"/>
      <c r="AG194" s="6"/>
      <c r="AH194" s="6"/>
      <c r="AI194" s="6"/>
      <c r="AJ194" s="6"/>
      <c r="AK194" s="6"/>
      <c r="AL194" s="6"/>
    </row>
    <row r="195" spans="1:39" s="7" customFormat="1" ht="15.75" customHeight="1" x14ac:dyDescent="0.15">
      <c r="A195" s="7">
        <v>1003</v>
      </c>
      <c r="B195" s="2"/>
      <c r="C195" s="2"/>
      <c r="D195" s="2"/>
      <c r="E195" s="2" t="s">
        <v>34</v>
      </c>
      <c r="F195" s="2"/>
      <c r="G195" s="2" t="s">
        <v>78</v>
      </c>
      <c r="H195" s="2"/>
      <c r="I195" s="2"/>
      <c r="J195" s="6"/>
      <c r="K195" s="6"/>
      <c r="L195" s="5"/>
      <c r="M195" s="5"/>
      <c r="N195" s="2" t="s">
        <v>51</v>
      </c>
      <c r="O195" s="2">
        <v>1</v>
      </c>
      <c r="P195" s="6"/>
      <c r="Q195" s="6"/>
      <c r="R195" s="6" t="s">
        <v>88</v>
      </c>
      <c r="S195" s="6"/>
      <c r="T195" s="6" t="s">
        <v>82</v>
      </c>
      <c r="U195" s="6"/>
      <c r="V195" s="6"/>
      <c r="W195" s="6"/>
      <c r="X195" s="6"/>
      <c r="Y195" s="14" t="str">
        <f t="shared" si="264"/>
        <v xml:space="preserve">    \index[Varia]{Deus in adiutorium} \label{Deus in adiutorium (Varia)} \grecommentary[0pt]{} \gresetinitiallines{1}  \grechangedim{maxbaroffsettextleft}{0 cm}{scalable} \gregorioscore{chants/misc.deus_in_adjutorium-T}  \grechangedim{maxbaroffsettextleft}{0.6 cm}{scalable}  </v>
      </c>
      <c r="Z195" s="6"/>
      <c r="AA195" s="13"/>
      <c r="AB195" s="6"/>
      <c r="AC195" s="13"/>
      <c r="AD195" s="12" t="str">
        <f>CONCATENATE("\index[",E195,"]{",G195,"}")</f>
        <v>\index[Varia]{Deus in adiutorium}</v>
      </c>
      <c r="AE195" s="12" t="str">
        <f>CONCATENATE("\label{",G195," (",E195,")}")</f>
        <v>\label{Deus in adiutorium (Varia)}</v>
      </c>
      <c r="AF195" s="12" t="str">
        <f>CONCATENATE("\grecommentary[",N195,"]{",P195,"}")</f>
        <v>\grecommentary[0pt]{}</v>
      </c>
      <c r="AG195" s="12" t="str">
        <f>CONCATENATE("\gresetinitiallines{",O195,"}")</f>
        <v>\gresetinitiallines{1}</v>
      </c>
      <c r="AH195" s="12"/>
      <c r="AI195" s="25" t="s">
        <v>32</v>
      </c>
      <c r="AJ195" s="6" t="str">
        <f t="shared" ref="AJ195:AJ197" si="265">CONCATENATE("\gregorioscore{chants/",SUBSTITUTE(T195,".gabc",""),"}")</f>
        <v>\gregorioscore{chants/misc.deus_in_adjutorium-T}</v>
      </c>
      <c r="AK195" s="16"/>
      <c r="AL195" s="24" t="s">
        <v>33</v>
      </c>
      <c r="AM195" s="6"/>
    </row>
    <row r="196" spans="1:39" s="7" customFormat="1" ht="15.75" customHeight="1" x14ac:dyDescent="0.15">
      <c r="A196" s="1">
        <v>1004</v>
      </c>
      <c r="B196" s="2"/>
      <c r="C196" s="2"/>
      <c r="D196" s="2"/>
      <c r="E196" s="2" t="s">
        <v>30</v>
      </c>
      <c r="F196" s="2"/>
      <c r="G196" s="2" t="s">
        <v>35</v>
      </c>
      <c r="H196" s="2"/>
      <c r="I196" s="2"/>
      <c r="J196" s="6">
        <v>8</v>
      </c>
      <c r="K196" s="6"/>
      <c r="L196" s="2" t="s">
        <v>135</v>
      </c>
      <c r="M196" s="2" t="s">
        <v>77</v>
      </c>
      <c r="N196" s="2" t="s">
        <v>51</v>
      </c>
      <c r="O196" s="2">
        <v>1</v>
      </c>
      <c r="P196" s="6"/>
      <c r="Q196" s="6" t="s">
        <v>48</v>
      </c>
      <c r="R196" s="2" t="s">
        <v>88</v>
      </c>
      <c r="S196" s="6"/>
      <c r="T196" s="6" t="s">
        <v>74</v>
      </c>
      <c r="U196" s="6"/>
      <c r="V196" s="6"/>
      <c r="W196" s="6"/>
      <c r="X196" s="6"/>
      <c r="Y196" s="14" t="str">
        <f t="shared" si="264"/>
        <v xml:space="preserve"> \subsection{Hymnus}  \greannotation{VIII} \index[Hymnus]{Lucis creator} \label{Lucis creator (Hymnus)} \grecommentary[0pt]{} \gresetinitiallines{1} \gresetlyriccentering{syllable}  \gregorioscore{chants/hy--lucis-creator-english}    </v>
      </c>
      <c r="Z196" s="6"/>
      <c r="AA196" s="13" t="str">
        <f>CONCATENATE("\subsection{",E196,"}")</f>
        <v>\subsection{Hymnus}</v>
      </c>
      <c r="AB196" s="6"/>
      <c r="AC196" s="13" t="str">
        <f>CONCATENATE("\greannotation{",L196,"}")</f>
        <v>\greannotation{VIII}</v>
      </c>
      <c r="AD196" s="12" t="str">
        <f>CONCATENATE("\index[",E196,"]{",G196,"}")</f>
        <v>\index[Hymnus]{Lucis creator}</v>
      </c>
      <c r="AE196" s="12" t="str">
        <f>CONCATENATE("\label{",G196," (",E196,")}")</f>
        <v>\label{Lucis creator (Hymnus)}</v>
      </c>
      <c r="AF196" s="12" t="str">
        <f t="shared" ref="AF196:AF197" si="266">CONCATENATE("\grecommentary[",N196,"]{",P196,"}")</f>
        <v>\grecommentary[0pt]{}</v>
      </c>
      <c r="AG196" s="12" t="str">
        <f t="shared" ref="AG196:AG197" si="267">CONCATENATE("\gresetinitiallines{",O196,"}")</f>
        <v>\gresetinitiallines{1}</v>
      </c>
      <c r="AH196" s="26" t="s">
        <v>50</v>
      </c>
      <c r="AI196" s="6"/>
      <c r="AJ196" s="6" t="str">
        <f t="shared" si="265"/>
        <v>\gregorioscore{chants/hy--lucis-creator-english}</v>
      </c>
      <c r="AK196" s="6"/>
      <c r="AL196" s="6"/>
      <c r="AM196" s="6"/>
    </row>
    <row r="197" spans="1:39" s="7" customFormat="1" ht="15.75" customHeight="1" x14ac:dyDescent="0.15">
      <c r="A197" s="7">
        <v>1005</v>
      </c>
      <c r="B197" s="2"/>
      <c r="C197" s="2"/>
      <c r="D197" s="2"/>
      <c r="E197" s="2" t="s">
        <v>36</v>
      </c>
      <c r="F197" s="2"/>
      <c r="G197" s="2" t="s">
        <v>53</v>
      </c>
      <c r="H197" s="2"/>
      <c r="I197" s="2"/>
      <c r="J197" s="6">
        <v>7</v>
      </c>
      <c r="K197" s="6" t="s">
        <v>57</v>
      </c>
      <c r="L197" s="2" t="s">
        <v>55</v>
      </c>
      <c r="M197" s="2"/>
      <c r="N197" s="2" t="s">
        <v>51</v>
      </c>
      <c r="O197" s="2">
        <v>1</v>
      </c>
      <c r="P197" s="6" t="s">
        <v>54</v>
      </c>
      <c r="Q197" s="6" t="s">
        <v>49</v>
      </c>
      <c r="R197" s="2" t="s">
        <v>88</v>
      </c>
      <c r="S197" s="6"/>
      <c r="T197" s="6" t="s">
        <v>120</v>
      </c>
      <c r="U197" s="6"/>
      <c r="V197" s="6"/>
      <c r="W197" s="6"/>
      <c r="X197" s="6" t="s">
        <v>64</v>
      </c>
      <c r="Y197" s="14" t="str">
        <f t="shared" si="26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97" s="6"/>
      <c r="AA197" s="13" t="str">
        <f>CONCATENATE("\subsection{",E197,"}")</f>
        <v>\subsection{Antiphona}</v>
      </c>
      <c r="AB197" s="6"/>
      <c r="AC197" s="13" t="str">
        <f>CONCATENATE("\greannotation{",L197,"}")</f>
        <v>\greannotation{VII d}</v>
      </c>
      <c r="AD197" s="12" t="str">
        <f>CONCATENATE("\index[",E197,"]{",G197,"}")</f>
        <v>\index[Antiphona]{Dixit Dominus}</v>
      </c>
      <c r="AE197" s="12" t="str">
        <f>CONCATENATE("\label{",G197," (",E197,")}")</f>
        <v>\label{Dixit Dominus (Antiphona)}</v>
      </c>
      <c r="AF197" s="12" t="str">
        <f t="shared" si="266"/>
        <v>\grecommentary[0pt]{Ps 109:1}</v>
      </c>
      <c r="AG197" s="12" t="str">
        <f t="shared" si="267"/>
        <v>\gresetinitiallines{1}</v>
      </c>
      <c r="AH197" s="27" t="s">
        <v>75</v>
      </c>
      <c r="AI197" s="25" t="s">
        <v>32</v>
      </c>
      <c r="AJ197" s="6" t="str">
        <f t="shared" si="265"/>
        <v>\gregorioscore{chants/an--dixit_dominus_domino_meo--dominican-mss}</v>
      </c>
      <c r="AK197" s="6"/>
      <c r="AL197" s="24" t="s">
        <v>33</v>
      </c>
      <c r="AM197" s="6"/>
    </row>
    <row r="198" spans="1:39" s="7" customFormat="1" ht="15" customHeight="1" x14ac:dyDescent="0.15">
      <c r="A198" s="1">
        <v>1006</v>
      </c>
      <c r="E198" s="1" t="s">
        <v>37</v>
      </c>
      <c r="G198" s="1" t="s">
        <v>38</v>
      </c>
      <c r="H198" s="1" t="s">
        <v>58</v>
      </c>
      <c r="I198" s="1" t="s">
        <v>65</v>
      </c>
      <c r="N198" s="2" t="s">
        <v>51</v>
      </c>
      <c r="Q198" s="7" t="s">
        <v>48</v>
      </c>
      <c r="T198" s="7" t="s">
        <v>66</v>
      </c>
      <c r="Y198" s="19" t="str">
        <f t="shared" si="264"/>
        <v xml:space="preserve"> \subsection{Psalm 109} \subsubsection{The Messiah, king and priest}  \index[Psalmus]{Psalm 109} \label{Psalm 109 (Psalmus)} \emph{Christ’s reign will last until all his enemies are made subject to him (1~Cor 15:25).}    \vspace{5pt} \par \input{psalms/psalm109english3-3}    </v>
      </c>
      <c r="Z198" s="6"/>
      <c r="AA198" s="13" t="str">
        <f>CONCATENATE("\subsection{",G198,"}")</f>
        <v>\subsection{Psalm 109}</v>
      </c>
      <c r="AB198" s="13" t="str">
        <f>CONCATENATE("\subsubsection{",H198,"}")</f>
        <v>\subsubsection{The Messiah, king and priest}</v>
      </c>
      <c r="AC198" s="13"/>
      <c r="AD198" s="12" t="str">
        <f>CONCATENATE("\index[",E198,"]{",G198,"}")</f>
        <v>\index[Psalmus]{Psalm 109}</v>
      </c>
      <c r="AE198" s="12" t="str">
        <f>CONCATENATE("\label{",G198," (",E198,")}")</f>
        <v>\label{Psalm 109 (Psalmus)}</v>
      </c>
      <c r="AF198" s="12" t="str">
        <f>CONCATENATE("\emph{",I198,"}")</f>
        <v>\emph{Christ’s reign will last until all his enemies are made subject to him (1~Cor 15:25).}</v>
      </c>
      <c r="AG198" s="12"/>
      <c r="AH198" s="6"/>
      <c r="AI198" s="6"/>
      <c r="AJ198" s="6" t="str">
        <f>CONCATENATE("\vspace{5pt} \par \input{psalms/",SUBSTITUTE(T198,".tex",""),"}")</f>
        <v>\vspace{5pt} \par \input{psalms/psalm109english3-3}</v>
      </c>
      <c r="AK198" s="6"/>
      <c r="AL198" s="6"/>
      <c r="AM198" s="6"/>
    </row>
    <row r="199" spans="1:39" s="7" customFormat="1" ht="15.75" customHeight="1" x14ac:dyDescent="0.15">
      <c r="A199" s="7">
        <v>1007</v>
      </c>
      <c r="B199" s="2"/>
      <c r="C199" s="6"/>
      <c r="D199" s="2"/>
      <c r="E199" s="2" t="s">
        <v>36</v>
      </c>
      <c r="F199" s="2"/>
      <c r="G199" s="2" t="s">
        <v>39</v>
      </c>
      <c r="H199" s="2"/>
      <c r="I199" s="2"/>
      <c r="J199" s="2" t="s">
        <v>69</v>
      </c>
      <c r="K199" s="2"/>
      <c r="L199" s="2" t="s">
        <v>69</v>
      </c>
      <c r="M199" s="2"/>
      <c r="N199" s="2" t="s">
        <v>51</v>
      </c>
      <c r="O199" s="2">
        <v>1</v>
      </c>
      <c r="P199" s="2" t="s">
        <v>40</v>
      </c>
      <c r="Q199" s="2" t="s">
        <v>49</v>
      </c>
      <c r="R199" s="2" t="s">
        <v>86</v>
      </c>
      <c r="S199" s="6"/>
      <c r="T199" s="6" t="s">
        <v>67</v>
      </c>
      <c r="U199" s="6"/>
      <c r="V199" s="6"/>
      <c r="W199" s="6"/>
      <c r="X199" s="6" t="s">
        <v>68</v>
      </c>
      <c r="Y199" s="14" t="str">
        <f t="shared" si="26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99" s="6"/>
      <c r="AA199" s="13" t="str">
        <f t="shared" ref="AA199" si="268">CONCATENATE("\subsection{",E199,"}")</f>
        <v>\subsection{Antiphona}</v>
      </c>
      <c r="AB199" s="6"/>
      <c r="AC199" s="13" t="str">
        <f t="shared" ref="AC199" si="269">CONCATENATE("\greannotation{",L199,"}")</f>
        <v>\greannotation{T. per.}</v>
      </c>
      <c r="AD199" s="12" t="str">
        <f t="shared" ref="AD199:AD200" si="270">CONCATENATE("\index[",E199,"]{",G199,"}")</f>
        <v>\index[Antiphona]{Ex Ægypto}</v>
      </c>
      <c r="AE199" s="12" t="str">
        <f t="shared" ref="AE199:AE200" si="271">CONCATENATE("\label{",G199," (",E199,")}")</f>
        <v>\label{Ex Ægypto (Antiphona)}</v>
      </c>
      <c r="AF199" s="12" t="str">
        <f t="shared" ref="AF199" si="272">CONCATENATE("\grecommentary[",N199,"]{",P199,"}")</f>
        <v>\grecommentary[0pt]{Cf. Ex 13:14}</v>
      </c>
      <c r="AG199" s="12" t="str">
        <f t="shared" ref="AG199" si="273">CONCATENATE("\gresetinitiallines{",O199,"}")</f>
        <v>\gresetinitiallines{1}</v>
      </c>
      <c r="AH199" s="6" t="s">
        <v>75</v>
      </c>
      <c r="AI199" s="25" t="s">
        <v>32</v>
      </c>
      <c r="AJ199" s="6" t="str">
        <f t="shared" ref="AJ199" si="274">CONCATENATE("\gregorioscore{chants/",SUBSTITUTE(T199,".gabc",""),"}")</f>
        <v>\gregorioscore{chants/an--ex_aegypto_--solesmes--tonus-peregrinus}</v>
      </c>
      <c r="AK199" s="6"/>
      <c r="AL199" s="24" t="s">
        <v>33</v>
      </c>
      <c r="AM199" s="6"/>
    </row>
    <row r="200" spans="1:39" s="7" customFormat="1" ht="15.75" customHeight="1" x14ac:dyDescent="0.15">
      <c r="A200" s="1">
        <v>1008</v>
      </c>
      <c r="B200" s="2"/>
      <c r="C200" s="6"/>
      <c r="D200" s="2"/>
      <c r="E200" s="2" t="s">
        <v>37</v>
      </c>
      <c r="F200" s="2"/>
      <c r="G200" s="2" t="s">
        <v>41</v>
      </c>
      <c r="H200" s="2" t="s">
        <v>61</v>
      </c>
      <c r="I200" s="2" t="s">
        <v>62</v>
      </c>
      <c r="J200" s="2"/>
      <c r="K200" s="2"/>
      <c r="L200" s="2"/>
      <c r="M200" s="2"/>
      <c r="N200" s="2" t="s">
        <v>51</v>
      </c>
      <c r="O200" s="2"/>
      <c r="P200" s="2"/>
      <c r="Q200" s="2" t="s">
        <v>48</v>
      </c>
      <c r="R200" s="6"/>
      <c r="S200" s="6"/>
      <c r="T200" s="6" t="s">
        <v>70</v>
      </c>
      <c r="U200" s="6"/>
      <c r="V200" s="6"/>
      <c r="W200" s="6"/>
      <c r="X200" s="6"/>
      <c r="Y200" s="19" t="str">
        <f t="shared" si="26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200" s="6"/>
      <c r="AA200" s="13" t="str">
        <f>CONCATENATE("\subsection{",G200,"}")</f>
        <v>\subsection{Psalm 113A}</v>
      </c>
      <c r="AB200" s="13" t="str">
        <f>CONCATENATE("\subsubsection{",H200,"}")</f>
        <v>\subsubsection{The Israelites are delivered from the bondage of Egypt}</v>
      </c>
      <c r="AC200" s="13"/>
      <c r="AD200" s="12" t="str">
        <f t="shared" si="270"/>
        <v>\index[Psalmus]{Psalm 113A}</v>
      </c>
      <c r="AE200" s="12" t="str">
        <f t="shared" si="271"/>
        <v>\label{Psalm 113A (Psalmus)}</v>
      </c>
      <c r="AF200" s="12" t="str">
        <f>CONCATENATE("\emph{",I200,"}")</f>
        <v>\emph{You too left Egypt when, at baptism, you renounced that world which is at enmity with God (Saint Augustine).}</v>
      </c>
      <c r="AG200" s="12"/>
      <c r="AH200" s="6"/>
      <c r="AI200" s="6"/>
      <c r="AJ200" s="6" t="str">
        <f>CONCATENATE("\vspace{5pt} \par \input{psalms/",SUBSTITUTE(T200,".tex",""),"}")</f>
        <v>\vspace{5pt} \par \input{psalms/psalm113Aenglish3-3}</v>
      </c>
      <c r="AK200" s="6"/>
      <c r="AL200" s="6"/>
      <c r="AM200" s="6"/>
    </row>
    <row r="201" spans="1:39" s="7" customFormat="1" ht="15.75" customHeight="1" x14ac:dyDescent="0.15">
      <c r="A201" s="7">
        <v>1009</v>
      </c>
      <c r="B201" s="2"/>
      <c r="C201" s="6"/>
      <c r="D201" s="2"/>
      <c r="E201" s="2" t="s">
        <v>42</v>
      </c>
      <c r="F201" s="2"/>
      <c r="G201" s="1" t="s">
        <v>63</v>
      </c>
      <c r="H201" s="1" t="s">
        <v>71</v>
      </c>
      <c r="I201" s="1"/>
      <c r="J201" s="6">
        <v>6</v>
      </c>
      <c r="K201" s="6"/>
      <c r="L201" s="2" t="s">
        <v>81</v>
      </c>
      <c r="M201" s="1"/>
      <c r="N201" s="2" t="s">
        <v>51</v>
      </c>
      <c r="O201" s="1">
        <v>1</v>
      </c>
      <c r="P201" s="2" t="s">
        <v>43</v>
      </c>
      <c r="Q201" s="2" t="s">
        <v>48</v>
      </c>
      <c r="R201" s="2" t="s">
        <v>87</v>
      </c>
      <c r="S201" s="6"/>
      <c r="T201" s="7" t="s">
        <v>52</v>
      </c>
      <c r="U201" s="6"/>
      <c r="V201" s="6"/>
      <c r="W201" s="6"/>
      <c r="X201" s="6"/>
      <c r="Y201" s="14" t="str">
        <f t="shared" si="26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201" s="6"/>
      <c r="AA201" s="13" t="str">
        <f t="shared" ref="AA201:AA203" si="275">CONCATENATE("\subsection{",E201,"}")</f>
        <v>\subsection{Canticum}</v>
      </c>
      <c r="AB201" s="13" t="str">
        <f>CONCATENATE("\subsubsection{",H201,"}")</f>
        <v>\subsubsection{The wedding of the Lamb}</v>
      </c>
      <c r="AC201" s="13" t="str">
        <f t="shared" ref="AC201" si="276">CONCATENATE("\greannotation{",L201,"}")</f>
        <v>\greannotation{VI}</v>
      </c>
      <c r="AD201" s="12" t="str">
        <f>CONCATENATE("\index[",E201,"]{",G201,"}")</f>
        <v>\index[Canticum]{Salus et gloria}</v>
      </c>
      <c r="AE201" s="12" t="str">
        <f>CONCATENATE("\label{",G201," (",E201,")}")</f>
        <v>\label{Salus et gloria (Canticum)}</v>
      </c>
      <c r="AF201" s="12" t="str">
        <f t="shared" ref="AF201" si="277">CONCATENATE("\grecommentary[",N201,"]{",P201,"}")</f>
        <v>\grecommentary[0pt]{Cf. Ap 19:1-2, 5-7}</v>
      </c>
      <c r="AG201" s="12" t="str">
        <f t="shared" ref="AG201" si="278">CONCATENATE("\gresetinitiallines{",O201,"}")</f>
        <v>\gresetinitiallines{1}</v>
      </c>
      <c r="AH201" s="26" t="s">
        <v>50</v>
      </c>
      <c r="AI201" s="6"/>
      <c r="AJ201" s="6" t="str">
        <f>CONCATENATE("\gregorioscore{chants/",SUBSTITUTE(T201,".gabc",""),"}")</f>
        <v>\gregorioscore{chants/canticle--salus-et-honor--dom-1-et-3--english}</v>
      </c>
      <c r="AK201" s="6"/>
      <c r="AL201" s="6"/>
      <c r="AM201" s="29" t="s">
        <v>162</v>
      </c>
    </row>
    <row r="202" spans="1:39" s="7" customFormat="1" ht="15.75" customHeight="1" x14ac:dyDescent="0.15">
      <c r="A202" s="1">
        <v>1010</v>
      </c>
      <c r="B202" s="2"/>
      <c r="C202" s="2"/>
      <c r="D202" s="2"/>
      <c r="E202" s="2" t="s">
        <v>44</v>
      </c>
      <c r="F202" s="2"/>
      <c r="G202" s="1" t="s">
        <v>103</v>
      </c>
      <c r="H202" s="2"/>
      <c r="I202" s="2"/>
      <c r="J202" s="6"/>
      <c r="K202" s="6"/>
      <c r="L202" s="2"/>
      <c r="M202" s="2"/>
      <c r="N202" s="2" t="s">
        <v>51</v>
      </c>
      <c r="O202" s="2"/>
      <c r="P202" s="2" t="s">
        <v>72</v>
      </c>
      <c r="Q202" s="6"/>
      <c r="R202" s="6"/>
      <c r="S202" s="6"/>
      <c r="T202" s="6" t="s">
        <v>73</v>
      </c>
      <c r="U202" s="6"/>
      <c r="V202" s="6"/>
      <c r="W202" s="6"/>
      <c r="X202" s="6"/>
      <c r="Y202" s="20" t="str">
        <f t="shared" si="264"/>
        <v xml:space="preserve"> \subsection{Lectio brevis}     \hfill 2 Cor 1:3-4    \input{readings/lectio_brevis_2.Cor.1.3-4.tex}    </v>
      </c>
      <c r="Z202" s="6"/>
      <c r="AA202" s="13" t="str">
        <f t="shared" si="275"/>
        <v>\subsection{Lectio brevis}</v>
      </c>
      <c r="AB202" s="6"/>
      <c r="AC202" s="13"/>
      <c r="AD202" s="12"/>
      <c r="AE202" s="12"/>
      <c r="AF202" s="6" t="str">
        <f>CONCATENATE("\hfill ",P202)</f>
        <v>\hfill 2 Cor 1:3-4</v>
      </c>
      <c r="AG202" s="12"/>
      <c r="AH202" s="6"/>
      <c r="AI202" s="6"/>
      <c r="AJ202" s="6" t="str">
        <f>CONCATENATE("\input{readings/",T202,"}")</f>
        <v>\input{readings/lectio_brevis_2.Cor.1.3-4.tex}</v>
      </c>
      <c r="AK202" s="6"/>
      <c r="AL202" s="6"/>
      <c r="AM202" s="6"/>
    </row>
    <row r="203" spans="1:39" s="7" customFormat="1" ht="15.75" customHeight="1" x14ac:dyDescent="0.15">
      <c r="A203" s="7">
        <v>1011</v>
      </c>
      <c r="B203" s="2"/>
      <c r="C203" s="2"/>
      <c r="D203" s="2"/>
      <c r="E203" s="2" t="s">
        <v>45</v>
      </c>
      <c r="F203" s="2"/>
      <c r="G203" s="2" t="s">
        <v>46</v>
      </c>
      <c r="H203" s="2"/>
      <c r="I203" s="2"/>
      <c r="J203" s="6">
        <v>6</v>
      </c>
      <c r="K203" s="6"/>
      <c r="L203" s="2" t="s">
        <v>81</v>
      </c>
      <c r="M203" s="2" t="s">
        <v>77</v>
      </c>
      <c r="N203" s="2" t="s">
        <v>51</v>
      </c>
      <c r="O203" s="2">
        <v>1</v>
      </c>
      <c r="P203" s="2" t="s">
        <v>80</v>
      </c>
      <c r="Q203" s="2" t="s">
        <v>49</v>
      </c>
      <c r="R203" s="2" t="s">
        <v>86</v>
      </c>
      <c r="S203" s="6"/>
      <c r="T203" s="6" t="s">
        <v>79</v>
      </c>
      <c r="U203" s="6"/>
      <c r="V203" s="6"/>
      <c r="W203" s="6"/>
      <c r="X203" s="6" t="s">
        <v>83</v>
      </c>
      <c r="Y203" s="21" t="str">
        <f t="shared" si="26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203" s="6"/>
      <c r="AA203" s="13" t="str">
        <f t="shared" si="275"/>
        <v>\subsection{Responsorium brevis}</v>
      </c>
      <c r="AB203" s="6"/>
      <c r="AC203" s="13" t="str">
        <f t="shared" ref="AC203:AC205" si="279">CONCATENATE("\greannotation{",L203,"}")</f>
        <v>\greannotation{VI}</v>
      </c>
      <c r="AD203" s="12" t="str">
        <f>CONCATENATE("\index[",E203,"]{",G203,"}")</f>
        <v>\index[Responsorium brevis]{Benedictus es, Domine}</v>
      </c>
      <c r="AE203" s="12" t="str">
        <f>CONCATENATE("\label{",G203," (",E203,")}")</f>
        <v>\label{Benedictus es, Domine (Responsorium brevis)}</v>
      </c>
      <c r="AF203" s="12" t="str">
        <f t="shared" ref="AF203:AF205" si="280">CONCATENATE("\grecommentary[",N203,"]{",P203,"}")</f>
        <v>\grecommentary[0pt]{Dan 3:56}</v>
      </c>
      <c r="AG203" s="12" t="str">
        <f t="shared" ref="AG203:AG205" si="281">CONCATENATE("\gresetinitiallines{",O203,"}")</f>
        <v>\gresetinitiallines{1}</v>
      </c>
      <c r="AH203" s="27" t="s">
        <v>75</v>
      </c>
      <c r="AI203" s="6"/>
      <c r="AJ203" s="6" t="str">
        <f t="shared" ref="AJ203:AJ205" si="282">CONCATENATE("\gregorioscore{chants/",SUBSTITUTE(T203,".gabc",""),"}")</f>
        <v>\gregorioscore{chants/rb--benedictus_es_domine--solesmes}</v>
      </c>
      <c r="AK203" s="6"/>
      <c r="AL203" s="6"/>
      <c r="AM203" s="6"/>
    </row>
    <row r="204" spans="1:39" s="7" customFormat="1" ht="15.75" customHeight="1" x14ac:dyDescent="0.15">
      <c r="A204" s="1">
        <v>1012</v>
      </c>
      <c r="B204" s="2"/>
      <c r="C204" s="6"/>
      <c r="D204" s="2"/>
      <c r="E204" s="2" t="s">
        <v>84</v>
      </c>
      <c r="F204" s="6"/>
      <c r="G204" s="2" t="s">
        <v>211</v>
      </c>
      <c r="H204" s="2"/>
      <c r="I204" s="2"/>
      <c r="J204" s="2">
        <v>7</v>
      </c>
      <c r="K204" s="2" t="s">
        <v>215</v>
      </c>
      <c r="L204" s="2" t="s">
        <v>216</v>
      </c>
      <c r="M204" s="2"/>
      <c r="N204" s="2" t="s">
        <v>51</v>
      </c>
      <c r="O204" s="2">
        <v>1</v>
      </c>
      <c r="P204" s="2" t="s">
        <v>210</v>
      </c>
      <c r="Q204" s="2" t="s">
        <v>49</v>
      </c>
      <c r="R204" s="2" t="s">
        <v>86</v>
      </c>
      <c r="S204" s="6"/>
      <c r="T204" s="6" t="s">
        <v>226</v>
      </c>
      <c r="U204" s="6"/>
      <c r="V204" s="6"/>
      <c r="W204" s="6"/>
      <c r="X204" s="6" t="s">
        <v>227</v>
      </c>
      <c r="Y204" s="22" t="str">
        <f t="shared" si="26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204" s="6"/>
      <c r="AA204" s="13" t="str">
        <f>CONCATENATE("\subsection{",E204,"}")</f>
        <v>\subsection{Antiphona ad Magnificat}</v>
      </c>
      <c r="AB204" s="6"/>
      <c r="AC204" s="13" t="str">
        <f t="shared" si="279"/>
        <v>\greannotation{VII a}</v>
      </c>
      <c r="AD204" s="12" t="str">
        <f t="shared" ref="AD204:AD208" si="283">CONCATENATE("\index[",E204,"]{",G204,"}")</f>
        <v>\index[Antiphona ad Magnificat]{Trademini autem}</v>
      </c>
      <c r="AE204" s="12" t="str">
        <f t="shared" ref="AE204:AE208" si="284">CONCATENATE("\label{",G204," (",E204,")}")</f>
        <v>\label{Trademini autem (Antiphona ad Magnificat)}</v>
      </c>
      <c r="AF204" s="12" t="str">
        <f t="shared" si="280"/>
        <v>\grecommentary[0pt]{Lc 21:16, 18}</v>
      </c>
      <c r="AG204" s="12" t="str">
        <f t="shared" si="281"/>
        <v>\gresetinitiallines{1}</v>
      </c>
      <c r="AH204" s="27" t="s">
        <v>75</v>
      </c>
      <c r="AI204" s="6"/>
      <c r="AJ204" s="6" t="str">
        <f t="shared" si="282"/>
        <v>\gregorioscore{chants/an--trademini_autem--solesmes}</v>
      </c>
      <c r="AK204" s="6" t="str">
        <f>CONCATENATE("\vspace{5pt} \emph{",X204,"}")</f>
        <v>\vspace{5pt} \emph{You will be handed over by parents, and some of you will be put to death; but not a hair of your head will be destroyed, says the Lord.}</v>
      </c>
      <c r="AL204" s="6"/>
      <c r="AM204" s="6"/>
    </row>
    <row r="205" spans="1:39" s="7" customFormat="1" ht="15.75" customHeight="1" x14ac:dyDescent="0.15">
      <c r="A205" s="7">
        <v>1013</v>
      </c>
      <c r="B205" s="2"/>
      <c r="C205" s="2"/>
      <c r="D205" s="2"/>
      <c r="E205" s="2" t="s">
        <v>96</v>
      </c>
      <c r="F205" s="2"/>
      <c r="G205" s="2" t="s">
        <v>212</v>
      </c>
      <c r="H205" s="2" t="s">
        <v>97</v>
      </c>
      <c r="I205" s="2"/>
      <c r="J205" s="2">
        <v>7</v>
      </c>
      <c r="K205" s="2" t="s">
        <v>215</v>
      </c>
      <c r="L205" s="2" t="s">
        <v>216</v>
      </c>
      <c r="M205" s="2"/>
      <c r="N205" s="2" t="s">
        <v>51</v>
      </c>
      <c r="O205" s="2">
        <v>1</v>
      </c>
      <c r="P205" s="2" t="s">
        <v>94</v>
      </c>
      <c r="Q205" s="6"/>
      <c r="R205" s="6"/>
      <c r="S205" s="6"/>
      <c r="T205" s="6" t="s">
        <v>93</v>
      </c>
      <c r="U205" s="6"/>
      <c r="V205" s="6"/>
      <c r="W205" s="6"/>
      <c r="X205" s="6"/>
      <c r="Y205" s="23" t="str">
        <f t="shared" si="26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205" s="6"/>
      <c r="AA205" s="13" t="str">
        <f t="shared" ref="AA205:AA210" si="285">CONCATENATE("\subsection{",E205,"}")</f>
        <v>\subsection{Canticum Evangelicum}</v>
      </c>
      <c r="AB205" s="13" t="str">
        <f>CONCATENATE("\subsubsection{",H205,"}")</f>
        <v>\subsubsection{The soul rejoices in the Lord}</v>
      </c>
      <c r="AC205" s="13" t="str">
        <f t="shared" si="279"/>
        <v>\greannotation{VII a}</v>
      </c>
      <c r="AD205" s="12" t="str">
        <f t="shared" si="283"/>
        <v>\index[Canticum Evangelicum]{Magnificat 7a}</v>
      </c>
      <c r="AE205" s="12" t="str">
        <f t="shared" si="284"/>
        <v>\label{Magnificat 7a (Canticum Evangelicum)}</v>
      </c>
      <c r="AF205" s="12" t="str">
        <f t="shared" si="280"/>
        <v>\grecommentary[0pt]{Lc 1:46-55}</v>
      </c>
      <c r="AG205" s="12" t="str">
        <f t="shared" si="281"/>
        <v>\gresetinitiallines{1}</v>
      </c>
      <c r="AH205" s="27" t="s">
        <v>75</v>
      </c>
      <c r="AI205" s="6"/>
      <c r="AJ205" s="6" t="str">
        <f t="shared" si="282"/>
        <v>\gregorioscore{chants/magnificat4E}</v>
      </c>
      <c r="AK205" s="6" t="s">
        <v>98</v>
      </c>
      <c r="AL205" s="6"/>
      <c r="AM205" s="6"/>
    </row>
    <row r="206" spans="1:39" s="7" customFormat="1" ht="15" customHeight="1" x14ac:dyDescent="0.15">
      <c r="A206" s="1">
        <v>1014</v>
      </c>
      <c r="E206" s="1" t="s">
        <v>102</v>
      </c>
      <c r="G206" s="1" t="s">
        <v>103</v>
      </c>
      <c r="T206" s="7" t="s">
        <v>101</v>
      </c>
      <c r="Y206" s="23" t="str">
        <f t="shared" si="264"/>
        <v xml:space="preserve"> \subsection{Preces}   \index[Preces]{Week I, Sunday, Second Vespers} \label{Week I, Sunday, Second Vespers (Preces)}     \input{intercessions/intercessions-ot-sunday-week-1-2nd-vespers}    </v>
      </c>
      <c r="AA206" s="13" t="str">
        <f t="shared" si="285"/>
        <v>\subsection{Preces}</v>
      </c>
      <c r="AD206" s="1" t="str">
        <f t="shared" si="283"/>
        <v>\index[Preces]{Week I, Sunday, Second Vespers}</v>
      </c>
      <c r="AE206" s="1" t="str">
        <f t="shared" si="284"/>
        <v>\label{Week I, Sunday, Second Vespers (Preces)}</v>
      </c>
      <c r="AJ206" s="6" t="str">
        <f>CONCATENATE("\input{intercessions/",SUBSTITUTE(T206,".tex",""),"}")</f>
        <v>\input{intercessions/intercessions-ot-sunday-week-1-2nd-vespers}</v>
      </c>
    </row>
    <row r="207" spans="1:39" s="7" customFormat="1" ht="15.75" customHeight="1" x14ac:dyDescent="0.15">
      <c r="A207" s="7">
        <v>1015</v>
      </c>
      <c r="B207" s="2"/>
      <c r="C207" s="6"/>
      <c r="D207" s="2"/>
      <c r="E207" s="2" t="s">
        <v>104</v>
      </c>
      <c r="F207" s="6"/>
      <c r="G207" s="2" t="s">
        <v>104</v>
      </c>
      <c r="H207" s="2"/>
      <c r="I207" s="2"/>
      <c r="J207" s="2"/>
      <c r="K207" s="2"/>
      <c r="L207" s="2"/>
      <c r="M207" s="2"/>
      <c r="N207" s="2"/>
      <c r="O207" s="2">
        <v>1</v>
      </c>
      <c r="P207" s="2"/>
      <c r="Q207" s="2"/>
      <c r="R207" s="6"/>
      <c r="S207" s="6"/>
      <c r="T207" s="6" t="s">
        <v>112</v>
      </c>
      <c r="U207" s="6"/>
      <c r="V207" s="6"/>
      <c r="W207" s="6"/>
      <c r="X207" s="6"/>
      <c r="Y207" s="23" t="str">
        <f t="shared" si="264"/>
        <v xml:space="preserve"> \subsection{Pater noster}   \index[Pater noster]{Pater noster} \label{Pater noster (Pater noster)}     \gregorioscore{chants/or--pater_noster_a--solesmes-T}    </v>
      </c>
      <c r="Z207" s="6"/>
      <c r="AA207" s="13" t="str">
        <f t="shared" si="285"/>
        <v>\subsection{Pater noster}</v>
      </c>
      <c r="AB207" s="6"/>
      <c r="AC207" s="6"/>
      <c r="AD207" s="2" t="str">
        <f t="shared" si="283"/>
        <v>\index[Pater noster]{Pater noster}</v>
      </c>
      <c r="AE207" s="2" t="str">
        <f t="shared" si="284"/>
        <v>\label{Pater noster (Pater noster)}</v>
      </c>
      <c r="AF207" s="6"/>
      <c r="AG207" s="6"/>
      <c r="AH207" s="6"/>
      <c r="AI207" s="6"/>
      <c r="AJ207" s="6" t="str">
        <f t="shared" ref="AJ207" si="286">CONCATENATE("\gregorioscore{chants/",SUBSTITUTE(T207,".gabc",""),"}")</f>
        <v>\gregorioscore{chants/or--pater_noster_a--solesmes-T}</v>
      </c>
      <c r="AK207" s="6"/>
      <c r="AL207" s="6"/>
    </row>
    <row r="208" spans="1:39" s="7" customFormat="1" ht="15.75" customHeight="1" x14ac:dyDescent="0.15">
      <c r="A208" s="1">
        <v>1016</v>
      </c>
      <c r="B208" s="2"/>
      <c r="C208" s="2"/>
      <c r="D208" s="2"/>
      <c r="E208" s="2" t="s">
        <v>105</v>
      </c>
      <c r="F208" s="2"/>
      <c r="G208" s="2" t="s">
        <v>201</v>
      </c>
      <c r="H208" s="2"/>
      <c r="I208" s="2"/>
      <c r="J208" s="6"/>
      <c r="K208" s="6"/>
      <c r="L208" s="2"/>
      <c r="M208" s="2"/>
      <c r="N208" s="2"/>
      <c r="O208" s="2"/>
      <c r="P208" s="6"/>
      <c r="Q208" s="6"/>
      <c r="R208" s="6"/>
      <c r="S208" s="6"/>
      <c r="T208" s="6" t="s">
        <v>200</v>
      </c>
      <c r="U208" s="6"/>
      <c r="V208" s="6"/>
      <c r="W208" s="6"/>
      <c r="X208" s="6"/>
      <c r="Y208" s="23" t="str">
        <f t="shared" si="264"/>
        <v xml:space="preserve"> \subsection{Oratio conclusiva}   \index[Oratio conclusiva]{33rd Sunday in OT} \label{33rd Sunday in OT (Oratio conclusiva)}     \input{prayers/or-ordinary-time.33}    </v>
      </c>
      <c r="Z208" s="6"/>
      <c r="AA208" s="13" t="str">
        <f t="shared" si="285"/>
        <v>\subsection{Oratio conclusiva}</v>
      </c>
      <c r="AB208" s="6"/>
      <c r="AC208" s="6"/>
      <c r="AD208" s="2" t="str">
        <f t="shared" si="283"/>
        <v>\index[Oratio conclusiva]{33rd Sunday in OT}</v>
      </c>
      <c r="AE208" s="2" t="str">
        <f t="shared" si="284"/>
        <v>\label{33rd Sunday in OT (Oratio conclusiva)}</v>
      </c>
      <c r="AF208" s="6"/>
      <c r="AG208" s="6"/>
      <c r="AH208" s="6"/>
      <c r="AI208" s="6"/>
      <c r="AJ208" s="6" t="str">
        <f>CONCATENATE("\input{prayers/",SUBSTITUTE(T208,".tex",""),"}")</f>
        <v>\input{prayers/or-ordinary-time.33}</v>
      </c>
      <c r="AK208" s="6"/>
      <c r="AL208" s="6"/>
    </row>
    <row r="209" spans="1:38" s="7" customFormat="1" ht="15.75" customHeight="1" x14ac:dyDescent="0.15">
      <c r="A209" s="7">
        <v>1017</v>
      </c>
      <c r="B209" s="2"/>
      <c r="C209" s="2"/>
      <c r="D209" s="2"/>
      <c r="E209" s="2" t="s">
        <v>106</v>
      </c>
      <c r="F209" s="2"/>
      <c r="G209" s="2"/>
      <c r="H209" s="2"/>
      <c r="I209" s="2"/>
      <c r="J209" s="6"/>
      <c r="K209" s="6"/>
      <c r="L209" s="2"/>
      <c r="M209" s="2"/>
      <c r="N209" s="2"/>
      <c r="O209" s="2"/>
      <c r="P209" s="6"/>
      <c r="Q209" s="6"/>
      <c r="R209" s="6"/>
      <c r="S209" s="6"/>
      <c r="T209" s="6"/>
      <c r="U209" s="6"/>
      <c r="V209" s="6"/>
      <c r="W209" s="6" t="s">
        <v>111</v>
      </c>
      <c r="X209" s="6"/>
      <c r="Y209" s="23" t="str">
        <f t="shared" si="264"/>
        <v xml:space="preserve"> \subsection{Ritus conclusionis}         \par \Vbar. The Lord be with you. \par \Rbar. And with your spirit. \par \Vbar. May almighty God bless you, the Father, and the Son, and the Holy Spirit. \par \Rbar. Amen.    </v>
      </c>
      <c r="Z209" s="6"/>
      <c r="AA209" s="13" t="str">
        <f t="shared" si="285"/>
        <v>\subsection{Ritus conclusionis}</v>
      </c>
      <c r="AB209" s="6"/>
      <c r="AC209" s="6"/>
      <c r="AD209" s="2"/>
      <c r="AE209" s="2"/>
      <c r="AF209" s="6"/>
      <c r="AG209" s="6"/>
      <c r="AH209" s="6"/>
      <c r="AI209" s="6"/>
      <c r="AJ209" s="6" t="str">
        <f>CONCATENATE("\par ",W209)</f>
        <v>\par \Vbar. The Lord be with you. \par \Rbar. And with your spirit. \par \Vbar. May almighty God bless you, the Father, and the Son, and the Holy Spirit. \par \Rbar. Amen.</v>
      </c>
      <c r="AK209" s="6"/>
      <c r="AL209" s="6"/>
    </row>
    <row r="210" spans="1:38" s="7" customFormat="1" ht="15.75" customHeight="1" x14ac:dyDescent="0.15">
      <c r="A210" s="1">
        <v>1018</v>
      </c>
      <c r="B210" s="2"/>
      <c r="C210" s="2"/>
      <c r="D210" s="6"/>
      <c r="E210" s="2" t="s">
        <v>107</v>
      </c>
      <c r="F210" s="6"/>
      <c r="G210" s="2" t="s">
        <v>108</v>
      </c>
      <c r="H210" s="5"/>
      <c r="I210" s="5"/>
      <c r="J210" s="6">
        <v>1</v>
      </c>
      <c r="K210" s="6"/>
      <c r="L210" s="2" t="s">
        <v>109</v>
      </c>
      <c r="M210" s="5"/>
      <c r="N210" s="5"/>
      <c r="O210" s="2">
        <v>1</v>
      </c>
      <c r="P210" s="6"/>
      <c r="Q210" s="6"/>
      <c r="R210" s="6"/>
      <c r="S210" s="6"/>
      <c r="T210" s="6" t="s">
        <v>110</v>
      </c>
      <c r="U210" s="6"/>
      <c r="V210" s="6"/>
      <c r="W210" s="6"/>
      <c r="X210" s="6"/>
      <c r="Y210" s="23" t="str">
        <f t="shared" si="264"/>
        <v xml:space="preserve"> \subsection{Benedicamus Domino}   \index[Benedicamus Domino]{Sundays} \label{Sundays (Benedicamus Domino)}     \gregorioscore{chants/misc.benedicamus.dominio.4-T}    </v>
      </c>
      <c r="Z210" s="6"/>
      <c r="AA210" s="13" t="str">
        <f t="shared" si="285"/>
        <v>\subsection{Benedicamus Domino}</v>
      </c>
      <c r="AB210" s="6"/>
      <c r="AC210" s="6"/>
      <c r="AD210" s="2" t="str">
        <f t="shared" ref="AD210" si="287">CONCATENATE("\index[",E210,"]{",G210,"}")</f>
        <v>\index[Benedicamus Domino]{Sundays}</v>
      </c>
      <c r="AE210" s="2" t="str">
        <f t="shared" ref="AE210" si="288">CONCATENATE("\label{",G210," (",E210,")}")</f>
        <v>\label{Sundays (Benedicamus Domino)}</v>
      </c>
      <c r="AF210" s="6"/>
      <c r="AG210" s="6"/>
      <c r="AH210" s="6"/>
      <c r="AI210" s="6"/>
      <c r="AJ210" s="6" t="str">
        <f>CONCATENATE("\gregorioscore{chants/",SUBSTITUTE(T210,".gabc",""),"}")</f>
        <v>\gregorioscore{chants/misc.benedicamus.dominio.4-T}</v>
      </c>
      <c r="AK210" s="6"/>
      <c r="AL210" s="6"/>
    </row>
    <row r="211" spans="1:38" s="7" customFormat="1" ht="15" customHeight="1" x14ac:dyDescent="0.15">
      <c r="A211" s="7">
        <v>1019</v>
      </c>
      <c r="Y211" s="15"/>
      <c r="AD211" s="1"/>
      <c r="AE211" s="1"/>
    </row>
    <row r="212" spans="1:38" ht="15.75" customHeight="1" x14ac:dyDescent="0.15">
      <c r="A212" s="7"/>
      <c r="B212" s="2"/>
      <c r="C212" s="6"/>
      <c r="D212" s="6"/>
      <c r="E212" s="6"/>
      <c r="F212" s="6"/>
      <c r="G212" s="1"/>
      <c r="H212" s="1"/>
      <c r="I212" s="1"/>
      <c r="J212" s="6"/>
      <c r="K212" s="6"/>
      <c r="L212" s="1"/>
      <c r="M212" s="1"/>
      <c r="N212" s="1"/>
      <c r="O212" s="1"/>
      <c r="P212" s="4"/>
      <c r="Q212" s="6"/>
      <c r="R212" s="4"/>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6"/>
      <c r="H215" s="6"/>
      <c r="I215" s="6"/>
      <c r="J215" s="6"/>
      <c r="K215" s="6"/>
      <c r="L215" s="6"/>
      <c r="M215" s="6"/>
      <c r="N215" s="6"/>
      <c r="O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3"/>
      <c r="J216" s="6"/>
      <c r="K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4"/>
      <c r="Q225" s="6"/>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2"/>
      <c r="Q231" s="2"/>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4"/>
      <c r="Q232" s="6"/>
      <c r="R232" s="2"/>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7"/>
      <c r="J235" s="6"/>
      <c r="K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6"/>
      <c r="H237" s="6"/>
      <c r="I237" s="6"/>
      <c r="J237" s="6"/>
      <c r="K237" s="6"/>
      <c r="L237" s="6"/>
      <c r="M237" s="6"/>
      <c r="N237" s="6"/>
      <c r="O237" s="6"/>
      <c r="P237" s="2"/>
      <c r="Q237" s="2"/>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4"/>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4"/>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4"/>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7"/>
      <c r="J264" s="6"/>
      <c r="K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2"/>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2"/>
      <c r="Q268" s="2"/>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4"/>
      <c r="Q269" s="6"/>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7"/>
      <c r="J273" s="6"/>
      <c r="K273" s="6"/>
      <c r="P273" s="2"/>
      <c r="Q273" s="2"/>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7"/>
      <c r="J274" s="6"/>
      <c r="K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6"/>
      <c r="H276" s="6"/>
      <c r="I276" s="6"/>
      <c r="J276" s="6"/>
      <c r="K276" s="6"/>
      <c r="L276" s="6"/>
      <c r="M276" s="6"/>
      <c r="N276" s="6"/>
      <c r="O276" s="6"/>
      <c r="P276" s="2"/>
      <c r="Q276" s="2"/>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2"/>
      <c r="Q285" s="2"/>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2"/>
      <c r="Q294" s="2"/>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7"/>
      <c r="J296" s="6"/>
      <c r="K296" s="6"/>
      <c r="P296" s="4"/>
      <c r="Q296" s="6"/>
      <c r="R296" s="1"/>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7"/>
      <c r="J317" s="6"/>
      <c r="K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2"/>
      <c r="Q326" s="2"/>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2"/>
      <c r="Q327" s="2"/>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3"/>
      <c r="J340" s="6"/>
      <c r="K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7"/>
      <c r="J344" s="6"/>
      <c r="K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2"/>
      <c r="Q350" s="2"/>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8"/>
      <c r="H351" s="8"/>
      <c r="I351" s="8"/>
      <c r="J351" s="6"/>
      <c r="K351" s="6"/>
      <c r="L351" s="8"/>
      <c r="M351" s="8"/>
      <c r="N351" s="8"/>
      <c r="O351" s="8"/>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2"/>
      <c r="D360" s="2"/>
      <c r="E360" s="2"/>
      <c r="F360" s="2"/>
      <c r="G360" s="2"/>
      <c r="H360" s="2"/>
      <c r="I360" s="2"/>
      <c r="J360" s="6"/>
      <c r="K360" s="6"/>
      <c r="L360" s="2"/>
      <c r="M360" s="2"/>
      <c r="N360" s="2"/>
      <c r="O360" s="2"/>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2"/>
      <c r="D361" s="2"/>
      <c r="E361" s="2"/>
      <c r="F361" s="2"/>
      <c r="G361" s="2"/>
      <c r="H361" s="2"/>
      <c r="I361" s="2"/>
      <c r="J361" s="6"/>
      <c r="K361" s="6"/>
      <c r="L361" s="2"/>
      <c r="M361" s="2"/>
      <c r="N361" s="2"/>
      <c r="O361" s="2"/>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6"/>
      <c r="E364" s="6"/>
      <c r="F364" s="6"/>
      <c r="G364" s="6"/>
      <c r="H364" s="6"/>
      <c r="I364" s="6"/>
      <c r="J364" s="6"/>
      <c r="K364" s="6"/>
      <c r="L364" s="6"/>
      <c r="M364" s="6"/>
      <c r="N364" s="6"/>
      <c r="O364" s="6"/>
      <c r="P364" s="2"/>
      <c r="Q364" s="2"/>
      <c r="R364" s="3"/>
      <c r="S364" s="4"/>
      <c r="T364" s="4"/>
      <c r="U364" s="3"/>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7"/>
      <c r="J374" s="6"/>
      <c r="K374" s="6"/>
      <c r="P374" s="2"/>
      <c r="Q374" s="2"/>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4"/>
      <c r="Q376" s="6"/>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4"/>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7"/>
      <c r="J378" s="6"/>
      <c r="K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4"/>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4"/>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7"/>
      <c r="J386" s="6"/>
      <c r="K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2"/>
      <c r="Q389" s="2"/>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2"/>
      <c r="Q392" s="2"/>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4"/>
      <c r="E394" s="6"/>
      <c r="F394" s="4"/>
      <c r="G394" s="2"/>
      <c r="H394" s="2"/>
      <c r="I394" s="2"/>
      <c r="J394" s="4"/>
      <c r="K394" s="6"/>
      <c r="L394" s="2"/>
      <c r="M394" s="2"/>
      <c r="N394" s="2"/>
      <c r="O394" s="2"/>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2"/>
      <c r="Q396" s="2"/>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2"/>
      <c r="Q402" s="2"/>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2"/>
      <c r="Q406" s="2"/>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2"/>
      <c r="Q429" s="2"/>
      <c r="R429" s="4"/>
      <c r="S429" s="4"/>
      <c r="T429" s="4"/>
      <c r="U429" s="3"/>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9"/>
      <c r="H440" s="9"/>
      <c r="I440" s="9"/>
      <c r="J440" s="6"/>
      <c r="K440" s="6"/>
      <c r="L440" s="9"/>
      <c r="M440" s="9"/>
      <c r="N440" s="9"/>
      <c r="O440" s="9"/>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2"/>
      <c r="Q444" s="2"/>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2"/>
      <c r="Q445" s="2"/>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3"/>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4"/>
      <c r="C467" s="6"/>
      <c r="D467" s="4"/>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4"/>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6"/>
      <c r="H475" s="6"/>
      <c r="I475" s="6"/>
      <c r="J475" s="6"/>
      <c r="K475" s="6"/>
      <c r="L475" s="6"/>
      <c r="M475" s="6"/>
      <c r="N475" s="6"/>
      <c r="O475" s="6"/>
      <c r="P475" s="6"/>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7"/>
      <c r="J476" s="6"/>
      <c r="K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7"/>
      <c r="J495" s="6"/>
      <c r="K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3"/>
      <c r="U502" s="4"/>
      <c r="V502" s="3"/>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7"/>
      <c r="D511" s="6"/>
      <c r="E511" s="6"/>
      <c r="F511" s="6"/>
      <c r="G511" s="7"/>
      <c r="J511" s="6"/>
      <c r="K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3"/>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2"/>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7"/>
      <c r="J525" s="6"/>
      <c r="K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3"/>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7"/>
      <c r="J533" s="6"/>
      <c r="K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3"/>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7"/>
      <c r="J539" s="6"/>
      <c r="K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7"/>
      <c r="J540" s="6"/>
      <c r="K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3"/>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7"/>
      <c r="J546" s="6"/>
      <c r="K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3"/>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U553" s="3"/>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3"/>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7"/>
      <c r="J564" s="6"/>
      <c r="K564" s="6"/>
      <c r="P564" s="4"/>
      <c r="Q564" s="6"/>
      <c r="R564" s="4"/>
      <c r="S564" s="4"/>
      <c r="T564" s="3"/>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3"/>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3"/>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1"/>
      <c r="H577" s="1"/>
      <c r="I577" s="1"/>
      <c r="J577" s="6"/>
      <c r="K577" s="6"/>
      <c r="L577" s="1"/>
      <c r="M577" s="1"/>
      <c r="N577" s="1"/>
      <c r="O577" s="1"/>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T587" s="4"/>
      <c r="U587" s="3"/>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4"/>
      <c r="G588" s="6"/>
      <c r="H588" s="6"/>
      <c r="I588" s="6"/>
      <c r="J588" s="6"/>
      <c r="K588" s="6"/>
      <c r="L588" s="6"/>
      <c r="M588" s="6"/>
      <c r="N588" s="6"/>
      <c r="O588" s="6"/>
      <c r="P588" s="4"/>
      <c r="Q588" s="6"/>
      <c r="R588" s="4"/>
      <c r="S588" s="4"/>
      <c r="T588" s="3"/>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3"/>
      <c r="J589" s="6"/>
      <c r="K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3"/>
      <c r="J590" s="6"/>
      <c r="K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7"/>
      <c r="J597" s="6"/>
      <c r="K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3"/>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3"/>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7"/>
      <c r="J614" s="6"/>
      <c r="K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3"/>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3"/>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3"/>
      <c r="J618" s="6"/>
      <c r="K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3"/>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7"/>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3"/>
      <c r="J621" s="6"/>
      <c r="K621" s="6"/>
      <c r="P621" s="4"/>
      <c r="Q621" s="6"/>
      <c r="R621" s="4"/>
      <c r="S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3"/>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3"/>
      <c r="J623" s="6"/>
      <c r="K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6"/>
      <c r="Q628" s="6"/>
      <c r="R628" s="6"/>
      <c r="S628" s="6"/>
      <c r="T628" s="6"/>
      <c r="U628" s="6"/>
      <c r="V628" s="6"/>
      <c r="W628" s="6"/>
      <c r="X628" s="6"/>
      <c r="Y628" s="14"/>
      <c r="Z628" s="6"/>
      <c r="AA628" s="6"/>
      <c r="AB628" s="6"/>
      <c r="AC628" s="6"/>
      <c r="AD628" s="2"/>
      <c r="AE628" s="2"/>
      <c r="AF628" s="6"/>
      <c r="AG628" s="6"/>
      <c r="AH628" s="6"/>
      <c r="AI628" s="6"/>
      <c r="AJ628" s="6"/>
      <c r="AK628" s="6"/>
      <c r="AL628" s="6"/>
    </row>
    <row r="629" spans="1:38" ht="15.75" customHeight="1" x14ac:dyDescent="0.15">
      <c r="A629" s="7"/>
      <c r="B629" s="2"/>
      <c r="C629" s="6"/>
      <c r="D629" s="6"/>
      <c r="E629" s="6"/>
      <c r="F629" s="6"/>
      <c r="G629" s="6"/>
      <c r="H629" s="6"/>
      <c r="I629" s="6"/>
      <c r="J629" s="6"/>
      <c r="K629" s="6"/>
      <c r="L629" s="6"/>
      <c r="M629" s="6"/>
      <c r="N629" s="6"/>
      <c r="O629" s="6"/>
      <c r="P629" s="6"/>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3"/>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3"/>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3"/>
      <c r="J640" s="6"/>
      <c r="K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2"/>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7"/>
      <c r="J663" s="6"/>
      <c r="K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3"/>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6"/>
      <c r="Q667" s="6"/>
      <c r="R667" s="6"/>
      <c r="S667" s="6"/>
      <c r="T667" s="6"/>
      <c r="U667" s="6"/>
      <c r="V667" s="6"/>
      <c r="W667" s="6"/>
      <c r="X667" s="6"/>
      <c r="Y667" s="14"/>
      <c r="Z667" s="6"/>
      <c r="AA667" s="6"/>
      <c r="AB667" s="6"/>
      <c r="AC667" s="6"/>
      <c r="AD667" s="2"/>
      <c r="AE667" s="2"/>
      <c r="AF667" s="6"/>
      <c r="AG667" s="6"/>
      <c r="AH667" s="6"/>
      <c r="AI667" s="6"/>
      <c r="AJ667" s="6"/>
      <c r="AK667" s="6"/>
      <c r="AL667" s="6"/>
    </row>
    <row r="668" spans="1:38" ht="15.75" customHeight="1" x14ac:dyDescent="0.15">
      <c r="A668" s="7"/>
      <c r="B668" s="2"/>
      <c r="C668" s="6"/>
      <c r="D668" s="6"/>
      <c r="E668" s="6"/>
      <c r="F668" s="6"/>
      <c r="G668" s="7"/>
      <c r="J668" s="6"/>
      <c r="K668" s="6"/>
      <c r="P668" s="6"/>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6"/>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3"/>
      <c r="U676" s="4"/>
      <c r="V676" s="3"/>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7"/>
      <c r="J678" s="6"/>
      <c r="K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3"/>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3"/>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7"/>
      <c r="J686" s="6"/>
      <c r="K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3"/>
      <c r="J690" s="6"/>
      <c r="K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1"/>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6"/>
      <c r="H692" s="6"/>
      <c r="I692" s="6"/>
      <c r="J692" s="6"/>
      <c r="K692" s="6"/>
      <c r="L692" s="6"/>
      <c r="M692" s="6"/>
      <c r="N692" s="6"/>
      <c r="O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1"/>
      <c r="B695" s="2"/>
      <c r="C695" s="6"/>
      <c r="D695" s="6"/>
      <c r="E695" s="6"/>
      <c r="F695" s="6"/>
      <c r="G695" s="6"/>
      <c r="H695" s="6"/>
      <c r="I695" s="6"/>
      <c r="J695" s="6"/>
      <c r="K695" s="6"/>
      <c r="L695" s="6"/>
      <c r="M695" s="6"/>
      <c r="N695" s="6"/>
      <c r="O695" s="6"/>
      <c r="P695" s="4"/>
      <c r="Q695" s="6"/>
      <c r="R695" s="4"/>
      <c r="S695" s="4"/>
      <c r="T695" s="4"/>
      <c r="U695" s="3"/>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1"/>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1"/>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1"/>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3"/>
      <c r="C708" s="7"/>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3"/>
      <c r="C709" s="7"/>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7"/>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4"/>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2"/>
      <c r="H716" s="2"/>
      <c r="I716" s="2"/>
      <c r="J716" s="4"/>
      <c r="K716" s="6"/>
      <c r="L716" s="2"/>
      <c r="M716" s="2"/>
      <c r="N716" s="2"/>
      <c r="O716" s="2"/>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3"/>
      <c r="J718" s="4"/>
      <c r="K718" s="6"/>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4"/>
      <c r="G720" s="3"/>
      <c r="J720" s="3"/>
      <c r="P720" s="3"/>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4"/>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4"/>
      <c r="D723" s="3"/>
      <c r="F723" s="4"/>
      <c r="G723" s="3"/>
      <c r="J723" s="3"/>
      <c r="P723" s="3"/>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3"/>
      <c r="D724" s="4"/>
      <c r="E724" s="6"/>
      <c r="F724" s="4"/>
      <c r="G724" s="2"/>
      <c r="H724" s="2"/>
      <c r="I724" s="2"/>
      <c r="J724" s="4"/>
      <c r="K724" s="6"/>
      <c r="L724" s="2"/>
      <c r="M724" s="2"/>
      <c r="N724" s="2"/>
      <c r="O724" s="2"/>
      <c r="P724" s="4"/>
      <c r="Q724" s="6"/>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3"/>
      <c r="D725" s="4"/>
      <c r="E725" s="6"/>
      <c r="F725" s="4"/>
      <c r="G725" s="3"/>
      <c r="J725" s="4"/>
      <c r="K725" s="6"/>
      <c r="P725" s="4"/>
      <c r="Q725" s="6"/>
      <c r="R725" s="2"/>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4"/>
      <c r="D726" s="3"/>
      <c r="F726" s="4"/>
      <c r="G726" s="3"/>
      <c r="J726" s="3"/>
      <c r="P726" s="3"/>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4"/>
      <c r="D727" s="3"/>
      <c r="F727" s="4"/>
      <c r="G727" s="3"/>
      <c r="J727" s="3"/>
      <c r="P727" s="3"/>
      <c r="R727" s="4"/>
      <c r="S727" s="4"/>
      <c r="T727" s="3"/>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4"/>
      <c r="Q728" s="6"/>
      <c r="R728" s="4"/>
      <c r="S728" s="4"/>
      <c r="T728" s="3"/>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4"/>
      <c r="Q729" s="6"/>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3"/>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4"/>
      <c r="D731" s="3"/>
      <c r="F731" s="4"/>
      <c r="G731" s="3"/>
      <c r="J731" s="3"/>
      <c r="P731" s="3"/>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4"/>
      <c r="E732" s="6"/>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4"/>
      <c r="E733" s="6"/>
      <c r="F733" s="4"/>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4"/>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4"/>
      <c r="D737" s="3"/>
      <c r="F737" s="4"/>
      <c r="G737" s="3"/>
      <c r="J737" s="3"/>
      <c r="P737" s="3"/>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4"/>
      <c r="D738" s="3"/>
      <c r="F738" s="4"/>
      <c r="G738" s="3"/>
      <c r="J738" s="3"/>
      <c r="P738" s="3"/>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4"/>
      <c r="D741" s="3"/>
      <c r="F741" s="4"/>
      <c r="G741" s="3"/>
      <c r="J741" s="3"/>
      <c r="P741" s="3"/>
      <c r="R741" s="4"/>
      <c r="S741" s="4"/>
      <c r="T741" s="3"/>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3"/>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4"/>
      <c r="E747" s="6"/>
      <c r="F747" s="4"/>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3"/>
      <c r="D750" s="3"/>
      <c r="F750" s="3"/>
      <c r="G750" s="3"/>
      <c r="J750" s="4"/>
      <c r="K750" s="6"/>
      <c r="P750" s="4"/>
      <c r="Q750" s="6"/>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3"/>
      <c r="D751" s="3"/>
      <c r="F751" s="3"/>
      <c r="G751" s="3"/>
      <c r="J751" s="4"/>
      <c r="K751" s="6"/>
      <c r="P751" s="4"/>
      <c r="Q751" s="6"/>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3"/>
      <c r="D756" s="3"/>
      <c r="F756" s="3"/>
      <c r="G756" s="3"/>
      <c r="J756" s="4"/>
      <c r="K756" s="6"/>
      <c r="P756" s="4"/>
      <c r="Q756" s="6"/>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4"/>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3"/>
      <c r="D763" s="3"/>
      <c r="F763" s="4"/>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4"/>
      <c r="D764" s="3"/>
      <c r="F764" s="3"/>
      <c r="G764" s="3"/>
      <c r="J764" s="3"/>
      <c r="P764" s="3"/>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4"/>
      <c r="D765" s="3"/>
      <c r="F765" s="3"/>
      <c r="G765" s="3"/>
      <c r="J765" s="3"/>
      <c r="P765" s="3"/>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4"/>
      <c r="E768" s="6"/>
      <c r="F768" s="4"/>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3"/>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4"/>
      <c r="D776" s="3"/>
      <c r="F776" s="4"/>
      <c r="G776" s="3"/>
      <c r="J776" s="3"/>
      <c r="P776" s="3"/>
      <c r="R776" s="4"/>
      <c r="S776" s="4"/>
      <c r="T776" s="3"/>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4"/>
      <c r="D781" s="3"/>
      <c r="F781" s="4"/>
      <c r="G781" s="3"/>
      <c r="J781" s="3"/>
      <c r="P781" s="3"/>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3"/>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3"/>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4"/>
      <c r="E785" s="6"/>
      <c r="F785" s="4"/>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4"/>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4"/>
      <c r="D787" s="3"/>
      <c r="F787" s="4"/>
      <c r="G787" s="3"/>
      <c r="J787" s="3"/>
      <c r="P787" s="3"/>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3"/>
      <c r="U789" s="3"/>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4"/>
      <c r="G790" s="6"/>
      <c r="H790" s="6"/>
      <c r="I790" s="6"/>
      <c r="J790" s="3"/>
      <c r="L790" s="6"/>
      <c r="M790" s="6"/>
      <c r="N790" s="6"/>
      <c r="O790" s="6"/>
      <c r="P790" s="3"/>
      <c r="R790" s="3"/>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4"/>
      <c r="D791" s="3"/>
      <c r="F791" s="4"/>
      <c r="G791" s="3"/>
      <c r="J791" s="3"/>
      <c r="P791" s="3"/>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3"/>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3"/>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4"/>
      <c r="D806" s="3"/>
      <c r="F806" s="3"/>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4"/>
      <c r="E807" s="6"/>
      <c r="F807" s="4"/>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4"/>
      <c r="D809" s="3"/>
      <c r="F809" s="4"/>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4"/>
      <c r="K810" s="6"/>
      <c r="P810" s="4"/>
      <c r="Q810" s="6"/>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4"/>
      <c r="D812" s="3"/>
      <c r="F812" s="4"/>
      <c r="G812" s="3"/>
      <c r="J812" s="3"/>
      <c r="P812" s="3"/>
      <c r="R812" s="3"/>
      <c r="S812" s="4"/>
      <c r="T812" s="4"/>
      <c r="U812" s="3"/>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4"/>
      <c r="D815" s="3"/>
      <c r="F815" s="4"/>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4"/>
      <c r="G816" s="3"/>
      <c r="J816" s="4"/>
      <c r="K816" s="6"/>
      <c r="P816" s="4"/>
      <c r="Q816" s="6"/>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4"/>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4"/>
      <c r="D823" s="3"/>
      <c r="F823" s="4"/>
      <c r="G823" s="3"/>
      <c r="J823" s="3"/>
      <c r="P823" s="3"/>
      <c r="R823" s="4"/>
      <c r="S823" s="4"/>
      <c r="T823" s="4"/>
      <c r="U823" s="3"/>
      <c r="V823" s="4"/>
      <c r="W823" s="6"/>
      <c r="X823" s="4"/>
      <c r="Y823" s="14"/>
      <c r="Z823" s="4"/>
      <c r="AA823" s="4"/>
      <c r="AB823" s="4"/>
      <c r="AC823" s="4"/>
      <c r="AD823" s="2"/>
      <c r="AE823" s="2"/>
      <c r="AF823" s="4"/>
      <c r="AG823" s="4"/>
      <c r="AH823" s="4"/>
      <c r="AI823" s="6"/>
      <c r="AJ823" s="4"/>
      <c r="AK823" s="4"/>
      <c r="AL823" s="6"/>
    </row>
    <row r="824" spans="1:38" ht="13" x14ac:dyDescent="0.15">
      <c r="A824" s="7"/>
      <c r="B824" s="3"/>
      <c r="C824" s="4"/>
      <c r="D824" s="3"/>
      <c r="F824" s="4"/>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4"/>
      <c r="G831" s="3"/>
      <c r="J831" s="3"/>
      <c r="P831" s="3"/>
      <c r="R831" s="4"/>
      <c r="S831" s="4"/>
      <c r="T831" s="4"/>
      <c r="U831" s="3"/>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3"/>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3"/>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4"/>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3"/>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3"/>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3"/>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4"/>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4"/>
      <c r="U862" s="3"/>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6"/>
      <c r="H863" s="6"/>
      <c r="I863" s="6"/>
      <c r="J863" s="3"/>
      <c r="L863" s="6"/>
      <c r="M863" s="6"/>
      <c r="N863" s="6"/>
      <c r="O863" s="6"/>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3"/>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4"/>
      <c r="G882" s="3"/>
      <c r="J882" s="3"/>
      <c r="P882" s="3"/>
      <c r="R882" s="4"/>
      <c r="S882" s="4"/>
      <c r="T882" s="3"/>
      <c r="U882" s="4"/>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4"/>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4"/>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4"/>
      <c r="G892" s="3"/>
      <c r="J892" s="3"/>
      <c r="P892" s="3"/>
      <c r="R892" s="4"/>
      <c r="S892" s="4"/>
      <c r="T892" s="4"/>
      <c r="U892" s="3"/>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3"/>
      <c r="J896" s="4"/>
      <c r="K896" s="6"/>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4"/>
      <c r="E897" s="6"/>
      <c r="F897" s="4"/>
      <c r="G897" s="3"/>
      <c r="J897" s="4"/>
      <c r="K897" s="6"/>
      <c r="P897" s="4"/>
      <c r="Q897" s="6"/>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4"/>
      <c r="G898" s="3"/>
      <c r="J898" s="3"/>
      <c r="P898" s="3"/>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3"/>
      <c r="G900" s="3"/>
      <c r="J900" s="4"/>
      <c r="K900" s="6"/>
      <c r="P900" s="4"/>
      <c r="Q900" s="6"/>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4"/>
      <c r="D902" s="3"/>
      <c r="F902" s="4"/>
      <c r="G902" s="3"/>
      <c r="J902" s="3"/>
      <c r="P902" s="3"/>
      <c r="R902" s="4"/>
      <c r="S902" s="4"/>
      <c r="T902" s="4"/>
      <c r="U902" s="3"/>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8"/>
      <c r="E903" s="8"/>
      <c r="F903" s="3"/>
      <c r="G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8"/>
      <c r="H904" s="8"/>
      <c r="I904" s="8"/>
      <c r="L904" s="8"/>
      <c r="M904" s="8"/>
      <c r="N904" s="8"/>
      <c r="O904" s="8"/>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4"/>
      <c r="D905" s="3"/>
      <c r="F905" s="3"/>
      <c r="G905" s="3"/>
      <c r="J905" s="3"/>
      <c r="P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3"/>
      <c r="D907" s="3"/>
      <c r="F907" s="3"/>
      <c r="G907" s="3"/>
      <c r="J907" s="4"/>
      <c r="K907" s="6"/>
      <c r="P907" s="4"/>
      <c r="Q907" s="6"/>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4"/>
      <c r="K913" s="6"/>
      <c r="P913" s="4"/>
      <c r="Q913" s="6"/>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4"/>
      <c r="G914" s="3"/>
      <c r="J914" s="3"/>
      <c r="P914" s="3"/>
      <c r="R914" s="4"/>
      <c r="S914" s="4"/>
      <c r="T914" s="3"/>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3"/>
      <c r="G916" s="1"/>
      <c r="H916" s="1"/>
      <c r="I916" s="1"/>
      <c r="J916" s="3"/>
      <c r="L916" s="1"/>
      <c r="M916" s="1"/>
      <c r="N916" s="1"/>
      <c r="O916" s="1"/>
      <c r="P916" s="4"/>
      <c r="Q916" s="6"/>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4"/>
      <c r="D917" s="3"/>
      <c r="F917" s="3"/>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8"/>
      <c r="E918" s="8"/>
      <c r="F918" s="3"/>
      <c r="G918" s="3"/>
      <c r="J918" s="4"/>
      <c r="K918" s="6"/>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3"/>
      <c r="F923" s="3"/>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3"/>
      <c r="P924" s="3"/>
      <c r="R924" s="4"/>
      <c r="S924" s="4"/>
      <c r="T924" s="3"/>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4"/>
      <c r="D927" s="3"/>
      <c r="F927" s="3"/>
      <c r="G927" s="3"/>
      <c r="J927" s="3"/>
      <c r="P927" s="3"/>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4"/>
      <c r="G936" s="3"/>
      <c r="J936" s="3"/>
      <c r="P936" s="3"/>
      <c r="R936" s="4"/>
      <c r="S936" s="4"/>
      <c r="T936" s="3"/>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4"/>
      <c r="D941" s="3"/>
      <c r="F941" s="4"/>
      <c r="G941" s="3"/>
      <c r="J941" s="3"/>
      <c r="P941" s="3"/>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4"/>
      <c r="E943" s="6"/>
      <c r="F943" s="4"/>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4"/>
      <c r="D944" s="3"/>
      <c r="F944" s="4"/>
      <c r="G944" s="3"/>
      <c r="J944" s="3"/>
      <c r="P944" s="3"/>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3"/>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3"/>
      <c r="G948" s="3"/>
      <c r="J948" s="4"/>
      <c r="K948" s="6"/>
      <c r="P948" s="4"/>
      <c r="Q948" s="6"/>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4"/>
      <c r="K949" s="6"/>
      <c r="P949" s="4"/>
      <c r="Q949" s="6"/>
      <c r="R949" s="4"/>
      <c r="S949" s="10"/>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4"/>
      <c r="G950" s="3"/>
      <c r="J950" s="3"/>
      <c r="P950" s="3"/>
      <c r="R950" s="4"/>
      <c r="S950" s="4"/>
      <c r="T950" s="3"/>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3"/>
      <c r="G951" s="3"/>
      <c r="J951" s="4"/>
      <c r="K951" s="6"/>
      <c r="P951" s="4"/>
      <c r="Q951" s="6"/>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4"/>
      <c r="G966" s="3"/>
      <c r="J966" s="3"/>
      <c r="P966" s="3"/>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4"/>
      <c r="G969" s="3"/>
      <c r="J969" s="3"/>
      <c r="P969" s="3"/>
      <c r="R969" s="4"/>
      <c r="S969" s="4"/>
      <c r="T969" s="3"/>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3"/>
      <c r="G970" s="3"/>
      <c r="J970" s="4"/>
      <c r="K970" s="6"/>
      <c r="P970" s="4"/>
      <c r="Q970" s="6"/>
      <c r="R970" s="4"/>
      <c r="S970" s="3"/>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3"/>
      <c r="P972" s="3"/>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4"/>
      <c r="E976" s="6"/>
      <c r="F976" s="4"/>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4"/>
      <c r="G978" s="3"/>
      <c r="J978" s="3"/>
      <c r="P978" s="3"/>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3"/>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8"/>
      <c r="E986" s="8"/>
      <c r="F986" s="3"/>
      <c r="G986" s="3"/>
      <c r="J986" s="4"/>
      <c r="K986" s="6"/>
      <c r="P986" s="4"/>
      <c r="Q986" s="6"/>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4"/>
      <c r="E990" s="6"/>
      <c r="F990" s="4"/>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3"/>
      <c r="P991" s="3"/>
      <c r="R991" s="4"/>
      <c r="S991" s="3"/>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3"/>
      <c r="G993" s="3"/>
      <c r="J993" s="4"/>
      <c r="K993" s="6"/>
      <c r="P993" s="4"/>
      <c r="Q993" s="6"/>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3"/>
      <c r="F995" s="4"/>
      <c r="G995" s="3"/>
      <c r="J995" s="3"/>
      <c r="P995" s="3"/>
      <c r="R995" s="3"/>
      <c r="S995" s="4"/>
      <c r="T995" s="4"/>
      <c r="U995" s="3"/>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3"/>
      <c r="G1005" s="3"/>
      <c r="J1005" s="4"/>
      <c r="K1005" s="6"/>
      <c r="P1005" s="4"/>
      <c r="Q1005" s="6"/>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4"/>
      <c r="G1006" s="3"/>
      <c r="J1006" s="3"/>
      <c r="P1006" s="3"/>
      <c r="R1006" s="4"/>
      <c r="S1006" s="4"/>
      <c r="T1006" s="4"/>
      <c r="U1006" s="3"/>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4"/>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4"/>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3"/>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8"/>
      <c r="E1015" s="8"/>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3"/>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4"/>
      <c r="D1017" s="3"/>
      <c r="F1017" s="4"/>
      <c r="G1017" s="3"/>
      <c r="J1017" s="3"/>
      <c r="P1017" s="3"/>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3"/>
      <c r="D1023" s="4"/>
      <c r="E1023" s="6"/>
      <c r="F1023" s="4"/>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1"/>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4"/>
      <c r="D1030" s="3"/>
      <c r="F1030" s="4"/>
      <c r="G1030" s="3"/>
      <c r="J1030" s="3"/>
      <c r="P1030" s="3"/>
      <c r="R1030" s="4"/>
      <c r="S1030" s="4"/>
      <c r="T1030" s="3"/>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1"/>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4"/>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4"/>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1"/>
      <c r="B1035" s="3"/>
      <c r="C1035" s="3"/>
      <c r="D1035" s="4"/>
      <c r="E1035" s="6"/>
      <c r="F1035" s="4"/>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3"/>
      <c r="D1040" s="3"/>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4"/>
      <c r="H1042" s="6"/>
      <c r="I1042" s="6"/>
      <c r="J1042" s="4"/>
      <c r="K1042" s="6"/>
      <c r="L1042" s="6"/>
      <c r="M1042" s="6"/>
      <c r="N1042" s="6"/>
      <c r="O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1"/>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7"/>
      <c r="B1045" s="3"/>
      <c r="C1045" s="4"/>
      <c r="D1045" s="3"/>
      <c r="F1045" s="4"/>
      <c r="G1045" s="3"/>
      <c r="J1045" s="3"/>
      <c r="P1045" s="3"/>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1"/>
      <c r="B1047" s="3"/>
      <c r="C1047" s="3"/>
      <c r="D1047" s="4"/>
      <c r="E1047" s="6"/>
      <c r="F1047" s="4"/>
      <c r="G1047" s="17"/>
      <c r="H1047" s="17"/>
      <c r="I1047" s="17"/>
      <c r="J1047" s="18"/>
      <c r="K1047" s="18"/>
      <c r="L1047" s="17"/>
      <c r="M1047" s="17"/>
      <c r="N1047" s="17"/>
      <c r="O1047" s="17"/>
      <c r="P1047" s="4"/>
      <c r="Q1047" s="6"/>
      <c r="R1047" s="4"/>
      <c r="S1047" s="4"/>
      <c r="T1047" s="4"/>
      <c r="U1047" s="4"/>
      <c r="V1047" s="4"/>
      <c r="W1047" s="6"/>
      <c r="X1047" s="4"/>
      <c r="Y1047" s="14"/>
      <c r="Z1047" s="13"/>
      <c r="AA1047" s="4"/>
      <c r="AB1047" s="4"/>
      <c r="AC1047" s="4"/>
      <c r="AD1047" s="2"/>
      <c r="AE1047" s="2"/>
      <c r="AF1047" s="4"/>
      <c r="AG1047" s="4"/>
      <c r="AH1047" s="4"/>
      <c r="AI1047" s="6"/>
      <c r="AJ1047" s="4"/>
      <c r="AK1047" s="4"/>
      <c r="AL1047" s="6"/>
    </row>
    <row r="1048" spans="1:40" ht="13" x14ac:dyDescent="0.15">
      <c r="A1048" s="7"/>
      <c r="B1048" s="3"/>
      <c r="C1048" s="4"/>
      <c r="D1048" s="3"/>
      <c r="F1048" s="4"/>
      <c r="G1048" s="3"/>
      <c r="J1048" s="3"/>
      <c r="L1048" s="12"/>
      <c r="M1048" s="12"/>
      <c r="N1048" s="12"/>
      <c r="O1048" s="12"/>
      <c r="P1048" s="3"/>
      <c r="R1048" s="4"/>
      <c r="S1048" s="4"/>
      <c r="T1048" s="3"/>
      <c r="U1048" s="4"/>
      <c r="V1048" s="4"/>
      <c r="W1048" s="6"/>
      <c r="X1048" s="3"/>
      <c r="Y1048" s="14"/>
      <c r="Z1048" s="4"/>
      <c r="AA1048" s="13"/>
      <c r="AB1048" s="4"/>
      <c r="AC1048" s="13"/>
      <c r="AD1048" s="12"/>
      <c r="AE1048" s="12"/>
      <c r="AF1048" s="12"/>
      <c r="AG1048" s="12"/>
      <c r="AH1048" s="12"/>
      <c r="AI1048" s="12"/>
      <c r="AJ1048" s="4"/>
      <c r="AK1048" s="16"/>
      <c r="AL1048" s="16"/>
      <c r="AM1048" s="6"/>
    </row>
    <row r="1049" spans="1:40" ht="13" x14ac:dyDescent="0.15">
      <c r="A1049" s="7"/>
      <c r="B1049" s="3"/>
      <c r="C1049" s="3"/>
      <c r="D1049" s="4"/>
      <c r="E1049" s="6"/>
      <c r="F1049" s="4"/>
      <c r="G1049" s="3"/>
      <c r="J1049" s="4"/>
      <c r="K1049" s="6"/>
      <c r="N1049" s="12"/>
      <c r="O1049" s="12"/>
      <c r="P1049" s="4"/>
      <c r="Q1049" s="6"/>
      <c r="R1049" s="4"/>
      <c r="S1049" s="4"/>
      <c r="T1049" s="4"/>
      <c r="U1049" s="4"/>
      <c r="V1049" s="4"/>
      <c r="W1049" s="6"/>
      <c r="X1049" s="4"/>
      <c r="Y1049" s="14"/>
      <c r="Z1049" s="4"/>
      <c r="AA1049" s="13"/>
      <c r="AB1049" s="4"/>
      <c r="AC1049" s="13"/>
      <c r="AD1049" s="12"/>
      <c r="AE1049" s="12"/>
      <c r="AF1049" s="12"/>
      <c r="AG1049" s="12"/>
      <c r="AH1049" s="4"/>
      <c r="AI1049" s="6"/>
      <c r="AJ1049" s="6"/>
      <c r="AK1049" s="4"/>
      <c r="AL1049" s="6"/>
      <c r="AM1049" s="6"/>
    </row>
    <row r="1050" spans="1:40" ht="13" x14ac:dyDescent="0.15">
      <c r="A1050" s="7"/>
      <c r="B1050" s="3"/>
      <c r="C1050" s="3"/>
      <c r="D1050" s="3"/>
      <c r="F1050" s="3"/>
      <c r="G1050" s="3"/>
      <c r="J1050" s="4"/>
      <c r="K1050" s="6"/>
      <c r="N1050" s="12"/>
      <c r="O1050" s="12"/>
      <c r="P1050" s="4"/>
      <c r="Q1050" s="6"/>
      <c r="R1050" s="4"/>
      <c r="S1050" s="4"/>
      <c r="T1050" s="4"/>
      <c r="U1050" s="4"/>
      <c r="V1050" s="4"/>
      <c r="W1050" s="6"/>
      <c r="X1050" s="4"/>
      <c r="Y1050" s="14"/>
      <c r="Z1050" s="4"/>
      <c r="AA1050" s="13"/>
      <c r="AB1050" s="4"/>
      <c r="AC1050" s="13"/>
      <c r="AD1050" s="12"/>
      <c r="AE1050" s="12"/>
      <c r="AF1050" s="12"/>
      <c r="AG1050" s="12"/>
      <c r="AH1050" s="4"/>
      <c r="AI1050" s="6"/>
      <c r="AJ1050" s="6"/>
      <c r="AK1050" s="4"/>
      <c r="AL1050" s="6"/>
      <c r="AM1050" s="6"/>
    </row>
    <row r="1051" spans="1:40" ht="13" x14ac:dyDescent="0.15">
      <c r="A1051" s="1"/>
      <c r="B1051" s="3"/>
      <c r="C1051" s="4"/>
      <c r="D1051" s="3"/>
      <c r="F1051" s="4"/>
      <c r="G1051" s="3"/>
      <c r="J1051" s="3"/>
      <c r="N1051" s="12"/>
      <c r="O1051" s="12"/>
      <c r="P1051" s="3"/>
      <c r="R1051" s="4"/>
      <c r="S1051" s="4"/>
      <c r="T1051" s="3"/>
      <c r="U1051" s="4"/>
      <c r="V1051" s="4"/>
      <c r="W1051" s="6"/>
      <c r="X1051" s="11"/>
      <c r="Y1051" s="14"/>
      <c r="Z1051" s="4"/>
      <c r="AA1051" s="13"/>
      <c r="AB1051" s="4"/>
      <c r="AC1051" s="13"/>
      <c r="AD1051" s="12"/>
      <c r="AE1051" s="12"/>
      <c r="AF1051" s="12"/>
      <c r="AG1051" s="12"/>
      <c r="AH1051" s="4"/>
      <c r="AI1051" s="6"/>
      <c r="AJ1051" s="6"/>
      <c r="AK1051" s="4"/>
      <c r="AL1051" s="6"/>
      <c r="AM1051" s="6"/>
      <c r="AN1051" s="7"/>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c r="AN1052" s="7"/>
    </row>
    <row r="1053" spans="1:40" ht="13" x14ac:dyDescent="0.15">
      <c r="A1053" s="7"/>
      <c r="B1053" s="3"/>
      <c r="C1053" s="4"/>
      <c r="D1053" s="3"/>
      <c r="F1053" s="4"/>
      <c r="G1053" s="3"/>
      <c r="J1053" s="3"/>
      <c r="N1053" s="12"/>
      <c r="O1053" s="12"/>
      <c r="P1053" s="3"/>
      <c r="R1053" s="4"/>
      <c r="S1053" s="4"/>
      <c r="T1053" s="3"/>
      <c r="U1053" s="3"/>
      <c r="V1053" s="4"/>
      <c r="W1053" s="6"/>
      <c r="X1053" s="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1"/>
      <c r="B1055" s="3"/>
      <c r="C1055" s="4"/>
      <c r="D1055" s="3"/>
      <c r="F1055" s="4"/>
      <c r="G1055" s="3"/>
      <c r="J1055" s="3"/>
      <c r="N1055" s="12"/>
      <c r="O1055" s="12"/>
      <c r="P1055" s="3"/>
      <c r="R1055" s="4"/>
      <c r="S1055" s="4"/>
      <c r="T1055" s="3"/>
      <c r="U1055" s="3"/>
      <c r="V1055" s="4"/>
      <c r="W1055" s="6"/>
      <c r="X1055" s="1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4"/>
      <c r="D1056" s="3"/>
      <c r="F1056" s="4"/>
      <c r="G1056" s="3"/>
      <c r="J1056" s="3"/>
      <c r="N1056" s="12"/>
      <c r="O1056" s="12"/>
      <c r="P1056" s="3"/>
      <c r="R1056" s="4"/>
      <c r="S1056" s="4"/>
      <c r="T1056" s="3"/>
      <c r="U1056" s="4"/>
      <c r="V1056" s="4"/>
      <c r="W1056" s="6"/>
      <c r="X1056" s="11"/>
      <c r="Y1056" s="14"/>
      <c r="Z1056" s="4"/>
      <c r="AA1056" s="13"/>
      <c r="AB1056" s="4"/>
      <c r="AC1056" s="13"/>
      <c r="AD1056" s="12"/>
      <c r="AE1056" s="12"/>
      <c r="AF1056" s="12"/>
      <c r="AG1056" s="12"/>
      <c r="AH1056" s="4"/>
      <c r="AI1056" s="6"/>
      <c r="AJ1056" s="6"/>
      <c r="AK1056" s="4"/>
      <c r="AL1056" s="6"/>
      <c r="AM1056" s="6"/>
      <c r="AN1056" s="7"/>
    </row>
    <row r="1057" spans="1:38"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3"/>
      <c r="D1063" s="3"/>
      <c r="F1063" s="3"/>
      <c r="G1063" s="3"/>
      <c r="J1063" s="4"/>
      <c r="K1063" s="6"/>
      <c r="P1063" s="4"/>
      <c r="Q1063" s="6"/>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3"/>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4"/>
      <c r="D1068" s="3"/>
      <c r="F1068" s="4"/>
      <c r="G1068" s="3"/>
      <c r="J1068" s="3"/>
      <c r="P1068" s="3"/>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3"/>
      <c r="D1071" s="4"/>
      <c r="E1071" s="6"/>
      <c r="F1071" s="4"/>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4"/>
      <c r="D1073" s="3"/>
      <c r="F1073" s="4"/>
      <c r="G1073" s="3"/>
      <c r="J1073" s="3"/>
      <c r="P1073" s="3"/>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3"/>
      <c r="D1074" s="3"/>
      <c r="F1074" s="3"/>
      <c r="G1074" s="3"/>
      <c r="J1074" s="4"/>
      <c r="K1074" s="6"/>
      <c r="P1074" s="4"/>
      <c r="Q1074" s="6"/>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4"/>
      <c r="D1075" s="3"/>
      <c r="F1075" s="4"/>
      <c r="G1075" s="3"/>
      <c r="J1075" s="3"/>
      <c r="P1075" s="3"/>
      <c r="R1075" s="4"/>
      <c r="S1075" s="4"/>
      <c r="T1075" s="4"/>
      <c r="U1075" s="3"/>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4"/>
      <c r="D1077" s="3"/>
      <c r="F1077" s="4"/>
      <c r="G1077" s="3"/>
      <c r="J1077" s="3"/>
      <c r="P1077" s="3"/>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3"/>
      <c r="P1078" s="3"/>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3"/>
      <c r="D1079" s="3"/>
      <c r="F1079" s="3"/>
      <c r="G1079" s="3"/>
      <c r="J1079" s="4"/>
      <c r="K1079" s="6"/>
      <c r="P1079" s="4"/>
      <c r="Q1079" s="6"/>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4"/>
      <c r="D1085" s="3"/>
      <c r="F1085" s="4"/>
      <c r="G1085" s="3"/>
      <c r="J1085" s="3"/>
      <c r="P1085" s="3"/>
      <c r="R1085" s="4"/>
      <c r="S1085" s="4"/>
      <c r="T1085" s="4"/>
      <c r="U1085" s="3"/>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4"/>
      <c r="E1088" s="6"/>
      <c r="F1088" s="4"/>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4"/>
      <c r="D1094" s="3"/>
      <c r="F1094" s="4"/>
      <c r="G1094" s="3"/>
      <c r="J1094" s="3"/>
      <c r="P1094" s="3"/>
      <c r="R1094" s="4"/>
      <c r="S1094" s="4"/>
      <c r="T1094" s="4"/>
      <c r="U1094" s="3"/>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3"/>
      <c r="D1096" s="3"/>
      <c r="F1096" s="3"/>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3"/>
      <c r="D1100" s="3"/>
      <c r="F1100" s="3"/>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4"/>
      <c r="E1101" s="6"/>
      <c r="F1101" s="4"/>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3"/>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3"/>
      <c r="F1113" s="3"/>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4"/>
      <c r="D1117" s="3"/>
      <c r="F1117" s="4"/>
      <c r="G1117" s="3"/>
      <c r="J1117" s="3"/>
      <c r="P1117" s="3"/>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3"/>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4"/>
      <c r="E1124" s="6"/>
      <c r="F1124" s="4"/>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3"/>
      <c r="P1129" s="3"/>
      <c r="R1129" s="3"/>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3"/>
      <c r="D1132" s="4"/>
      <c r="E1132" s="6"/>
      <c r="F1132" s="4"/>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4"/>
      <c r="E1135" s="6"/>
      <c r="F1135" s="4"/>
      <c r="G1135" s="3"/>
      <c r="J1135" s="4"/>
      <c r="K1135" s="6"/>
      <c r="P1135" s="4"/>
      <c r="Q1135" s="6"/>
      <c r="R1135" s="2"/>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3"/>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3"/>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3"/>
      <c r="D1145" s="4"/>
      <c r="E1145" s="6"/>
      <c r="F1145" s="4"/>
      <c r="G1145" s="3"/>
      <c r="J1145" s="4"/>
      <c r="K1145" s="6"/>
      <c r="P1145" s="4"/>
      <c r="Q1145" s="6"/>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4"/>
      <c r="E1146" s="6"/>
      <c r="F1146" s="4"/>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2"/>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4"/>
      <c r="D1148" s="3"/>
      <c r="F1148" s="4"/>
      <c r="G1148" s="3"/>
      <c r="J1148" s="3"/>
      <c r="P1148" s="3"/>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3"/>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3"/>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3"/>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4"/>
      <c r="E1154" s="6"/>
      <c r="F1154" s="4"/>
      <c r="G1154" s="3"/>
      <c r="J1154" s="4"/>
      <c r="K1154" s="6"/>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3"/>
      <c r="D1157" s="3"/>
      <c r="F1157" s="3"/>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4"/>
      <c r="D1162" s="3"/>
      <c r="F1162" s="4"/>
      <c r="G1162" s="3"/>
      <c r="J1162" s="3"/>
      <c r="P1162" s="3"/>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4"/>
      <c r="D1163" s="3"/>
      <c r="F1163" s="4"/>
      <c r="G1163" s="3"/>
      <c r="J1163" s="3"/>
      <c r="P1163" s="3"/>
      <c r="R1163" s="4"/>
      <c r="S1163" s="4"/>
      <c r="T1163" s="3"/>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8"/>
      <c r="E1164" s="8"/>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4"/>
      <c r="E1167" s="6"/>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2"/>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4"/>
      <c r="D1174" s="3"/>
      <c r="F1174" s="4"/>
      <c r="G1174" s="3"/>
      <c r="J1174" s="3"/>
      <c r="P1174" s="3"/>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3"/>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3"/>
      <c r="D1179" s="3"/>
      <c r="F1179" s="3"/>
      <c r="G1179" s="1"/>
      <c r="H1179" s="1"/>
      <c r="I1179" s="1"/>
      <c r="J1179" s="4"/>
      <c r="K1179" s="6"/>
      <c r="L1179" s="1"/>
      <c r="M1179" s="1"/>
      <c r="N1179" s="1"/>
      <c r="O1179" s="1"/>
      <c r="P1179" s="4"/>
      <c r="Q1179" s="6"/>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4"/>
      <c r="E1180" s="6"/>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3"/>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4"/>
      <c r="E1189" s="6"/>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4"/>
      <c r="E1190" s="6"/>
      <c r="F1190" s="4"/>
      <c r="G1190" s="4"/>
      <c r="H1190" s="6"/>
      <c r="I1190" s="6"/>
      <c r="J1190" s="4"/>
      <c r="K1190" s="6"/>
      <c r="L1190" s="6"/>
      <c r="M1190" s="6"/>
      <c r="N1190" s="6"/>
      <c r="O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3"/>
      <c r="D1191" s="4"/>
      <c r="E1191" s="6"/>
      <c r="F1191" s="4"/>
      <c r="G1191" s="4"/>
      <c r="H1191" s="6"/>
      <c r="I1191" s="6"/>
      <c r="J1191" s="4"/>
      <c r="K1191" s="6"/>
      <c r="L1191" s="6"/>
      <c r="M1191" s="6"/>
      <c r="N1191" s="6"/>
      <c r="O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4"/>
      <c r="E1193" s="6"/>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4"/>
      <c r="D1196" s="3"/>
      <c r="F1196" s="4"/>
      <c r="G1196" s="3"/>
      <c r="J1196" s="3"/>
      <c r="P1196" s="3"/>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4"/>
      <c r="D1199" s="3"/>
      <c r="F1199" s="3"/>
      <c r="G1199" s="3"/>
      <c r="J1199" s="3"/>
      <c r="P1199" s="3"/>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3"/>
      <c r="F1200" s="3"/>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3"/>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3"/>
      <c r="D1203" s="4"/>
      <c r="E1203" s="6"/>
      <c r="F1203" s="4"/>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4"/>
      <c r="D1210" s="3"/>
      <c r="F1210" s="3"/>
      <c r="G1210" s="3"/>
      <c r="J1210" s="3"/>
      <c r="P1210" s="4"/>
      <c r="Q1210" s="6"/>
      <c r="R1210" s="4"/>
      <c r="S1210" s="4"/>
      <c r="T1210" s="4"/>
      <c r="U1210" s="3"/>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4"/>
      <c r="D1211" s="3"/>
      <c r="F1211" s="3"/>
      <c r="G1211" s="3"/>
      <c r="J1211" s="3"/>
      <c r="P1211" s="3"/>
      <c r="R1211" s="4"/>
      <c r="S1211" s="4"/>
      <c r="T1211" s="4"/>
      <c r="U1211" s="3"/>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3"/>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3"/>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3"/>
      <c r="F1218" s="3"/>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3"/>
      <c r="D1219" s="3"/>
      <c r="F1219" s="3"/>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4"/>
      <c r="D1223" s="3"/>
      <c r="F1223" s="3"/>
      <c r="G1223" s="3"/>
      <c r="J1223" s="3"/>
      <c r="P1223" s="3"/>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3"/>
      <c r="F1224" s="3"/>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3"/>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3"/>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4"/>
      <c r="E1236" s="6"/>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3"/>
      <c r="D1240" s="4"/>
      <c r="E1240" s="6"/>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2"/>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4"/>
      <c r="D1242" s="3"/>
      <c r="F1242" s="4"/>
      <c r="G1242" s="3"/>
      <c r="J1242" s="3"/>
      <c r="P1242" s="3"/>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4"/>
      <c r="E1251" s="6"/>
      <c r="F1251" s="4"/>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3"/>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4"/>
      <c r="D1253" s="3"/>
      <c r="F1253" s="3"/>
      <c r="G1253" s="3"/>
      <c r="J1253" s="3"/>
      <c r="P1253" s="3"/>
      <c r="R1253" s="4"/>
      <c r="S1253" s="4"/>
      <c r="T1253" s="3"/>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4"/>
      <c r="Q1254" s="6"/>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4"/>
      <c r="D1255" s="3"/>
      <c r="F1255" s="3"/>
      <c r="G1255" s="3"/>
      <c r="J1255" s="3"/>
      <c r="P1255" s="4"/>
      <c r="Q1255" s="6"/>
      <c r="R1255" s="4"/>
      <c r="S1255" s="4"/>
      <c r="T1255" s="4"/>
      <c r="U1255" s="3"/>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3"/>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3"/>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4"/>
      <c r="D1263" s="3"/>
      <c r="F1263" s="3"/>
      <c r="G1263" s="3"/>
      <c r="J1263" s="3"/>
      <c r="P1263" s="3"/>
      <c r="R1263" s="3"/>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3"/>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3"/>
      <c r="F1271" s="3"/>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3"/>
      <c r="D1272" s="3"/>
      <c r="F1272" s="3"/>
      <c r="G1272" s="3"/>
      <c r="J1272" s="4"/>
      <c r="K1272" s="6"/>
      <c r="P1272" s="4"/>
      <c r="Q1272" s="6"/>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4"/>
      <c r="E1274" s="6"/>
      <c r="F1274" s="4"/>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3"/>
      <c r="D1279" s="4"/>
      <c r="E1279" s="6"/>
      <c r="F1279" s="4"/>
      <c r="G1279" s="4"/>
      <c r="H1279" s="6"/>
      <c r="I1279" s="6"/>
      <c r="J1279" s="4"/>
      <c r="K1279" s="6"/>
      <c r="L1279" s="6"/>
      <c r="M1279" s="6"/>
      <c r="N1279" s="6"/>
      <c r="O1279" s="6"/>
      <c r="P1279" s="4"/>
      <c r="Q1279" s="6"/>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3"/>
      <c r="D1283" s="4"/>
      <c r="E1283" s="6"/>
      <c r="F1283" s="4"/>
      <c r="G1283" s="3"/>
      <c r="J1283" s="4"/>
      <c r="K1283" s="6"/>
      <c r="P1283" s="4"/>
      <c r="Q1283" s="6"/>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3"/>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3"/>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4"/>
      <c r="D1287" s="3"/>
      <c r="F1287" s="3"/>
      <c r="G1287" s="3"/>
      <c r="J1287" s="3"/>
      <c r="P1287" s="3"/>
      <c r="R1287" s="4"/>
      <c r="S1287" s="4"/>
      <c r="T1287" s="3"/>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3"/>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3"/>
      <c r="R1289" s="4"/>
      <c r="S1289" s="4"/>
      <c r="T1289" s="4"/>
      <c r="U1289" s="3"/>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4"/>
      <c r="Q1290" s="6"/>
      <c r="R1290" s="4"/>
      <c r="S1290" s="4"/>
      <c r="T1290" s="4"/>
      <c r="U1290" s="3"/>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4"/>
      <c r="E1294" s="6"/>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4"/>
      <c r="E1297" s="6"/>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4"/>
      <c r="D1299" s="3"/>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3"/>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3"/>
      <c r="D1305" s="4"/>
      <c r="E1305" s="6"/>
      <c r="F1305" s="4"/>
      <c r="G1305" s="3"/>
      <c r="J1305" s="4"/>
      <c r="K1305" s="6"/>
      <c r="P1305" s="4"/>
      <c r="Q1305" s="6"/>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3"/>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3"/>
      <c r="D1309" s="3"/>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3"/>
      <c r="D1311" s="4"/>
      <c r="E1311" s="6"/>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3"/>
      <c r="F1312" s="3"/>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4"/>
      <c r="D1313" s="3"/>
      <c r="F1313" s="3"/>
      <c r="G1313" s="3"/>
      <c r="J1313" s="3"/>
      <c r="P1313" s="3"/>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3"/>
      <c r="D1315" s="3"/>
      <c r="F1315" s="3"/>
      <c r="G1315" s="3"/>
      <c r="J1315" s="4"/>
      <c r="K1315" s="6"/>
      <c r="P1315" s="4"/>
      <c r="Q1315" s="6"/>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3"/>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3"/>
      <c r="D1319" s="4"/>
      <c r="E1319" s="6"/>
      <c r="F1319" s="4"/>
      <c r="G1319" s="3"/>
      <c r="J1319" s="4"/>
      <c r="K1319" s="6"/>
      <c r="P1319" s="4"/>
      <c r="Q1319" s="6"/>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4"/>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3"/>
      <c r="D1323" s="3"/>
      <c r="F1323" s="3"/>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4"/>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4"/>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3"/>
      <c r="D1326" s="4"/>
      <c r="E1326" s="6"/>
      <c r="F1326" s="4"/>
      <c r="G1326" s="3"/>
      <c r="J1326" s="4"/>
      <c r="K1326" s="6"/>
      <c r="P1326" s="4"/>
      <c r="Q1326" s="6"/>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3"/>
      <c r="D1327" s="4"/>
      <c r="E1327" s="6"/>
      <c r="F1327" s="4"/>
      <c r="G1327" s="3"/>
      <c r="J1327" s="4"/>
      <c r="K1327" s="6"/>
      <c r="P1327" s="4"/>
      <c r="Q1327" s="6"/>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4"/>
      <c r="D1329" s="3"/>
      <c r="F1329" s="4"/>
      <c r="G1329" s="3"/>
      <c r="J1329" s="3"/>
      <c r="P1329" s="3"/>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4"/>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4"/>
      <c r="G1331" s="3"/>
      <c r="J1331" s="3"/>
      <c r="P1331" s="3"/>
      <c r="R1331" s="4"/>
      <c r="S1331" s="4"/>
      <c r="T1331" s="3"/>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4"/>
      <c r="D1336" s="3"/>
      <c r="F1336" s="3"/>
      <c r="G1336" s="3"/>
      <c r="J1336" s="3"/>
      <c r="P1336" s="3"/>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4"/>
      <c r="Q1338" s="6"/>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3"/>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3"/>
      <c r="D1340" s="4"/>
      <c r="E1340" s="6"/>
      <c r="F1340" s="4"/>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6"/>
      <c r="H1342" s="6"/>
      <c r="I1342" s="6"/>
      <c r="J1342" s="3"/>
      <c r="L1342" s="6"/>
      <c r="M1342" s="6"/>
      <c r="N1342" s="6"/>
      <c r="O1342" s="6"/>
      <c r="P1342" s="3"/>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3"/>
      <c r="D1344" s="3"/>
      <c r="F1344" s="3"/>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3"/>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3"/>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3"/>
      <c r="D1356" s="4"/>
      <c r="E1356" s="6"/>
      <c r="F1356" s="4"/>
      <c r="G1356" s="3"/>
      <c r="J1356" s="4"/>
      <c r="K1356" s="6"/>
      <c r="P1356" s="4"/>
      <c r="Q1356" s="6"/>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4"/>
      <c r="D1357" s="3"/>
      <c r="F1357" s="3"/>
      <c r="G1357" s="3"/>
      <c r="J1357" s="3"/>
      <c r="P1357" s="3"/>
      <c r="R1357" s="4"/>
      <c r="S1357" s="4"/>
      <c r="T1357" s="4"/>
      <c r="U1357" s="3"/>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3"/>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4"/>
      <c r="Q1359" s="6"/>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3"/>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4"/>
      <c r="Q1366" s="6"/>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4"/>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4"/>
      <c r="E1371" s="6"/>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4"/>
      <c r="K1373" s="6"/>
      <c r="P1373" s="4"/>
      <c r="Q1373" s="6"/>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4"/>
      <c r="E1375" s="6"/>
      <c r="F1375" s="3"/>
      <c r="G1375" s="3"/>
      <c r="J1375" s="3"/>
      <c r="P1375" s="3"/>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4"/>
      <c r="E1376" s="6"/>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3"/>
      <c r="D1377" s="4"/>
      <c r="E1377" s="6"/>
      <c r="F1377" s="4"/>
      <c r="G1377" s="3"/>
      <c r="J1377" s="4"/>
      <c r="K1377" s="6"/>
      <c r="P1377" s="4"/>
      <c r="Q1377" s="6"/>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4"/>
      <c r="E1384" s="6"/>
      <c r="F1384" s="4"/>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4"/>
      <c r="E1385" s="6"/>
      <c r="F1385" s="4"/>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4"/>
      <c r="E1389" s="6"/>
      <c r="F1389" s="4"/>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4"/>
      <c r="E1392" s="6"/>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4"/>
      <c r="E1393" s="6"/>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4"/>
      <c r="D1395" s="3"/>
      <c r="F1395" s="3"/>
      <c r="G1395" s="3"/>
      <c r="J1395" s="3"/>
      <c r="P1395" s="3"/>
      <c r="R1395" s="4"/>
      <c r="S1395" s="4"/>
      <c r="T1395" s="4"/>
      <c r="U1395" s="3"/>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4"/>
      <c r="D1396" s="3"/>
      <c r="F1396" s="3"/>
      <c r="G1396" s="3"/>
      <c r="J1396" s="3"/>
      <c r="P1396" s="3"/>
      <c r="R1396" s="4"/>
      <c r="S1396" s="4"/>
      <c r="T1396" s="4"/>
      <c r="U1396" s="3"/>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3"/>
      <c r="F1397" s="3"/>
      <c r="G1397" s="3"/>
      <c r="J1397" s="3"/>
      <c r="P1397" s="3"/>
      <c r="R1397" s="4"/>
      <c r="S1397" s="4"/>
      <c r="T1397" s="3"/>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3"/>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4"/>
      <c r="D1399" s="3"/>
      <c r="F1399" s="3"/>
      <c r="G1399" s="3"/>
      <c r="J1399" s="3"/>
      <c r="P1399" s="3"/>
      <c r="R1399" s="4"/>
      <c r="S1399" s="4"/>
      <c r="T1399" s="4"/>
      <c r="U1399" s="3"/>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3"/>
      <c r="D1403" s="4"/>
      <c r="E1403" s="6"/>
      <c r="F1403" s="4"/>
      <c r="G1403" s="3"/>
      <c r="J1403" s="4"/>
      <c r="K1403" s="6"/>
      <c r="P1403" s="4"/>
      <c r="Q1403" s="6"/>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3"/>
      <c r="F1405" s="3"/>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4"/>
      <c r="E1408" s="6"/>
      <c r="F1408" s="4"/>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3"/>
      <c r="F1409" s="3"/>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4"/>
      <c r="E1413" s="6"/>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3"/>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3"/>
      <c r="D1417" s="3"/>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4"/>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4"/>
      <c r="D1421" s="3"/>
      <c r="F1421" s="3"/>
      <c r="G1421" s="3"/>
      <c r="J1421" s="3"/>
      <c r="P1421" s="3"/>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3"/>
      <c r="P1424" s="3"/>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3"/>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3"/>
      <c r="F1428" s="3"/>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3"/>
      <c r="G1429" s="3"/>
      <c r="J1429" s="3"/>
      <c r="P1429" s="3"/>
      <c r="R1429" s="4"/>
      <c r="S1429" s="4"/>
      <c r="T1429" s="3"/>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4"/>
      <c r="D1430" s="3"/>
      <c r="F1430" s="3"/>
      <c r="G1430" s="3"/>
      <c r="J1430" s="3"/>
      <c r="P1430" s="3"/>
      <c r="R1430" s="4"/>
      <c r="S1430" s="4"/>
      <c r="T1430" s="4"/>
      <c r="U1430" s="3"/>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3"/>
      <c r="D1432" s="4"/>
      <c r="E1432" s="6"/>
      <c r="F1432" s="4"/>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3"/>
      <c r="D1439" s="3"/>
      <c r="F1439" s="3"/>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4"/>
      <c r="D1443" s="3"/>
      <c r="F1443" s="3"/>
      <c r="G1443" s="3"/>
      <c r="J1443" s="3"/>
      <c r="P1443" s="3"/>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4"/>
      <c r="E1448" s="6"/>
      <c r="F1448" s="4"/>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4"/>
      <c r="D1449" s="3"/>
      <c r="F1449" s="4"/>
      <c r="G1449" s="3"/>
      <c r="J1449" s="3"/>
      <c r="P1449" s="3"/>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3"/>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3"/>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4"/>
      <c r="E1455" s="6"/>
      <c r="F1455" s="4"/>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3"/>
      <c r="F1457" s="3"/>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4"/>
      <c r="D1459" s="3"/>
      <c r="F1459" s="3"/>
      <c r="G1459" s="3"/>
      <c r="J1459" s="3"/>
      <c r="P1459" s="3"/>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3"/>
      <c r="D1461" s="3"/>
      <c r="F1461" s="3"/>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3"/>
      <c r="D1463" s="4"/>
      <c r="E1463" s="6"/>
      <c r="F1463" s="4"/>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4"/>
      <c r="E1470" s="6"/>
      <c r="F1470" s="4"/>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3"/>
      <c r="F1473" s="3"/>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3"/>
      <c r="D1474" s="4"/>
      <c r="E1474" s="6"/>
      <c r="F1474" s="4"/>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3"/>
      <c r="F1476" s="3"/>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4"/>
      <c r="D1477" s="3"/>
      <c r="F1477" s="3"/>
      <c r="G1477" s="3"/>
      <c r="J1477" s="3"/>
      <c r="P1477" s="3"/>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4"/>
      <c r="D1480" s="3"/>
      <c r="F1480" s="3"/>
      <c r="G1480" s="3"/>
      <c r="J1480" s="3"/>
      <c r="P1480" s="3"/>
      <c r="R1480" s="4"/>
      <c r="S1480" s="4"/>
      <c r="U1480" s="3"/>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4"/>
      <c r="Q1481" s="6"/>
      <c r="R1481" s="4"/>
      <c r="S1481" s="4"/>
      <c r="T1481" s="4"/>
      <c r="U1481" s="3"/>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T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4"/>
      <c r="D1483" s="3"/>
      <c r="F1483" s="3"/>
      <c r="G1483" s="3"/>
      <c r="J1483" s="3"/>
      <c r="P1483" s="3"/>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4"/>
      <c r="E1484" s="6"/>
      <c r="F1484" s="4"/>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4"/>
      <c r="E1487" s="6"/>
      <c r="F1487" s="4"/>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4"/>
      <c r="D1489" s="3"/>
      <c r="F1489" s="3"/>
      <c r="G1489" s="3"/>
      <c r="J1489" s="3"/>
      <c r="P1489" s="3"/>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3"/>
      <c r="D1491" s="3"/>
      <c r="F1491" s="3"/>
      <c r="G1491" s="6"/>
      <c r="H1491" s="6"/>
      <c r="I1491" s="6"/>
      <c r="J1491" s="4"/>
      <c r="K1491" s="6"/>
      <c r="L1491" s="6"/>
      <c r="M1491" s="6"/>
      <c r="N1491" s="6"/>
      <c r="O1491" s="6"/>
      <c r="P1491" s="4"/>
      <c r="Q1491" s="6"/>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4"/>
      <c r="E1493" s="6"/>
      <c r="F1493" s="4"/>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4"/>
      <c r="D1495" s="3"/>
      <c r="F1495" s="3"/>
      <c r="G1495" s="3"/>
      <c r="J1495" s="3"/>
      <c r="P1495" s="3"/>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4"/>
      <c r="E1498" s="6"/>
      <c r="F1498" s="4"/>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4"/>
      <c r="D1501" s="3"/>
      <c r="F1501" s="3"/>
      <c r="G1501" s="3"/>
      <c r="J1501" s="3"/>
      <c r="P1501" s="3"/>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4"/>
      <c r="D1506" s="3"/>
      <c r="F1506" s="3"/>
      <c r="G1506" s="3"/>
      <c r="J1506" s="3"/>
      <c r="P1506" s="3"/>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3"/>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4"/>
      <c r="D1511" s="3"/>
      <c r="F1511" s="3"/>
      <c r="G1511" s="3"/>
      <c r="J1511" s="3"/>
      <c r="P1511" s="3"/>
      <c r="R1511" s="4"/>
      <c r="S1511" s="4"/>
      <c r="T1511" s="3"/>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4"/>
      <c r="E1521" s="6"/>
      <c r="F1521" s="4"/>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3"/>
      <c r="D1523" s="3"/>
      <c r="F1523" s="3"/>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6"/>
      <c r="H1526" s="6"/>
      <c r="I1526" s="6"/>
      <c r="J1526" s="4"/>
      <c r="K1526" s="6"/>
      <c r="L1526" s="6"/>
      <c r="M1526" s="6"/>
      <c r="N1526" s="6"/>
      <c r="O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4"/>
      <c r="D1529" s="3"/>
      <c r="F1529" s="3"/>
      <c r="G1529" s="3"/>
      <c r="J1529" s="3"/>
      <c r="P1529" s="3"/>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4"/>
      <c r="D1534" s="3"/>
      <c r="F1534" s="3"/>
      <c r="G1534" s="3"/>
      <c r="J1534" s="3"/>
      <c r="P1534" s="3"/>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4"/>
      <c r="E1535" s="6"/>
      <c r="F1535" s="4"/>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4"/>
      <c r="D1543" s="3"/>
      <c r="F1543" s="3"/>
      <c r="G1543" s="3"/>
      <c r="J1543" s="3"/>
      <c r="P1543" s="3"/>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4"/>
      <c r="E1544" s="6"/>
      <c r="F1544" s="4"/>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4"/>
      <c r="E1545" s="6"/>
      <c r="F1545" s="4"/>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4"/>
      <c r="E1549" s="6"/>
      <c r="F1549" s="4"/>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4"/>
      <c r="E1556" s="6"/>
      <c r="F1556" s="4"/>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4"/>
      <c r="D1559" s="3"/>
      <c r="F1559" s="3"/>
      <c r="G1559" s="3"/>
      <c r="J1559" s="3"/>
      <c r="P1559" s="3"/>
      <c r="R1559" s="4"/>
      <c r="S1559" s="4"/>
      <c r="T1559" s="3"/>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3"/>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4"/>
      <c r="D1564" s="3"/>
      <c r="F1564" s="3"/>
      <c r="G1564" s="3"/>
      <c r="J1564" s="3"/>
      <c r="P1564" s="3"/>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4"/>
      <c r="E1566" s="6"/>
      <c r="F1566" s="4"/>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4"/>
      <c r="D1572" s="3"/>
      <c r="F1572" s="3"/>
      <c r="G1572" s="3"/>
      <c r="J1572" s="3"/>
      <c r="P1572" s="3"/>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4"/>
      <c r="E1573" s="6"/>
      <c r="F1573" s="4"/>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4"/>
      <c r="D1575" s="3"/>
      <c r="F1575" s="3"/>
      <c r="G1575" s="3"/>
      <c r="J1575" s="3"/>
      <c r="P1575" s="3"/>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3"/>
      <c r="F1576" s="3"/>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4"/>
      <c r="E1577" s="6"/>
      <c r="F1577" s="4"/>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4"/>
      <c r="D1580" s="3"/>
      <c r="F1580" s="3"/>
      <c r="G1580" s="3"/>
      <c r="J1580" s="3"/>
      <c r="P1580" s="3"/>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4"/>
      <c r="E1584" s="6"/>
      <c r="F1584" s="4"/>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3"/>
      <c r="F1585" s="3"/>
      <c r="G1585" s="3"/>
      <c r="J1585" s="3"/>
      <c r="P1585" s="3"/>
      <c r="R1585" s="4"/>
      <c r="S1585" s="4"/>
      <c r="T1585" s="3"/>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4"/>
      <c r="E1594" s="6"/>
      <c r="F1594" s="4"/>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4"/>
      <c r="E1595" s="6"/>
      <c r="F1595" s="4"/>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4"/>
      <c r="D1596" s="3"/>
      <c r="F1596" s="3"/>
      <c r="G1596" s="3"/>
      <c r="J1596" s="3"/>
      <c r="P1596" s="3"/>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3"/>
      <c r="F1604" s="3"/>
      <c r="G1604" s="6"/>
      <c r="H1604" s="6"/>
      <c r="I1604" s="6"/>
      <c r="J1604" s="4"/>
      <c r="K1604" s="6"/>
      <c r="L1604" s="6"/>
      <c r="M1604" s="6"/>
      <c r="N1604" s="6"/>
      <c r="O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4"/>
      <c r="E1605" s="6"/>
      <c r="F1605" s="4"/>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4"/>
      <c r="E1610" s="6"/>
      <c r="F1610" s="4"/>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1"/>
      <c r="H1611" s="1"/>
      <c r="I1611" s="1"/>
      <c r="J1611" s="4"/>
      <c r="K1611" s="6"/>
      <c r="L1611" s="1"/>
      <c r="M1611" s="1"/>
      <c r="N1611" s="1"/>
      <c r="O1611" s="1"/>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2"/>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4"/>
      <c r="D1619" s="3"/>
      <c r="F1619" s="4"/>
      <c r="G1619" s="3"/>
      <c r="J1619" s="3"/>
      <c r="P1619" s="3"/>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3"/>
      <c r="D1631" s="3"/>
      <c r="F1631" s="3"/>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4"/>
      <c r="E1633" s="6"/>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4"/>
      <c r="E1638" s="6"/>
      <c r="F1638" s="4"/>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4"/>
      <c r="D1640" s="3"/>
      <c r="F1640" s="3"/>
      <c r="G1640" s="3"/>
      <c r="J1640" s="3"/>
      <c r="P1640" s="3"/>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4"/>
      <c r="D1651" s="3"/>
      <c r="F1651" s="3"/>
      <c r="G1651" s="3"/>
      <c r="J1651" s="3"/>
      <c r="P1651" s="3"/>
      <c r="R1651" s="4"/>
      <c r="S1651" s="4"/>
      <c r="T1651" s="4"/>
      <c r="U1651" s="3"/>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4"/>
      <c r="E1655" s="6"/>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4"/>
      <c r="D1663" s="3"/>
      <c r="F1663" s="3"/>
      <c r="G1663" s="3"/>
      <c r="J1663" s="3"/>
      <c r="P1663" s="3"/>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4"/>
      <c r="D1666" s="3"/>
      <c r="F1666" s="3"/>
      <c r="G1666" s="3"/>
      <c r="J1666" s="3"/>
      <c r="P1666" s="3"/>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3"/>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4"/>
      <c r="E1668" s="6"/>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3"/>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4"/>
      <c r="E1678" s="6"/>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3"/>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4"/>
      <c r="E1685" s="6"/>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3"/>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4"/>
      <c r="E1692" s="6"/>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3"/>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4"/>
      <c r="D1736" s="3"/>
      <c r="F1736" s="4"/>
      <c r="G1736" s="3"/>
      <c r="J1736" s="3"/>
      <c r="P1736" s="3"/>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4"/>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4"/>
      <c r="Q1738" s="6"/>
      <c r="R1738" s="4"/>
      <c r="S1738" s="4"/>
      <c r="T1738" s="3"/>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1"/>
      <c r="H1768" s="1"/>
      <c r="I1768" s="1"/>
      <c r="J1768" s="4"/>
      <c r="K1768" s="6"/>
      <c r="L1768" s="1"/>
      <c r="M1768" s="1"/>
      <c r="N1768" s="1"/>
      <c r="O1768" s="1"/>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4"/>
      <c r="E1770" s="6"/>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3"/>
      <c r="R1774" s="4"/>
      <c r="S1774" s="4"/>
      <c r="T1774" s="3"/>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4"/>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2"/>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4"/>
      <c r="D1782" s="3"/>
      <c r="F1782" s="4"/>
      <c r="G1782" s="3"/>
      <c r="J1782" s="3"/>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3"/>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4"/>
      <c r="D1785" s="3"/>
      <c r="F1785" s="4"/>
      <c r="G1785" s="3"/>
      <c r="J1785" s="3"/>
      <c r="P1785" s="3"/>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3"/>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4"/>
      <c r="E1789" s="6"/>
      <c r="F1789" s="4"/>
      <c r="G1789" s="3"/>
      <c r="J1789" s="4"/>
      <c r="K1789" s="6"/>
      <c r="P1789" s="4"/>
      <c r="Q1789" s="6"/>
      <c r="R1789" s="2"/>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4"/>
      <c r="D1790" s="3"/>
      <c r="F1790" s="4"/>
      <c r="G1790" s="3"/>
      <c r="J1790" s="3"/>
      <c r="P1790" s="3"/>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3"/>
      <c r="F1791" s="3"/>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4"/>
      <c r="D1794" s="3"/>
      <c r="F1794" s="4"/>
      <c r="G1794" s="3"/>
      <c r="J1794" s="3"/>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3"/>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3"/>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3"/>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4"/>
      <c r="E1811" s="6"/>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4"/>
      <c r="E1818" s="6"/>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3"/>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4"/>
      <c r="E1826" s="6"/>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3"/>
      <c r="F1831" s="4"/>
      <c r="G1831" s="1"/>
      <c r="H1831" s="1"/>
      <c r="I1831" s="1"/>
      <c r="J1831" s="4"/>
      <c r="K1831" s="6"/>
      <c r="L1831" s="1"/>
      <c r="M1831" s="1"/>
      <c r="N1831" s="1"/>
      <c r="O1831" s="1"/>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4"/>
      <c r="E1833" s="6"/>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4"/>
      <c r="E1840" s="6"/>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3"/>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4"/>
      <c r="D1868" s="3"/>
      <c r="F1868" s="4"/>
      <c r="G1868" s="3"/>
      <c r="J1868" s="3"/>
      <c r="P1868" s="3"/>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4"/>
      <c r="D1869" s="3"/>
      <c r="F1869" s="4"/>
      <c r="G1869" s="3"/>
      <c r="J1869" s="3"/>
      <c r="P1869" s="3"/>
      <c r="R1869" s="4"/>
      <c r="S1869" s="4"/>
      <c r="T1869" s="4"/>
      <c r="U1869" s="3"/>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4"/>
      <c r="D1871" s="3"/>
      <c r="F1871" s="4"/>
      <c r="G1871" s="3"/>
      <c r="J1871" s="3"/>
      <c r="P1871" s="3"/>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4"/>
      <c r="E1873" s="6"/>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4"/>
      <c r="E1880" s="6"/>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4"/>
      <c r="E1887" s="6"/>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4"/>
      <c r="E1888" s="6"/>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4"/>
      <c r="E1894" s="6"/>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4"/>
      <c r="E1895" s="6"/>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3"/>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4"/>
      <c r="E1910" s="6"/>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4"/>
      <c r="E1917" s="6"/>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3"/>
      <c r="P1922" s="3"/>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4"/>
      <c r="E1962" s="6"/>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4"/>
      <c r="E1984" s="6"/>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3"/>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4"/>
      <c r="D2051" s="3"/>
      <c r="F2051" s="4"/>
      <c r="G2051" s="3"/>
      <c r="J2051" s="3"/>
      <c r="P2051" s="4"/>
      <c r="Q2051" s="6"/>
      <c r="R2051" s="4"/>
      <c r="S2051" s="4"/>
      <c r="T2051" s="3"/>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4"/>
      <c r="E2056" s="6"/>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4"/>
      <c r="E2063" s="6"/>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2"/>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4"/>
      <c r="D2065" s="3"/>
      <c r="F2065" s="4"/>
      <c r="G2065" s="3"/>
      <c r="J2065" s="3"/>
      <c r="P2065" s="3"/>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4"/>
      <c r="D2066" s="3"/>
      <c r="F2066" s="4"/>
      <c r="G2066" s="3"/>
      <c r="J2066" s="3"/>
      <c r="P2066" s="3"/>
      <c r="R2066" s="4"/>
      <c r="S2066" s="4"/>
      <c r="T2066" s="4"/>
      <c r="U2066" s="3"/>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4"/>
      <c r="E2069" s="6"/>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1"/>
      <c r="H2080" s="1"/>
      <c r="I2080" s="1"/>
      <c r="J2080" s="4"/>
      <c r="K2080" s="6"/>
      <c r="L2080" s="1"/>
      <c r="M2080" s="1"/>
      <c r="N2080" s="1"/>
      <c r="O2080" s="1"/>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6"/>
      <c r="H2084" s="6"/>
      <c r="I2084" s="6"/>
      <c r="J2084" s="4"/>
      <c r="K2084" s="6"/>
      <c r="L2084" s="6"/>
      <c r="M2084" s="6"/>
      <c r="N2084" s="6"/>
      <c r="O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3"/>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4"/>
      <c r="E2105" s="6"/>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3"/>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4"/>
      <c r="E2141" s="6"/>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4"/>
      <c r="E2148" s="6"/>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3"/>
      <c r="F2151" s="4"/>
      <c r="G2151" s="6"/>
      <c r="H2151" s="6"/>
      <c r="I2151" s="6"/>
      <c r="J2151" s="4"/>
      <c r="K2151" s="6"/>
      <c r="L2151" s="6"/>
      <c r="M2151" s="6"/>
      <c r="N2151" s="6"/>
      <c r="O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4"/>
      <c r="E2156" s="6"/>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4"/>
      <c r="E2163" s="6"/>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4"/>
      <c r="E2164" s="6"/>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4"/>
      <c r="E2170" s="6"/>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4"/>
      <c r="E2171" s="6"/>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4"/>
      <c r="E2185" s="6"/>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4"/>
      <c r="E2200" s="6"/>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4"/>
      <c r="E2207" s="6"/>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3"/>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3"/>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4"/>
      <c r="E2238" s="6"/>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4"/>
      <c r="E2239" s="6"/>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3"/>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4"/>
      <c r="E2246" s="6"/>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4"/>
      <c r="E2247" s="6"/>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4"/>
      <c r="E2253" s="6"/>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4"/>
      <c r="E2254" s="6"/>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4"/>
      <c r="E2261" s="6"/>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4"/>
      <c r="E2262" s="6"/>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4"/>
      <c r="E2268" s="6"/>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4"/>
      <c r="E2269" s="6"/>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4"/>
      <c r="E2275" s="6"/>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4"/>
      <c r="E2276" s="6"/>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4"/>
      <c r="E2277" s="6"/>
      <c r="F2277" s="4"/>
      <c r="G2277" s="2"/>
      <c r="H2277" s="2"/>
      <c r="I2277" s="2"/>
      <c r="J2277" s="4"/>
      <c r="K2277" s="6"/>
      <c r="L2277" s="2"/>
      <c r="M2277" s="2"/>
      <c r="N2277" s="2"/>
      <c r="O2277" s="2"/>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4"/>
      <c r="D2278" s="3"/>
      <c r="F2278" s="4"/>
      <c r="G2278" s="3"/>
      <c r="J2278" s="3"/>
      <c r="P2278" s="3"/>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4"/>
      <c r="D2279" s="3"/>
      <c r="F2279" s="4"/>
      <c r="G2279" s="3"/>
      <c r="J2279" s="3"/>
      <c r="P2279" s="3"/>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4"/>
      <c r="E2283" s="6"/>
      <c r="F2283" s="4"/>
      <c r="G2283" s="2"/>
      <c r="H2283" s="2"/>
      <c r="I2283" s="2"/>
      <c r="J2283" s="4"/>
      <c r="K2283" s="6"/>
      <c r="L2283" s="2"/>
      <c r="M2283" s="2"/>
      <c r="N2283" s="2"/>
      <c r="O2283" s="2"/>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4"/>
      <c r="E2284" s="6"/>
      <c r="F2284" s="4"/>
      <c r="G2284" s="3"/>
      <c r="J2284" s="4"/>
      <c r="K2284" s="6"/>
      <c r="P2284" s="4"/>
      <c r="Q2284" s="6"/>
      <c r="R2284" s="2"/>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4"/>
      <c r="D2285" s="3"/>
      <c r="F2285" s="4"/>
      <c r="G2285" s="3"/>
      <c r="J2285" s="3"/>
      <c r="P2285" s="3"/>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4"/>
      <c r="D2286" s="3"/>
      <c r="F2286" s="4"/>
      <c r="G2286" s="3"/>
      <c r="J2286" s="3"/>
      <c r="P2286" s="3"/>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4"/>
      <c r="Q2288" s="6"/>
      <c r="R2288" s="4"/>
      <c r="S2288" s="4"/>
      <c r="T2288" s="4"/>
      <c r="U2288" s="3"/>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3"/>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4"/>
      <c r="E2291" s="6"/>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3"/>
      <c r="D2292" s="4"/>
      <c r="E2292" s="6"/>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4"/>
      <c r="E2298" s="6"/>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3"/>
      <c r="D2299" s="4"/>
      <c r="E2299" s="6"/>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4"/>
      <c r="E2305" s="6"/>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4"/>
      <c r="E2306" s="6"/>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4"/>
      <c r="E2307" s="6"/>
      <c r="F2307" s="4"/>
      <c r="G2307" s="2"/>
      <c r="H2307" s="2"/>
      <c r="I2307" s="2"/>
      <c r="J2307" s="4"/>
      <c r="K2307" s="6"/>
      <c r="L2307" s="2"/>
      <c r="M2307" s="2"/>
      <c r="N2307" s="2"/>
      <c r="O2307" s="2"/>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4"/>
      <c r="D2308" s="3"/>
      <c r="F2308" s="4"/>
      <c r="G2308" s="3"/>
      <c r="J2308" s="3"/>
      <c r="P2308" s="3"/>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3"/>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4"/>
      <c r="E2313" s="6"/>
      <c r="F2313" s="4"/>
      <c r="G2313" s="2"/>
      <c r="H2313" s="2"/>
      <c r="I2313" s="2"/>
      <c r="J2313" s="4"/>
      <c r="K2313" s="6"/>
      <c r="L2313" s="2"/>
      <c r="M2313" s="2"/>
      <c r="N2313" s="2"/>
      <c r="O2313" s="2"/>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4"/>
      <c r="E2314" s="6"/>
      <c r="F2314" s="4"/>
      <c r="G2314" s="3"/>
      <c r="J2314" s="4"/>
      <c r="K2314" s="6"/>
      <c r="P2314" s="4"/>
      <c r="Q2314" s="6"/>
      <c r="R2314" s="2"/>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4"/>
      <c r="D2316" s="3"/>
      <c r="F2316" s="4"/>
      <c r="G2316" s="3"/>
      <c r="J2316" s="3"/>
      <c r="P2316" s="3"/>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4"/>
      <c r="D2317" s="3"/>
      <c r="F2317" s="4"/>
      <c r="G2317" s="3"/>
      <c r="J2317" s="3"/>
      <c r="P2317" s="3"/>
      <c r="R2317" s="4"/>
      <c r="S2317" s="4"/>
      <c r="T2317" s="3"/>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4"/>
      <c r="D2319" s="3"/>
      <c r="F2319" s="4"/>
      <c r="G2319" s="3"/>
      <c r="J2319" s="3"/>
      <c r="P2319" s="3"/>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4"/>
      <c r="E2320" s="6"/>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4"/>
      <c r="E2321" s="6"/>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4"/>
      <c r="E2328" s="6"/>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4"/>
      <c r="E2329" s="6"/>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3"/>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4"/>
      <c r="E2336" s="6"/>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4"/>
      <c r="E2337" s="6"/>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3"/>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4"/>
      <c r="E2344" s="6"/>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3"/>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4"/>
      <c r="E2351" s="6"/>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6"/>
      <c r="H2355" s="6"/>
      <c r="I2355" s="6"/>
      <c r="J2355" s="4"/>
      <c r="K2355" s="6"/>
      <c r="L2355" s="6"/>
      <c r="M2355" s="6"/>
      <c r="N2355" s="6"/>
      <c r="O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4"/>
      <c r="E2358" s="6"/>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4"/>
      <c r="E2365" s="6"/>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1"/>
      <c r="H2378" s="1"/>
      <c r="I2378" s="1"/>
      <c r="J2378" s="4"/>
      <c r="K2378" s="6"/>
      <c r="L2378" s="1"/>
      <c r="M2378" s="1"/>
      <c r="N2378" s="1"/>
      <c r="O2378" s="1"/>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4"/>
      <c r="D2425" s="3"/>
      <c r="F2425" s="4"/>
      <c r="G2425" s="3"/>
      <c r="J2425" s="3"/>
      <c r="P2425" s="4"/>
      <c r="Q2425" s="6"/>
      <c r="R2425" s="4"/>
      <c r="S2425" s="4"/>
      <c r="T2425" s="4"/>
      <c r="U2425" s="3"/>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4"/>
      <c r="E2436" s="6"/>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4"/>
      <c r="E2443" s="6"/>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4"/>
      <c r="D2444" s="3"/>
      <c r="F2444" s="4"/>
      <c r="G2444" s="3"/>
      <c r="J2444" s="3"/>
      <c r="P2444" s="3"/>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4"/>
      <c r="E2450" s="6"/>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4"/>
      <c r="E2457" s="6"/>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4"/>
      <c r="E2458" s="6"/>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4"/>
      <c r="E2464" s="6"/>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4"/>
      <c r="E2465" s="6"/>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4"/>
      <c r="D2479" s="3"/>
      <c r="F2479" s="4"/>
      <c r="G2479" s="3"/>
      <c r="J2479" s="3"/>
      <c r="P2479" s="3"/>
      <c r="R2479" s="4"/>
      <c r="S2479" s="4"/>
      <c r="T2479" s="3"/>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4"/>
      <c r="D2501" s="3"/>
      <c r="F2501" s="4"/>
      <c r="G2501" s="3"/>
      <c r="J2501" s="3"/>
      <c r="P2501" s="3"/>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3"/>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3"/>
      <c r="F2504" s="4"/>
      <c r="G2504" s="3"/>
      <c r="J2504" s="3"/>
      <c r="P2504" s="4"/>
      <c r="Q2504" s="6"/>
      <c r="R2504" s="4"/>
      <c r="S2504" s="4"/>
      <c r="T2504" s="3"/>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4"/>
      <c r="E2506" s="6"/>
      <c r="F2506" s="3"/>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3"/>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3"/>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4"/>
      <c r="E2522" s="6"/>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4"/>
      <c r="E2523" s="6"/>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2"/>
      <c r="H2525" s="2"/>
      <c r="I2525" s="2"/>
      <c r="J2525" s="4"/>
      <c r="K2525" s="6"/>
      <c r="L2525" s="2"/>
      <c r="M2525" s="2"/>
      <c r="N2525" s="2"/>
      <c r="O2525" s="2"/>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3"/>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4"/>
      <c r="E2531" s="6"/>
      <c r="F2531" s="4"/>
      <c r="G2531" s="2"/>
      <c r="H2531" s="2"/>
      <c r="I2531" s="2"/>
      <c r="J2531" s="4"/>
      <c r="K2531" s="6"/>
      <c r="L2531" s="2"/>
      <c r="M2531" s="2"/>
      <c r="N2531" s="2"/>
      <c r="O2531" s="2"/>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4"/>
      <c r="E2532" s="6"/>
      <c r="F2532" s="4"/>
      <c r="G2532" s="3"/>
      <c r="J2532" s="4"/>
      <c r="K2532" s="6"/>
      <c r="P2532" s="4"/>
      <c r="Q2532" s="6"/>
      <c r="R2532" s="2"/>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4"/>
      <c r="D2533" s="3"/>
      <c r="F2533" s="4"/>
      <c r="G2533" s="3"/>
      <c r="J2533" s="3"/>
      <c r="P2533" s="3"/>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4"/>
      <c r="D2537" s="3"/>
      <c r="F2537" s="4"/>
      <c r="G2537" s="3"/>
      <c r="J2537" s="3"/>
      <c r="P2537" s="4"/>
      <c r="Q2537" s="6"/>
      <c r="R2537" s="4"/>
      <c r="S2537" s="4"/>
      <c r="T2537" s="4"/>
      <c r="U2537" s="3"/>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4"/>
      <c r="D2538" s="3"/>
      <c r="F2538" s="4"/>
      <c r="G2538" s="3"/>
      <c r="J2538" s="3"/>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4"/>
      <c r="D2539" s="3"/>
      <c r="F2539" s="4"/>
      <c r="G2539" s="3"/>
      <c r="J2539" s="3"/>
      <c r="P2539" s="3"/>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3"/>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3"/>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4"/>
      <c r="E2554" s="6"/>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4"/>
      <c r="E2555" s="6"/>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4"/>
      <c r="E2562" s="6"/>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3"/>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4"/>
      <c r="E2569" s="6"/>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4"/>
      <c r="E2570" s="6"/>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4"/>
      <c r="E2577" s="6"/>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4"/>
      <c r="E2584" s="6"/>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4"/>
      <c r="E2591" s="6"/>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4"/>
      <c r="E2598" s="6"/>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1"/>
      <c r="H2604" s="1"/>
      <c r="I2604" s="1"/>
      <c r="J2604" s="4"/>
      <c r="K2604" s="6"/>
      <c r="L2604" s="1"/>
      <c r="M2604" s="1"/>
      <c r="N2604" s="1"/>
      <c r="O2604" s="1"/>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4"/>
      <c r="E2620" s="6"/>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4"/>
      <c r="E2627" s="6"/>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4"/>
      <c r="E2634" s="6"/>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4"/>
      <c r="E2641" s="6"/>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4"/>
      <c r="E2642" s="6"/>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4"/>
      <c r="D2644" s="3"/>
      <c r="F2644" s="4"/>
      <c r="G2644" s="3"/>
      <c r="J2644" s="3"/>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4"/>
      <c r="D2656" s="3"/>
      <c r="F2656" s="4"/>
      <c r="G2656" s="3"/>
      <c r="J2656" s="3"/>
      <c r="P2656" s="4"/>
      <c r="Q2656" s="6"/>
      <c r="R2656" s="4"/>
      <c r="S2656" s="4"/>
      <c r="T2656" s="3"/>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4"/>
      <c r="D2657" s="3"/>
      <c r="F2657" s="4"/>
      <c r="G2657" s="3"/>
      <c r="J2657" s="3"/>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4"/>
      <c r="D2661" s="3"/>
      <c r="F2661" s="4"/>
      <c r="G2661" s="3"/>
      <c r="J2661" s="3"/>
      <c r="P2661" s="3"/>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4"/>
      <c r="D2662" s="3"/>
      <c r="F2662" s="4"/>
      <c r="G2662" s="3"/>
      <c r="J2662" s="3"/>
      <c r="P2662" s="3"/>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4"/>
      <c r="D2663" s="3"/>
      <c r="F2663" s="4"/>
      <c r="G2663" s="3"/>
      <c r="J2663" s="3"/>
      <c r="P2663" s="4"/>
      <c r="Q2663" s="6"/>
      <c r="R2663" s="4"/>
      <c r="S2663" s="4"/>
      <c r="T2663" s="4"/>
      <c r="U2663" s="3"/>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4"/>
      <c r="E2664" s="6"/>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4"/>
      <c r="D2665" s="3"/>
      <c r="F2665" s="4"/>
      <c r="G2665" s="3"/>
      <c r="J2665" s="3"/>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3"/>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4"/>
      <c r="E2675" s="6"/>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4"/>
      <c r="E2682" s="6"/>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3"/>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4"/>
      <c r="E2704" s="6"/>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4"/>
      <c r="E2711" s="6"/>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4"/>
      <c r="E2718" s="6"/>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4"/>
      <c r="E2719" s="6"/>
      <c r="F2719" s="4"/>
      <c r="G2719" s="3"/>
      <c r="J2719" s="4"/>
      <c r="K2719" s="6"/>
      <c r="P2719" s="4"/>
      <c r="Q2719" s="6"/>
      <c r="R2719" s="2"/>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4"/>
      <c r="D2720" s="3"/>
      <c r="F2720" s="4"/>
      <c r="G2720" s="3"/>
      <c r="J2720" s="3"/>
      <c r="P2720" s="3"/>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4"/>
      <c r="D2721" s="3"/>
      <c r="F2721" s="4"/>
      <c r="G2721" s="3"/>
      <c r="J2721" s="3"/>
      <c r="P2721" s="3"/>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4"/>
      <c r="Q2722" s="6"/>
      <c r="R2722" s="4"/>
      <c r="S2722" s="4"/>
      <c r="T2722" s="4"/>
      <c r="U2722" s="3"/>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4"/>
      <c r="D2725" s="3"/>
      <c r="F2725" s="4"/>
      <c r="G2725" s="3"/>
      <c r="J2725" s="3"/>
      <c r="P2725" s="3"/>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4"/>
      <c r="E2727" s="6"/>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4"/>
      <c r="E2734" s="6"/>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6"/>
      <c r="H2740" s="6"/>
      <c r="I2740" s="6"/>
      <c r="J2740" s="4"/>
      <c r="K2740" s="6"/>
      <c r="L2740" s="6"/>
      <c r="M2740" s="6"/>
      <c r="N2740" s="6"/>
      <c r="O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3"/>
      <c r="F2745" s="4"/>
      <c r="G2745" s="2"/>
      <c r="H2745" s="2"/>
      <c r="I2745" s="2"/>
      <c r="J2745" s="4"/>
      <c r="K2745" s="6"/>
      <c r="L2745" s="2"/>
      <c r="M2745" s="2"/>
      <c r="N2745" s="2"/>
      <c r="O2745" s="2"/>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4"/>
      <c r="D2746" s="3"/>
      <c r="F2746" s="4"/>
      <c r="G2746" s="3"/>
      <c r="J2746" s="3"/>
      <c r="P2746" s="3"/>
      <c r="R2746" s="4"/>
      <c r="S2746" s="4"/>
      <c r="T2746" s="4"/>
      <c r="U2746" s="3"/>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4"/>
      <c r="E2749" s="6"/>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4"/>
      <c r="D2753" s="3"/>
      <c r="F2753" s="4"/>
      <c r="G2753" s="3"/>
      <c r="J2753" s="3"/>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4"/>
      <c r="D2755" s="3"/>
      <c r="F2755" s="4"/>
      <c r="G2755" s="3"/>
      <c r="J2755" s="3"/>
      <c r="P2755" s="4"/>
      <c r="Q2755" s="6"/>
      <c r="R2755" s="4"/>
      <c r="S2755" s="4"/>
      <c r="T2755" s="4"/>
      <c r="U2755" s="3"/>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4"/>
      <c r="E2758" s="6"/>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3"/>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4"/>
      <c r="E2765" s="6"/>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4"/>
      <c r="E2766" s="6"/>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4"/>
      <c r="D2771" s="3"/>
      <c r="F2771" s="4"/>
      <c r="G2771" s="3"/>
      <c r="J2771" s="3"/>
      <c r="P2771" s="3"/>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4"/>
      <c r="E2772" s="6"/>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4"/>
      <c r="E2781" s="6"/>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4"/>
      <c r="D2826" s="3"/>
      <c r="F2826" s="4"/>
      <c r="G2826" s="3"/>
      <c r="J2826" s="3"/>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4"/>
      <c r="D2830" s="3"/>
      <c r="F2830" s="4"/>
      <c r="G2830" s="3"/>
      <c r="J2830" s="3"/>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4"/>
      <c r="E2831" s="6"/>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4"/>
      <c r="E2838" s="6"/>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4"/>
      <c r="E2845" s="6"/>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4"/>
      <c r="E2860" s="6"/>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4"/>
      <c r="E2867" s="6"/>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4"/>
      <c r="E2874" s="6"/>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2"/>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4"/>
      <c r="D2877" s="3"/>
      <c r="F2877" s="4"/>
      <c r="G2877" s="3"/>
      <c r="J2877" s="3"/>
      <c r="P2877" s="3"/>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4"/>
      <c r="D2879" s="3"/>
      <c r="F2879" s="4"/>
      <c r="G2879" s="3"/>
      <c r="J2879" s="3"/>
      <c r="P2879" s="3"/>
      <c r="R2879" s="4"/>
      <c r="S2879" s="4"/>
      <c r="T2879" s="4"/>
      <c r="U2879" s="3"/>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4"/>
      <c r="E2882" s="6"/>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4"/>
      <c r="E2883" s="6"/>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1"/>
      <c r="H2891" s="1"/>
      <c r="I2891" s="1"/>
      <c r="J2891" s="4"/>
      <c r="K2891" s="6"/>
      <c r="L2891" s="1"/>
      <c r="M2891" s="1"/>
      <c r="N2891" s="1"/>
      <c r="O2891" s="1"/>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3"/>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4"/>
      <c r="E2906" s="6"/>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4"/>
      <c r="D2917" s="3"/>
      <c r="F2917" s="4"/>
      <c r="G2917" s="3"/>
      <c r="J2917" s="3"/>
      <c r="P2917" s="4"/>
      <c r="Q2917" s="6"/>
      <c r="R2917" s="4"/>
      <c r="S2917" s="4"/>
      <c r="T2917" s="4"/>
      <c r="U2917" s="3"/>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4"/>
      <c r="E2935" s="6"/>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4"/>
      <c r="E2942" s="6"/>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4"/>
      <c r="E2949" s="6"/>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4"/>
      <c r="D2975" s="3"/>
      <c r="F2975" s="4"/>
      <c r="G2975" s="3"/>
      <c r="J2975" s="3"/>
      <c r="P2975" s="3"/>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3"/>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4"/>
      <c r="E2981" s="6"/>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4"/>
      <c r="E2988" s="6"/>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4"/>
      <c r="D2991" s="3"/>
      <c r="F2991" s="4"/>
      <c r="G2991" s="3"/>
      <c r="J2991" s="3"/>
      <c r="P2991" s="4"/>
      <c r="Q2991" s="6"/>
      <c r="R2991" s="4"/>
      <c r="S2991" s="4"/>
      <c r="T2991" s="3"/>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4"/>
      <c r="E2995" s="6"/>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4"/>
      <c r="E2996" s="6"/>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4"/>
      <c r="E3003" s="6"/>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4"/>
      <c r="E3010" s="6"/>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3"/>
      <c r="D3011" s="4"/>
      <c r="E3011" s="6"/>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4"/>
      <c r="E3017" s="6"/>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4"/>
      <c r="E3018" s="6"/>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4"/>
      <c r="E3025" s="6"/>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2"/>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4"/>
      <c r="D3027" s="3"/>
      <c r="F3027" s="4"/>
      <c r="G3027" s="3"/>
      <c r="J3027" s="3"/>
      <c r="P3027" s="3"/>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4"/>
      <c r="D3028" s="3"/>
      <c r="F3028" s="4"/>
      <c r="G3028" s="3"/>
      <c r="J3028" s="3"/>
      <c r="P3028" s="3"/>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4"/>
      <c r="D3029" s="3"/>
      <c r="F3029" s="4"/>
      <c r="G3029" s="3"/>
      <c r="J3029" s="3"/>
      <c r="P3029" s="3"/>
      <c r="R3029" s="4"/>
      <c r="S3029" s="4"/>
      <c r="T3029" s="3"/>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3"/>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4"/>
      <c r="D3031" s="3"/>
      <c r="F3031" s="4"/>
      <c r="G3031" s="3"/>
      <c r="J3031" s="3"/>
      <c r="P3031" s="3"/>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4"/>
      <c r="E3032" s="6"/>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4"/>
      <c r="E3039" s="6"/>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4"/>
      <c r="E3046" s="6"/>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4"/>
      <c r="E3053" s="6"/>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3"/>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3"/>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4"/>
      <c r="E3061" s="6"/>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4"/>
      <c r="E3068" s="6"/>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1"/>
      <c r="H3073" s="1"/>
      <c r="I3073" s="1"/>
      <c r="J3073" s="4"/>
      <c r="K3073" s="6"/>
      <c r="L3073" s="1"/>
      <c r="M3073" s="1"/>
      <c r="N3073" s="1"/>
      <c r="O3073" s="1"/>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4"/>
      <c r="E3075" s="6"/>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4"/>
      <c r="D3077" s="3"/>
      <c r="F3077" s="4"/>
      <c r="G3077" s="3"/>
      <c r="J3077" s="3"/>
      <c r="P3077" s="3"/>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3"/>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4"/>
      <c r="D3082" s="3"/>
      <c r="F3082" s="4"/>
      <c r="G3082" s="3"/>
      <c r="J3082" s="3"/>
      <c r="P3082" s="3"/>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4"/>
      <c r="E3083" s="6"/>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4"/>
      <c r="D3086" s="3"/>
      <c r="F3086" s="4"/>
      <c r="G3086" s="3"/>
      <c r="J3086" s="3"/>
      <c r="P3086" s="3"/>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4"/>
      <c r="D3087" s="3"/>
      <c r="F3087" s="4"/>
      <c r="G3087" s="3"/>
      <c r="J3087" s="3"/>
      <c r="P3087" s="3"/>
      <c r="R3087" s="4"/>
      <c r="S3087" s="4"/>
      <c r="T3087" s="3"/>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4"/>
      <c r="D3089" s="3"/>
      <c r="F3089" s="4"/>
      <c r="G3089" s="3"/>
      <c r="J3089" s="3"/>
      <c r="P3089" s="3"/>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4"/>
      <c r="E3090" s="6"/>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4"/>
      <c r="D3092" s="3"/>
      <c r="F3092" s="4"/>
      <c r="G3092" s="3"/>
      <c r="J3092" s="3"/>
      <c r="P3092" s="3"/>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6"/>
      <c r="H3094" s="6"/>
      <c r="I3094" s="6"/>
      <c r="J3094" s="4"/>
      <c r="K3094" s="6"/>
      <c r="L3094" s="6"/>
      <c r="M3094" s="6"/>
      <c r="N3094" s="6"/>
      <c r="O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4"/>
      <c r="D3096" s="3"/>
      <c r="F3096" s="4"/>
      <c r="G3096" s="3"/>
      <c r="J3096" s="3"/>
      <c r="P3096" s="3"/>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4"/>
      <c r="E3097" s="6"/>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4"/>
      <c r="E3098" s="6"/>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4"/>
      <c r="G3101" s="6"/>
      <c r="H3101" s="6"/>
      <c r="I3101" s="6"/>
      <c r="J3101" s="4"/>
      <c r="K3101" s="6"/>
      <c r="L3101" s="6"/>
      <c r="M3101" s="6"/>
      <c r="N3101" s="6"/>
      <c r="O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4"/>
      <c r="E3104" s="6"/>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4"/>
      <c r="E3112" s="6"/>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3"/>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3"/>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3"/>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3"/>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4"/>
      <c r="E3148" s="6"/>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4"/>
      <c r="E3154" s="6"/>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3"/>
      <c r="F3156" s="3"/>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3"/>
      <c r="G3160" s="6"/>
      <c r="H3160" s="6"/>
      <c r="I3160" s="6"/>
      <c r="J3160" s="4"/>
      <c r="K3160" s="6"/>
      <c r="L3160" s="6"/>
      <c r="M3160" s="6"/>
      <c r="N3160" s="6"/>
      <c r="O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4"/>
      <c r="E3164" s="6"/>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3"/>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4"/>
      <c r="E3177" s="6"/>
      <c r="F3177" s="4"/>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4"/>
      <c r="D3183" s="3"/>
      <c r="F3183" s="4"/>
      <c r="G3183" s="3"/>
      <c r="J3183" s="3"/>
      <c r="P3183" s="3"/>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4"/>
      <c r="D3184" s="3"/>
      <c r="F3184" s="4"/>
      <c r="G3184" s="3"/>
      <c r="J3184" s="3"/>
      <c r="P3184" s="3"/>
      <c r="R3184" s="4"/>
      <c r="S3184" s="4"/>
      <c r="T3184" s="3"/>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4"/>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4"/>
      <c r="E3195" s="6"/>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4"/>
      <c r="E3196" s="6"/>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4"/>
      <c r="E3210" s="6"/>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4"/>
      <c r="E3219" s="6"/>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3"/>
      <c r="F3223" s="3"/>
      <c r="G3223" s="6"/>
      <c r="H3223" s="6"/>
      <c r="I3223" s="6"/>
      <c r="J3223" s="4"/>
      <c r="K3223" s="6"/>
      <c r="L3223" s="6"/>
      <c r="M3223" s="6"/>
      <c r="N3223" s="6"/>
      <c r="O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4"/>
      <c r="E3248" s="6"/>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6"/>
      <c r="H3258" s="6"/>
      <c r="I3258" s="6"/>
      <c r="J3258" s="4"/>
      <c r="K3258" s="6"/>
      <c r="L3258" s="6"/>
      <c r="M3258" s="6"/>
      <c r="N3258" s="6"/>
      <c r="O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4"/>
      <c r="E3261" s="6"/>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4"/>
      <c r="E3262" s="6"/>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3"/>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4"/>
      <c r="E3283" s="6"/>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4"/>
      <c r="E3291" s="6"/>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6"/>
      <c r="H3296" s="6"/>
      <c r="I3296" s="6"/>
      <c r="J3296" s="4"/>
      <c r="K3296" s="6"/>
      <c r="L3296" s="6"/>
      <c r="M3296" s="6"/>
      <c r="N3296" s="6"/>
      <c r="O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3"/>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4"/>
      <c r="E3301" s="6"/>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3"/>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3"/>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4"/>
      <c r="E3315" s="6"/>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1"/>
      <c r="H3323" s="1"/>
      <c r="I3323" s="1"/>
      <c r="J3323" s="4"/>
      <c r="K3323" s="6"/>
      <c r="L3323" s="1"/>
      <c r="M3323" s="1"/>
      <c r="N3323" s="1"/>
      <c r="O3323" s="1"/>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3"/>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3"/>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4"/>
      <c r="E3347" s="6"/>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6"/>
      <c r="H3348" s="6"/>
      <c r="I3348" s="6"/>
      <c r="J3348" s="4"/>
      <c r="K3348" s="6"/>
      <c r="L3348" s="6"/>
      <c r="M3348" s="6"/>
      <c r="N3348" s="6"/>
      <c r="O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4"/>
      <c r="E3356" s="6"/>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4"/>
      <c r="E3357" s="6"/>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4"/>
      <c r="E3379" s="6"/>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2"/>
      <c r="H3380" s="2"/>
      <c r="I3380" s="2"/>
      <c r="J3380" s="4"/>
      <c r="K3380" s="6"/>
      <c r="L3380" s="2"/>
      <c r="M3380" s="2"/>
      <c r="N3380" s="2"/>
      <c r="O3380" s="2"/>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4"/>
      <c r="E3386" s="6"/>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4"/>
      <c r="E3394" s="6"/>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2"/>
      <c r="H3397" s="2"/>
      <c r="I3397" s="2"/>
      <c r="J3397" s="4"/>
      <c r="K3397" s="6"/>
      <c r="L3397" s="2"/>
      <c r="M3397" s="2"/>
      <c r="N3397" s="2"/>
      <c r="O3397" s="2"/>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3"/>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4"/>
      <c r="E3422" s="6"/>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3"/>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4"/>
      <c r="D3426" s="3"/>
      <c r="F3426" s="4"/>
      <c r="G3426" s="3"/>
      <c r="J3426" s="3"/>
      <c r="P3426" s="3"/>
      <c r="R3426" s="4"/>
      <c r="S3426" s="4"/>
      <c r="T3426" s="4"/>
      <c r="U3426" s="3"/>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3"/>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6"/>
      <c r="H3428" s="6"/>
      <c r="I3428" s="6"/>
      <c r="J3428" s="4"/>
      <c r="K3428" s="6"/>
      <c r="L3428" s="6"/>
      <c r="M3428" s="6"/>
      <c r="N3428" s="6"/>
      <c r="O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6"/>
      <c r="H3429" s="6"/>
      <c r="I3429" s="6"/>
      <c r="J3429" s="4"/>
      <c r="K3429" s="6"/>
      <c r="L3429" s="6"/>
      <c r="M3429" s="6"/>
      <c r="N3429" s="6"/>
      <c r="O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4"/>
      <c r="E3443" s="6"/>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4"/>
      <c r="E3450" s="6"/>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3"/>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3"/>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4"/>
      <c r="E3471" s="6"/>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6"/>
      <c r="H3474" s="6"/>
      <c r="I3474" s="6"/>
      <c r="J3474" s="4"/>
      <c r="K3474" s="6"/>
      <c r="L3474" s="6"/>
      <c r="M3474" s="6"/>
      <c r="N3474" s="6"/>
      <c r="O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4"/>
      <c r="D3479" s="3"/>
      <c r="F3479" s="3"/>
      <c r="G3479" s="3"/>
      <c r="J3479" s="3"/>
      <c r="P3479" s="3"/>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6"/>
      <c r="H3480" s="6"/>
      <c r="I3480" s="6"/>
      <c r="J3480" s="4"/>
      <c r="K3480" s="6"/>
      <c r="L3480" s="6"/>
      <c r="M3480" s="6"/>
      <c r="N3480" s="6"/>
      <c r="O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4"/>
      <c r="E3484" s="6"/>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6"/>
      <c r="H3487" s="6"/>
      <c r="I3487" s="6"/>
      <c r="J3487" s="4"/>
      <c r="K3487" s="6"/>
      <c r="L3487" s="6"/>
      <c r="M3487" s="6"/>
      <c r="N3487" s="6"/>
      <c r="O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3"/>
      <c r="G3492" s="6"/>
      <c r="H3492" s="6"/>
      <c r="I3492" s="6"/>
      <c r="J3492" s="4"/>
      <c r="K3492" s="6"/>
      <c r="L3492" s="6"/>
      <c r="M3492" s="6"/>
      <c r="N3492" s="6"/>
      <c r="O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3"/>
      <c r="F3495" s="3"/>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4"/>
      <c r="D3496" s="3"/>
      <c r="F3496" s="3"/>
      <c r="G3496" s="3"/>
      <c r="J3496" s="3"/>
      <c r="P3496" s="3"/>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4"/>
      <c r="E3497" s="6"/>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4"/>
      <c r="D3511" s="3"/>
      <c r="F3511" s="4"/>
      <c r="G3511" s="3"/>
      <c r="J3511" s="3"/>
      <c r="P3511" s="3"/>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4"/>
      <c r="E3515" s="6"/>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4"/>
      <c r="E3528" s="6"/>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4"/>
      <c r="E3546" s="6"/>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4"/>
      <c r="E3554" s="6"/>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4"/>
      <c r="E3560" s="6"/>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3"/>
      <c r="F3563" s="4"/>
      <c r="G3563" s="2"/>
      <c r="H3563" s="2"/>
      <c r="I3563" s="2"/>
      <c r="J3563" s="4"/>
      <c r="K3563" s="6"/>
      <c r="L3563" s="2"/>
      <c r="M3563" s="2"/>
      <c r="N3563" s="2"/>
      <c r="O3563" s="2"/>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4"/>
      <c r="D3564" s="3"/>
      <c r="F3564" s="3"/>
      <c r="G3564" s="3"/>
      <c r="J3564" s="3"/>
      <c r="P3564" s="3"/>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3"/>
      <c r="D3565" s="3"/>
      <c r="F3565" s="4"/>
      <c r="G3565" s="6"/>
      <c r="H3565" s="6"/>
      <c r="I3565" s="6"/>
      <c r="J3565" s="4"/>
      <c r="K3565" s="6"/>
      <c r="L3565" s="6"/>
      <c r="M3565" s="6"/>
      <c r="N3565" s="6"/>
      <c r="O3565" s="6"/>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4"/>
      <c r="E3569" s="6"/>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4"/>
      <c r="E3570" s="6"/>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4"/>
      <c r="E3578" s="6"/>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4"/>
      <c r="E3583" s="6"/>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4"/>
      <c r="E3584" s="6"/>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4"/>
      <c r="D3585" s="3"/>
      <c r="F3585" s="4"/>
      <c r="G3585" s="3"/>
      <c r="J3585" s="3"/>
      <c r="P3585" s="4"/>
      <c r="Q3585" s="6"/>
      <c r="R3585" s="4"/>
      <c r="S3585" s="4"/>
      <c r="T3585" s="3"/>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4"/>
      <c r="D3589" s="3"/>
      <c r="F3589" s="4"/>
      <c r="G3589" s="3"/>
      <c r="J3589" s="3"/>
      <c r="P3589" s="4"/>
      <c r="Q3589" s="6"/>
      <c r="R3589" s="4"/>
      <c r="S3589" s="4"/>
      <c r="T3589" s="4"/>
      <c r="U3589" s="3"/>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4"/>
      <c r="E3592" s="6"/>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4"/>
      <c r="E3593" s="6"/>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4"/>
      <c r="E3600" s="6"/>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4"/>
      <c r="E3601" s="6"/>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4"/>
      <c r="D3602" s="3"/>
      <c r="F3602" s="3"/>
      <c r="G3602" s="3"/>
      <c r="J3602" s="3"/>
      <c r="P3602" s="3"/>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3"/>
      <c r="D3603" s="3"/>
      <c r="F3603" s="3"/>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3"/>
      <c r="D3604" s="3"/>
      <c r="F3604" s="3"/>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4"/>
      <c r="D3610" s="3"/>
      <c r="F3610" s="3"/>
      <c r="G3610" s="3"/>
      <c r="J3610" s="3"/>
      <c r="P3610" s="3"/>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4"/>
      <c r="E3616" s="6"/>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4"/>
      <c r="D3620" s="3"/>
      <c r="F3620" s="3"/>
      <c r="G3620" s="3"/>
      <c r="J3620" s="3"/>
      <c r="P3620" s="3"/>
      <c r="R3620" s="4"/>
      <c r="S3620" s="4"/>
      <c r="T3620" s="4"/>
      <c r="U3620" s="3"/>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4"/>
      <c r="E3622" s="6"/>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4"/>
      <c r="D3623" s="3"/>
      <c r="F3623" s="3"/>
      <c r="G3623" s="3"/>
      <c r="J3623" s="3"/>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4"/>
      <c r="D3624" s="3"/>
      <c r="F3624" s="3"/>
      <c r="G3624" s="3"/>
      <c r="J3624" s="3"/>
      <c r="P3624" s="3"/>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3"/>
      <c r="F3626" s="3"/>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4"/>
      <c r="D3628" s="3"/>
      <c r="F3628" s="3"/>
      <c r="G3628" s="3"/>
      <c r="J3628" s="3"/>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4"/>
      <c r="D3636" s="3"/>
      <c r="F3636" s="3"/>
      <c r="G3636" s="3"/>
      <c r="J3636" s="3"/>
      <c r="P3636" s="3"/>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3"/>
      <c r="G3637" s="1"/>
      <c r="H3637" s="1"/>
      <c r="I3637" s="1"/>
      <c r="J3637" s="4"/>
      <c r="K3637" s="6"/>
      <c r="L3637" s="1"/>
      <c r="M3637" s="1"/>
      <c r="N3637" s="1"/>
      <c r="O3637" s="1"/>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4"/>
      <c r="E3646" s="6"/>
      <c r="F3646" s="3"/>
      <c r="G3646" s="4"/>
      <c r="H3646" s="6"/>
      <c r="I3646" s="6"/>
      <c r="J3646" s="4"/>
      <c r="K3646" s="6"/>
      <c r="L3646" s="6"/>
      <c r="M3646" s="6"/>
      <c r="N3646" s="6"/>
      <c r="O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6"/>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6"/>
      <c r="H3649" s="6"/>
      <c r="I3649" s="6"/>
      <c r="J3649" s="4"/>
      <c r="K3649" s="6"/>
      <c r="L3649" s="6"/>
      <c r="M3649" s="6"/>
      <c r="N3649" s="6"/>
      <c r="O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6"/>
      <c r="H3653" s="6"/>
      <c r="I3653" s="6"/>
      <c r="J3653" s="4"/>
      <c r="K3653" s="6"/>
      <c r="L3653" s="6"/>
      <c r="M3653" s="6"/>
      <c r="N3653" s="6"/>
      <c r="O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4"/>
      <c r="E3655" s="6"/>
      <c r="F3655" s="4"/>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6"/>
      <c r="H3658" s="6"/>
      <c r="I3658" s="6"/>
      <c r="J3658" s="4"/>
      <c r="K3658" s="6"/>
      <c r="L3658" s="6"/>
      <c r="M3658" s="6"/>
      <c r="N3658" s="6"/>
      <c r="O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4"/>
      <c r="E3661" s="6"/>
      <c r="F3661" s="3"/>
      <c r="G3661" s="4"/>
      <c r="H3661" s="6"/>
      <c r="I3661" s="6"/>
      <c r="J3661" s="4"/>
      <c r="K3661" s="6"/>
      <c r="L3661" s="6"/>
      <c r="M3661" s="6"/>
      <c r="N3661" s="6"/>
      <c r="O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3"/>
      <c r="P3667" s="4"/>
      <c r="Q3667" s="6"/>
      <c r="R3667" s="4"/>
      <c r="S3667" s="4"/>
      <c r="T3667" s="3"/>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3"/>
      <c r="P3672" s="3"/>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3"/>
      <c r="P3675" s="4"/>
      <c r="Q3675" s="6"/>
      <c r="R3675" s="4"/>
      <c r="S3675" s="4"/>
      <c r="T3675" s="4"/>
      <c r="U3675" s="3"/>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3"/>
      <c r="G3698" s="3"/>
      <c r="J3698" s="3"/>
      <c r="P3698" s="3"/>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3"/>
      <c r="G3707" s="3"/>
      <c r="J3707" s="3"/>
      <c r="P3707" s="3"/>
      <c r="R3707" s="4"/>
      <c r="S3707" s="4"/>
      <c r="T3707" s="3"/>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3"/>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3"/>
      <c r="G3713" s="3"/>
      <c r="J3713" s="3"/>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3"/>
      <c r="G3721" s="3"/>
      <c r="J3721" s="3"/>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3"/>
      <c r="G3722" s="3"/>
      <c r="J3722" s="3"/>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4"/>
      <c r="Q3723" s="6"/>
      <c r="R3723" s="4"/>
      <c r="S3723" s="4"/>
      <c r="T3723" s="4"/>
      <c r="U3723" s="3"/>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3"/>
      <c r="R3724" s="4"/>
      <c r="S3724" s="4"/>
      <c r="T3724" s="4"/>
      <c r="U3724" s="3"/>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3"/>
      <c r="G3725" s="3"/>
      <c r="J3725" s="3"/>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3"/>
      <c r="G3730" s="3"/>
      <c r="J3730" s="4"/>
      <c r="K3730" s="6"/>
      <c r="P3730" s="4"/>
      <c r="Q3730" s="6"/>
      <c r="R3730" s="4"/>
      <c r="S3730" s="4"/>
      <c r="T3730" s="4"/>
      <c r="U3730" s="3"/>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3"/>
      <c r="G3731" s="3"/>
      <c r="J3731" s="4"/>
      <c r="K3731" s="6"/>
      <c r="P3731" s="4"/>
      <c r="Q3731" s="6"/>
      <c r="R3731" s="4"/>
      <c r="S3731" s="4"/>
      <c r="T3731" s="3"/>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3"/>
      <c r="G3736" s="3"/>
      <c r="J3736" s="3"/>
      <c r="P3736" s="4"/>
      <c r="Q3736" s="6"/>
      <c r="R3736" s="4"/>
      <c r="S3736" s="4"/>
      <c r="T3736" s="4"/>
      <c r="U3736" s="3"/>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3"/>
      <c r="G3739" s="3"/>
      <c r="J3739" s="3"/>
      <c r="P3739" s="4"/>
      <c r="Q3739" s="6"/>
      <c r="R3739" s="4"/>
      <c r="S3739" s="4"/>
      <c r="T3739" s="4"/>
      <c r="U3739" s="3"/>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3"/>
      <c r="G3746" s="3"/>
      <c r="J3746" s="3"/>
      <c r="P3746" s="3"/>
      <c r="R3746" s="4"/>
      <c r="S3746" s="4"/>
      <c r="T3746" s="4"/>
      <c r="U3746" s="3"/>
      <c r="V3746" s="4"/>
      <c r="W3746" s="6"/>
      <c r="X3746" s="4"/>
      <c r="Y3746" s="14"/>
      <c r="Z3746" s="4"/>
      <c r="AA3746" s="4"/>
      <c r="AB3746" s="4"/>
      <c r="AC3746" s="4"/>
      <c r="AD3746" s="2"/>
      <c r="AE3746" s="2"/>
      <c r="AF3746" s="4"/>
      <c r="AG3746" s="4"/>
      <c r="AH3746" s="4"/>
      <c r="AI3746" s="6"/>
      <c r="AJ3746" s="4"/>
      <c r="AK3746" s="4"/>
      <c r="AL3746" s="6"/>
    </row>
    <row r="3747" spans="1:38" ht="13" x14ac:dyDescent="0.15">
      <c r="A3747" s="1"/>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1"/>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1"/>
      <c r="B3755" s="3"/>
      <c r="C3755" s="3"/>
      <c r="D3755" s="3"/>
      <c r="F3755" s="3"/>
      <c r="G3755" s="3"/>
      <c r="J3755" s="3"/>
      <c r="P3755" s="3"/>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3"/>
      <c r="G3758" s="3"/>
      <c r="J3758" s="3"/>
      <c r="P3758" s="3"/>
      <c r="R3758" s="4"/>
      <c r="S3758" s="4"/>
      <c r="T3758" s="3"/>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1"/>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1"/>
      <c r="B3763" s="3"/>
      <c r="C3763" s="3"/>
      <c r="D3763" s="3"/>
      <c r="F3763" s="3"/>
      <c r="G3763" s="3"/>
      <c r="J3763" s="3"/>
      <c r="P3763" s="3"/>
      <c r="R3763" s="4"/>
      <c r="S3763" s="4"/>
      <c r="T3763" s="3"/>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3"/>
      <c r="P3766" s="3"/>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4"/>
      <c r="G3769" s="3"/>
      <c r="J3769" s="4"/>
      <c r="K3769" s="6"/>
      <c r="P3769" s="4"/>
      <c r="Q3769" s="6"/>
      <c r="R3769" s="3"/>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3"/>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3"/>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3"/>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3"/>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3"/>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4"/>
      <c r="K3845" s="6"/>
      <c r="P3845" s="4"/>
      <c r="Q3845" s="6"/>
      <c r="R3845" s="3"/>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3"/>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3"/>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4"/>
      <c r="K3904" s="6"/>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3"/>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3"/>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3"/>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3"/>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4"/>
      <c r="K3923" s="6"/>
      <c r="P3923" s="4"/>
      <c r="Q3923" s="6"/>
      <c r="R3923" s="3"/>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4"/>
      <c r="K3925" s="6"/>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3"/>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1"/>
      <c r="B3941" s="3"/>
      <c r="C3941" s="3"/>
      <c r="D3941" s="3"/>
      <c r="F3941" s="4"/>
      <c r="G3941" s="3"/>
      <c r="J3941" s="3"/>
      <c r="P3941" s="3"/>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3"/>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1"/>
      <c r="B3945" s="3"/>
      <c r="C3945" s="3"/>
      <c r="D3945" s="3"/>
      <c r="F3945" s="4"/>
      <c r="G3945" s="3"/>
      <c r="J3945" s="3"/>
      <c r="P3945" s="3"/>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3"/>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1"/>
      <c r="B3949" s="3"/>
      <c r="C3949" s="3"/>
      <c r="D3949" s="3"/>
      <c r="F3949" s="4"/>
      <c r="G3949" s="3"/>
      <c r="J3949" s="3"/>
      <c r="P3949" s="4"/>
      <c r="Q3949" s="6"/>
      <c r="R3949" s="4"/>
      <c r="S3949" s="4"/>
      <c r="T3949" s="4"/>
      <c r="U3949" s="3"/>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3"/>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1"/>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1"/>
      <c r="B3957" s="3"/>
      <c r="C3957" s="3"/>
      <c r="D3957" s="3"/>
      <c r="F3957" s="4"/>
      <c r="G3957" s="3"/>
      <c r="J3957" s="4"/>
      <c r="K3957" s="6"/>
      <c r="P3957" s="4"/>
      <c r="Q3957" s="6"/>
      <c r="R3957" s="3"/>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2016-10-21T18:08:32Z</dcterms:modified>
</cp:coreProperties>
</file>