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880" yWindow="460" windowWidth="27660" windowHeight="282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202" i="1" l="1"/>
  <c r="AG202" i="1"/>
  <c r="AF202" i="1"/>
  <c r="AE202" i="1"/>
  <c r="AD202" i="1"/>
  <c r="AC202" i="1"/>
  <c r="AA202" i="1"/>
  <c r="Y202" i="1"/>
  <c r="AJ181" i="1"/>
  <c r="AG181" i="1"/>
  <c r="AF181" i="1"/>
  <c r="AE181" i="1"/>
  <c r="AD181" i="1"/>
  <c r="AC181" i="1"/>
  <c r="AA181" i="1"/>
  <c r="Y181" i="1"/>
  <c r="AJ191" i="1"/>
  <c r="AE191" i="1"/>
  <c r="AD191" i="1"/>
  <c r="AA191" i="1"/>
  <c r="Y191" i="1"/>
  <c r="AJ190" i="1"/>
  <c r="AA190" i="1"/>
  <c r="Y190" i="1"/>
  <c r="AJ189" i="1"/>
  <c r="AE189" i="1"/>
  <c r="AD189" i="1"/>
  <c r="AA189" i="1"/>
  <c r="Y189" i="1"/>
  <c r="AJ188" i="1"/>
  <c r="AE188" i="1"/>
  <c r="AD188" i="1"/>
  <c r="AA188" i="1"/>
  <c r="Y188" i="1"/>
  <c r="AJ187" i="1"/>
  <c r="AE187" i="1"/>
  <c r="AD187" i="1"/>
  <c r="AA187" i="1"/>
  <c r="Y187" i="1"/>
  <c r="AJ186" i="1"/>
  <c r="AG186" i="1"/>
  <c r="AF186" i="1"/>
  <c r="AE186" i="1"/>
  <c r="AD186" i="1"/>
  <c r="AC186" i="1"/>
  <c r="AB186" i="1"/>
  <c r="AA186" i="1"/>
  <c r="Y186" i="1"/>
  <c r="AK185" i="1"/>
  <c r="AJ185" i="1"/>
  <c r="AG185" i="1"/>
  <c r="AF185" i="1"/>
  <c r="AE185" i="1"/>
  <c r="AD185" i="1"/>
  <c r="AC185" i="1"/>
  <c r="AA185" i="1"/>
  <c r="Y185" i="1"/>
  <c r="AJ184" i="1"/>
  <c r="AG184" i="1"/>
  <c r="AF184" i="1"/>
  <c r="AE184" i="1"/>
  <c r="AD184" i="1"/>
  <c r="AC184" i="1"/>
  <c r="AA184" i="1"/>
  <c r="Y184" i="1"/>
  <c r="AJ183" i="1"/>
  <c r="AF183" i="1"/>
  <c r="AA183" i="1"/>
  <c r="Y183" i="1"/>
  <c r="AJ182" i="1"/>
  <c r="AG182" i="1"/>
  <c r="AF182" i="1"/>
  <c r="AE182" i="1"/>
  <c r="AD182" i="1"/>
  <c r="AC182" i="1"/>
  <c r="AB182" i="1"/>
  <c r="AA182" i="1"/>
  <c r="Y182"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2" i="1"/>
  <c r="AE212" i="1"/>
  <c r="AD212" i="1"/>
  <c r="AA212" i="1"/>
  <c r="Y212" i="1"/>
  <c r="AJ211" i="1"/>
  <c r="AA211" i="1"/>
  <c r="Y211" i="1"/>
  <c r="AJ210" i="1"/>
  <c r="AE210" i="1"/>
  <c r="AD210" i="1"/>
  <c r="AA210" i="1"/>
  <c r="Y210" i="1"/>
  <c r="AJ209" i="1"/>
  <c r="AE209" i="1"/>
  <c r="AD209" i="1"/>
  <c r="AA209" i="1"/>
  <c r="Y209" i="1"/>
  <c r="AJ208" i="1"/>
  <c r="AE208" i="1"/>
  <c r="AD208" i="1"/>
  <c r="AA208" i="1"/>
  <c r="Y208" i="1"/>
  <c r="AJ207" i="1"/>
  <c r="AG207" i="1"/>
  <c r="AF207" i="1"/>
  <c r="AE207" i="1"/>
  <c r="AD207" i="1"/>
  <c r="AC207" i="1"/>
  <c r="AB207" i="1"/>
  <c r="AA207" i="1"/>
  <c r="Y207" i="1"/>
  <c r="AK206" i="1"/>
  <c r="AJ206" i="1"/>
  <c r="AG206" i="1"/>
  <c r="AF206" i="1"/>
  <c r="AE206" i="1"/>
  <c r="AD206" i="1"/>
  <c r="AC206" i="1"/>
  <c r="AA206" i="1"/>
  <c r="Y206" i="1"/>
  <c r="AJ205" i="1"/>
  <c r="AG205" i="1"/>
  <c r="AF205" i="1"/>
  <c r="AE205" i="1"/>
  <c r="AD205" i="1"/>
  <c r="AC205" i="1"/>
  <c r="AA205" i="1"/>
  <c r="Y205" i="1"/>
  <c r="AJ204" i="1"/>
  <c r="AF204" i="1"/>
  <c r="AA204" i="1"/>
  <c r="Y204" i="1"/>
  <c r="AJ203" i="1"/>
  <c r="AG203" i="1"/>
  <c r="AF203" i="1"/>
  <c r="AE203" i="1"/>
  <c r="AD203" i="1"/>
  <c r="AC203" i="1"/>
  <c r="AB203" i="1"/>
  <c r="AA203" i="1"/>
  <c r="Y203" i="1"/>
  <c r="AJ201" i="1"/>
  <c r="AF201" i="1"/>
  <c r="AE201" i="1"/>
  <c r="AD201" i="1"/>
  <c r="AB201" i="1"/>
  <c r="AA201" i="1"/>
  <c r="Y201" i="1"/>
  <c r="AJ200" i="1"/>
  <c r="AG200" i="1"/>
  <c r="AF200" i="1"/>
  <c r="AE200" i="1"/>
  <c r="AD200" i="1"/>
  <c r="AC200" i="1"/>
  <c r="AA200" i="1"/>
  <c r="Y200" i="1"/>
  <c r="AJ199" i="1"/>
  <c r="AF199" i="1"/>
  <c r="AE199" i="1"/>
  <c r="AD199" i="1"/>
  <c r="AB199" i="1"/>
  <c r="AA199" i="1"/>
  <c r="Y199" i="1"/>
  <c r="AJ198" i="1"/>
  <c r="AG198" i="1"/>
  <c r="AF198" i="1"/>
  <c r="AE198" i="1"/>
  <c r="AD198" i="1"/>
  <c r="AC198" i="1"/>
  <c r="AA198" i="1"/>
  <c r="Y198" i="1"/>
  <c r="AJ197" i="1"/>
  <c r="AG197" i="1"/>
  <c r="AF197" i="1"/>
  <c r="AE197" i="1"/>
  <c r="AD197" i="1"/>
  <c r="AC197" i="1"/>
  <c r="AA197" i="1"/>
  <c r="Y197" i="1"/>
  <c r="AJ196" i="1"/>
  <c r="AG196" i="1"/>
  <c r="AF196" i="1"/>
  <c r="AE196" i="1"/>
  <c r="AD196" i="1"/>
  <c r="Y196" i="1"/>
  <c r="Z195" i="1"/>
  <c r="Y195" i="1"/>
  <c r="Z194" i="1"/>
  <c r="Y194"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<sst xmlns="http://schemas.openxmlformats.org/spreadsheetml/2006/main" count="1406" uniqueCount="296">
  <si>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</si>
  <si>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</si>
  <si>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</si>
  <si>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</si>
  <si>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</si>
  <si>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</si>
  <si>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</si>
  <si>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</si>
  <si>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</si>
  <si>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</si>
  <si>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</si>
  <si>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</si>
  <si>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</si>
  <si>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</si>
  <si>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</si>
  <si>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</si>
  <si>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</si>
  <si>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</si>
  <si>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</si>
  <si>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</si>
  <si>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</si>
  <si>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</si>
  <si>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</si>
  <si>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</si>
  <si>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</si>
  <si>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</si>
  <si>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</si>
  <si>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</si>
  <si>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</si>
  <si>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</si>
  <si>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</si>
  <si>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</si>
  <si>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</si>
  <si>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</si>
  <si>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</si>
  <si>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</si>
  <si>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</si>
  <si>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</si>
  <si>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</si>
  <si>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</si>
  <si>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</si>
  <si>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</si>
  <si>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</si>
  <si>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</si>
  <si>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</si>
  <si>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</si>
  <si>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</si>
  <si>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</si>
  <si>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</si>
  <si>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</si>
  <si>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</si>
  <si>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</si>
  <si>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</si>
  <si>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</si>
  <si>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</si>
  <si>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</si>
  <si>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</si>
  <si>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</si>
  <si>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</si>
  <si>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</si>
  <si>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</si>
  <si>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</si>
  <si>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</si>
  <si>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</si>
  <si>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</si>
  <si>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</si>
  <si>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</si>
  <si>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</si>
  <si>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</si>
  <si>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</si>
  <si>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</si>
  <si>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</si>
  <si>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</si>
  <si>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</si>
  <si>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</si>
  <si>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</si>
  <si>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</si>
  <si>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</si>
  <si>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</si>
  <si>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</si>
  <si>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</si>
  <si>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</si>
  <si>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</si>
  <si>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</si>
  <si>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</si>
  <si>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</si>
  <si>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</si>
  <si>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</si>
  <si>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</si>
  <si>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</si>
  <si>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</si>
  <si>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</si>
  <si>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</si>
  <si>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</si>
  <si>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</si>
  <si>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</si>
  <si>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</si>
  <si>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</si>
  <si>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</si>
  <si>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</si>
  <si>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</si>
  <si>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</si>
  <si>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</si>
  <si>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</si>
  <si>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</si>
  <si>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</si>
  <si>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</si>
  <si>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</si>
  <si>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</si>
  <si>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</si>
  <si>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</si>
  <si>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</si>
  <si>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</si>
  <si>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</si>
  <si>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</si>
  <si>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</si>
  <si>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</si>
  <si>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</si>
  <si>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</si>
  <si>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</si>
  <si>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</si>
  <si>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</si>
  <si>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</si>
  <si>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</si>
  <si>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</si>
  <si>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</si>
  <si>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</si>
  <si>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</si>
  <si>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</si>
  <si>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</si>
  <si>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</si>
  <si>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</si>
  <si>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</si>
  <si>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</si>
  <si>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</si>
  <si>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\pagebreak %%this is here to help the rest of the spacing of the doc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</si>
  <si>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</si>
  <si>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</si>
  <si>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</si>
  <si>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</si>
  <si>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</si>
  <si>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</si>
  <si>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</si>
  <si>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</si>
  <si>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</si>
  <si>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</si>
  <si>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</si>
  <si>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</si>
  <si>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</si>
  <si>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</si>
  <si>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</si>
  <si>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</si>
  <si>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</si>
  <si>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</si>
  <si>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</si>
  <si>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</si>
  <si>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</si>
  <si>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</si>
  <si>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</si>
  <si>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</si>
  <si>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</si>
  <si>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</si>
  <si>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</si>
  <si>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</si>
  <si>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</si>
  <si>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</si>
  <si>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</si>
  <si>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</si>
  <si>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</si>
  <si>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</si>
  <si>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</si>
  <si>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</si>
  <si>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</si>
  <si>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</si>
  <si>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</si>
  <si>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</si>
  <si>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</si>
  <si>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</si>
  <si>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</si>
  <si>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</si>
  <si>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</si>
  <si>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</si>
  <si>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</si>
  <si>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</si>
  <si>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</si>
  <si>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</si>
  <si>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</si>
  <si>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</si>
  <si>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</si>
  <si>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</si>
  <si>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</si>
  <si>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</si>
  <si>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</si>
  <si>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</si>
  <si>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</si>
  <si>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</si>
  <si>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</si>
  <si>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</si>
  <si>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</si>
  <si>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</si>
  <si>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</si>
  <si>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</si>
  <si>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</si>
  <si>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</si>
  <si>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</si>
  <si>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</si>
  <si>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</si>
  <si>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</si>
  <si>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</si>
  <si>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</si>
  <si>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</si>
  <si>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</si>
  <si>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</si>
  <si>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</si>
  <si>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</si>
  <si>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</si>
  <si>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</si>
  <si>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</si>
  <si>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</si>
  <si>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</si>
  <si>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</si>
  <si>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</si>
  <si>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</si>
  <si>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</si>
  <si>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</si>
  <si>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</si>
  <si>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</si>
  <si>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</si>
  <si>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</si>
  <si>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</si>
  <si>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</si>
  <si>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</si>
  <si>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</si>
  <si>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</si>
  <si>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</si>
  <si>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</si>
  <si>
    <t>25\textsuperscript{th} Sunday in Ordinary Time (Year C)</t>
  </si>
  <si>
    <t>26\textsuperscript{th} Sunday in Ordinary Time (Year C)</t>
  </si>
  <si>
    <t>27\textsuperscript{th} Sunday in Ordinary Time (Year C)</t>
  </si>
  <si>
    <t>28\textsuperscript{th} Sunday in Ordinary Time (Year C)</t>
  </si>
  <si>
    <t>29\textsuperscript{th} Sunday in Ordinary Time (Year C)</t>
  </si>
  <si>
    <t>30\textsuperscript{th} Sunday in Ordinary Time (Year C)</t>
  </si>
  <si>
    <t>31\textsuperscript{st} Sunday in Ordinary Time (Year C)</t>
  </si>
  <si>
    <t>32\textsuperscript{nd} Sunday in Ordinary Time (Year C)</t>
  </si>
  <si>
    <t>33\textsuperscript{rd} Sunday in Ordinary Time (Year C)</t>
  </si>
  <si>
    <t>Habet in vestimento</t>
  </si>
  <si>
    <t>Ap 19:16; 1:6 [AR]</t>
  </si>
  <si>
    <t>an--habet_in_vestimento--solesmes.gabc</t>
  </si>
  <si>
    <t>VII</t>
  </si>
  <si>
    <t>canticle--salus-et-honor--d--english.gabc</t>
  </si>
  <si>
    <t>or-solemnities-christ-the-king.tex</t>
  </si>
  <si>
    <t>misc.benedicamus.dominio.1-T.gabc</t>
  </si>
  <si>
    <t>Ps 144:13 [AR]</t>
  </si>
  <si>
    <t>psalm144-I-english2-2.tex</t>
  </si>
  <si>
    <t>4pt</t>
  </si>
  <si>
    <t>Ps 44:7 [AR]</t>
  </si>
  <si>
    <t>Mt 28:18</t>
  </si>
  <si>
    <t>an--data_est_mihi--dominican--id_6017.gabc</t>
  </si>
  <si>
    <t>rb--sedes_tua_deus--solesmes.gabc</t>
  </si>
  <si>
    <t>lectio_brevis_1.Cor.15.25-28.tex</t>
  </si>
  <si>
    <t>1 Cor 15:25-28</t>
  </si>
  <si>
    <t>Christ the King</t>
  </si>
  <si>
    <t>All power in heaven and earth is given to me, alleluia, alleluia.</t>
  </si>
  <si>
    <t>\emph{The antiphon is sung with the canticle in the mode of a trope, before and after the canticle.} \gresetlyriccentering{vowel}</t>
  </si>
  <si>
    <t>Regnum tuum</t>
  </si>
  <si>
    <t>Data est mihi</t>
  </si>
  <si>
    <t>Conditor alme siderum</t>
  </si>
  <si>
    <t>hy--conditor-alme--english.gabc</t>
  </si>
  <si>
    <t>IV</t>
  </si>
  <si>
    <t>Iucundare</t>
  </si>
  <si>
    <t>Zac 9:9</t>
  </si>
  <si>
    <t>an--iucundare_filia--dominican.gabc</t>
  </si>
  <si>
    <t>Rex noster</t>
  </si>
  <si>
    <t>Ecclesia [AR]</t>
  </si>
  <si>
    <t>an--rex_noster--solesmes.gabc</t>
  </si>
  <si>
    <t>psalm113Aenglish2-3.tex</t>
  </si>
  <si>
    <t>V</t>
  </si>
  <si>
    <t>Ecce venio cito</t>
  </si>
  <si>
    <t>an--ecce_venio_cito--solesmes.gabc</t>
  </si>
  <si>
    <t>Ap 22:12 [AR]</t>
  </si>
  <si>
    <t>canticle--salus-et-honor--f--english.gabc</t>
  </si>
  <si>
    <t>lectio_brevis_Ph.4.4-5.tex</t>
  </si>
  <si>
    <t>Ostende nobis</t>
  </si>
  <si>
    <t>Ps 84:8</t>
  </si>
  <si>
    <t>rb--ostende_nobis--dominican.gabc</t>
  </si>
  <si>
    <t>Spiritus Sanctus in te</t>
  </si>
  <si>
    <t>an--spiritus_sanctus_in_te_i--dominican--id_6543.gabc</t>
  </si>
  <si>
    <t>Cf. Lc 1:30, 35</t>
  </si>
  <si>
    <t>Advent I - Second Vespers</t>
  </si>
  <si>
    <t>intercessions-advent-1-sunday-2nd-vespers.tex</t>
  </si>
  <si>
    <t>or-advent-1.tex</t>
  </si>
  <si>
    <t>First Sunday of Advent</t>
  </si>
  <si>
    <t>Solemnities</t>
  </si>
  <si>
    <t>Ph 4:4-5</t>
  </si>
  <si>
    <t>3pt</t>
  </si>
  <si>
    <t>The Holy Spirit will descend upon you, Mary: do not be afraid, you will have in your womb the Son of God, alleluia.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</si>
</sst>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2"/>
  <sheetViews>
    <sheetView tabSelected="1" showRuler="0" topLeftCell="M1" zoomScale="119" workbookViewId="0">
      <pane ySplit="1" topLeftCell="A155" activePane="bottomLeft" state="frozen"/>
      <selection pane="bottomLeft" activeCell="Y194" sqref="Y194:Y212"/>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219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142</v>
      </c>
      <c r="AJ1" s="6" t="s">
        <v>23</v>
      </c>
      <c r="AK1" s="6" t="s">
        <v>24</v>
      </c>
      <c r="AL1" s="6" t="s">
        <v>143</v>
      </c>
      <c r="AM1" s="7" t="s">
        <v>12</v>
      </c>
      <c r="AN1" s="7" t="s">
        <v>29</v>
      </c>
    </row>
    <row r="2" spans="1:40" s="33" customFormat="1" ht="15.75" customHeight="1" x14ac:dyDescent="0.15">
      <c r="A2" s="30">
        <v>2500</v>
      </c>
      <c r="B2" s="31"/>
      <c r="C2" s="31" t="s">
        <v>31</v>
      </c>
      <c r="D2" s="31"/>
      <c r="E2" s="31"/>
      <c r="F2" s="31"/>
      <c r="G2" s="32" t="s">
        <v>236</v>
      </c>
      <c r="H2" s="31"/>
      <c r="I2" s="31"/>
      <c r="J2" s="31"/>
      <c r="K2" s="31"/>
      <c r="L2" s="31"/>
      <c r="M2" s="31"/>
      <c r="N2" s="31"/>
      <c r="O2" s="31"/>
      <c r="P2" s="31"/>
      <c r="Q2" s="31"/>
      <c r="R2" s="31"/>
      <c r="Y2" s="34" t="str">
        <f>CONCATENATE(Z2," ",AA2," ",AB2," ",AC2," ",AD2," ",AE2," ",AF2," ",AG2," ",AH2," ",AI2," ",AJ2," ",AK2," ",AL2," ",AM2," ",AN2)</f>
        <v xml:space="preserve">\chapter{25\textsuperscript{th} Sunday in Ordinary Time (Year C)}              </v>
      </c>
      <c r="Z2" s="35" t="str">
        <f>CONCATENATE("\chapter{",G2,"}")</f>
        <v>\chapter{25\textsuperscript{th} Sunday in Ordinary Time (Year C)}</v>
      </c>
      <c r="AA2" s="34"/>
      <c r="AB2" s="34"/>
      <c r="AC2" s="34"/>
      <c r="AD2" s="31"/>
      <c r="AE2" s="31"/>
      <c r="AF2" s="34"/>
      <c r="AG2" s="34"/>
      <c r="AH2" s="34"/>
      <c r="AI2" s="34"/>
      <c r="AJ2" s="34"/>
      <c r="AK2" s="34"/>
      <c r="AL2" s="34"/>
    </row>
    <row r="3" spans="1:40" ht="15.75" customHeight="1" x14ac:dyDescent="0.15">
      <c r="A3" s="1">
        <v>2501</v>
      </c>
      <c r="B3" s="2"/>
      <c r="C3" s="2"/>
      <c r="F3" s="2"/>
      <c r="G3" t="s">
        <v>133</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134</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119</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135</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176</v>
      </c>
      <c r="H17" s="2"/>
      <c r="I17" s="2"/>
      <c r="J17" s="6"/>
      <c r="K17" s="6"/>
      <c r="L17" s="2"/>
      <c r="M17" s="2"/>
      <c r="N17" s="2"/>
      <c r="O17" s="2"/>
      <c r="P17" s="6"/>
      <c r="Q17" s="6"/>
      <c r="R17" s="6"/>
      <c r="S17" s="6"/>
      <c r="T17" s="6" t="s">
        <v>177</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237</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in Ordinary Time (Year C)}              </v>
      </c>
      <c r="Z21" s="35" t="str">
        <f>CONCATENATE("\chapter{",G21,"}")</f>
        <v>\chapter{26\textsuperscript{th} Sunday in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133</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134</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119</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113</v>
      </c>
      <c r="H27" s="2"/>
      <c r="I27" s="2"/>
      <c r="J27" s="2" t="s">
        <v>69</v>
      </c>
      <c r="K27" s="2"/>
      <c r="L27" s="2" t="s">
        <v>69</v>
      </c>
      <c r="M27" s="2"/>
      <c r="N27" s="2" t="s">
        <v>51</v>
      </c>
      <c r="O27" s="2">
        <v>1</v>
      </c>
      <c r="P27" s="2" t="s">
        <v>117</v>
      </c>
      <c r="Q27" s="2" t="s">
        <v>49</v>
      </c>
      <c r="R27" s="2" t="s">
        <v>88</v>
      </c>
      <c r="S27" s="6"/>
      <c r="T27" s="6" t="s">
        <v>118</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114</v>
      </c>
      <c r="H28" s="2" t="s">
        <v>115</v>
      </c>
      <c r="I28" s="2" t="s">
        <v>116</v>
      </c>
      <c r="J28" s="2"/>
      <c r="K28" s="2"/>
      <c r="L28" s="2"/>
      <c r="M28" s="2"/>
      <c r="N28" s="2" t="s">
        <v>51</v>
      </c>
      <c r="O28" s="2"/>
      <c r="P28" s="2"/>
      <c r="Q28" s="2" t="s">
        <v>48</v>
      </c>
      <c r="R28" s="6"/>
      <c r="S28" s="6"/>
      <c r="T28" s="6" t="s">
        <v>120</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132</v>
      </c>
      <c r="H30" s="2"/>
      <c r="I30" s="2"/>
      <c r="J30" s="6"/>
      <c r="K30" s="6"/>
      <c r="L30" s="2"/>
      <c r="M30" s="2"/>
      <c r="N30" s="2" t="s">
        <v>51</v>
      </c>
      <c r="O30" s="2"/>
      <c r="P30" s="2" t="s">
        <v>121</v>
      </c>
      <c r="Q30" s="6"/>
      <c r="R30" s="6"/>
      <c r="S30" s="6"/>
      <c r="T30" s="6" t="s">
        <v>122</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148</v>
      </c>
      <c r="H31" s="2"/>
      <c r="I31" s="2"/>
      <c r="J31" s="6">
        <v>6</v>
      </c>
      <c r="K31" s="6"/>
      <c r="L31" s="2" t="s">
        <v>81</v>
      </c>
      <c r="M31" s="2" t="s">
        <v>77</v>
      </c>
      <c r="N31" s="2" t="s">
        <v>51</v>
      </c>
      <c r="O31" s="2">
        <v>1</v>
      </c>
      <c r="P31" s="2" t="s">
        <v>123</v>
      </c>
      <c r="Q31" s="2" t="s">
        <v>49</v>
      </c>
      <c r="R31" s="2" t="s">
        <v>86</v>
      </c>
      <c r="S31" s="6"/>
      <c r="T31" s="6" t="s">
        <v>124</v>
      </c>
      <c r="U31" s="6"/>
      <c r="V31" s="6"/>
      <c r="W31" s="6"/>
      <c r="X31" s="6" t="s">
        <v>125</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130</v>
      </c>
      <c r="H32" s="2"/>
      <c r="I32" s="2"/>
      <c r="J32" s="2">
        <v>7</v>
      </c>
      <c r="K32" s="2" t="s">
        <v>57</v>
      </c>
      <c r="L32" s="2" t="s">
        <v>55</v>
      </c>
      <c r="M32" s="2" t="s">
        <v>77</v>
      </c>
      <c r="N32" s="2" t="s">
        <v>51</v>
      </c>
      <c r="O32" s="2">
        <v>1</v>
      </c>
      <c r="P32" s="2" t="s">
        <v>126</v>
      </c>
      <c r="Q32" s="2" t="s">
        <v>49</v>
      </c>
      <c r="R32" s="2" t="s">
        <v>86</v>
      </c>
      <c r="S32" s="6"/>
      <c r="T32" s="6" t="s">
        <v>127</v>
      </c>
      <c r="U32" s="6"/>
      <c r="V32" s="6"/>
      <c r="W32" s="6"/>
      <c r="X32" s="6" t="s">
        <v>128</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160</v>
      </c>
      <c r="H33" s="2" t="s">
        <v>97</v>
      </c>
      <c r="I33" s="2"/>
      <c r="J33" s="2">
        <v>7</v>
      </c>
      <c r="K33" s="2" t="s">
        <v>57</v>
      </c>
      <c r="L33" s="2" t="s">
        <v>55</v>
      </c>
      <c r="M33" s="2"/>
      <c r="N33" s="2" t="s">
        <v>51</v>
      </c>
      <c r="O33" s="2">
        <v>1</v>
      </c>
      <c r="P33" s="2" t="s">
        <v>94</v>
      </c>
      <c r="Q33" s="6"/>
      <c r="R33" s="6"/>
      <c r="S33" s="6"/>
      <c r="T33" s="6" t="s">
        <v>129</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132</v>
      </c>
      <c r="T34" s="7" t="s">
        <v>230</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131</v>
      </c>
      <c r="H36" s="2"/>
      <c r="I36" s="2"/>
      <c r="J36" s="6"/>
      <c r="K36" s="6"/>
      <c r="L36" s="2"/>
      <c r="M36" s="2"/>
      <c r="N36" s="2"/>
      <c r="O36" s="2"/>
      <c r="P36" s="6"/>
      <c r="Q36" s="6"/>
      <c r="R36" s="6"/>
      <c r="S36" s="6"/>
      <c r="T36" s="6" t="s">
        <v>175</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238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in Ordinary Time (Year C)}              </v>
      </c>
      <c r="Z40" s="35" t="str">
        <f>CONCATENATE("\chapter{",G40,"}")</f>
        <v>\chapter{27\textsuperscript{th} Sunday in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133</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134</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119</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139</v>
      </c>
      <c r="H46" s="2"/>
      <c r="I46" s="2"/>
      <c r="J46" s="2">
        <v>4</v>
      </c>
      <c r="K46" s="2" t="s">
        <v>89</v>
      </c>
      <c r="L46" s="2" t="s">
        <v>141</v>
      </c>
      <c r="M46" s="2"/>
      <c r="N46" s="2" t="s">
        <v>51</v>
      </c>
      <c r="O46" s="2">
        <v>1</v>
      </c>
      <c r="P46" s="2" t="s">
        <v>140</v>
      </c>
      <c r="Q46" s="2" t="s">
        <v>49</v>
      </c>
      <c r="R46" s="2" t="s">
        <v>88</v>
      </c>
      <c r="S46" s="6"/>
      <c r="T46" s="6" t="s">
        <v>144</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136</v>
      </c>
      <c r="H47" s="2" t="s">
        <v>137</v>
      </c>
      <c r="I47" s="2" t="s">
        <v>138</v>
      </c>
      <c r="J47" s="2"/>
      <c r="K47" s="2"/>
      <c r="L47" s="2"/>
      <c r="M47" s="2"/>
      <c r="N47" s="2" t="s">
        <v>51</v>
      </c>
      <c r="O47" s="2"/>
      <c r="P47" s="2"/>
      <c r="Q47" s="2" t="s">
        <v>48</v>
      </c>
      <c r="R47" s="6"/>
      <c r="S47" s="6"/>
      <c r="T47" s="6" t="s">
        <v>145</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149</v>
      </c>
      <c r="H49" s="2"/>
      <c r="I49" s="2"/>
      <c r="J49" s="6"/>
      <c r="K49" s="6"/>
      <c r="L49" s="2"/>
      <c r="M49" s="2"/>
      <c r="N49" s="2" t="s">
        <v>51</v>
      </c>
      <c r="O49" s="2"/>
      <c r="P49" s="2" t="s">
        <v>146</v>
      </c>
      <c r="Q49" s="6"/>
      <c r="R49" s="6"/>
      <c r="S49" s="6"/>
      <c r="T49" s="6" t="s">
        <v>147</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159</v>
      </c>
    </row>
    <row r="51" spans="1:39" s="7" customFormat="1" ht="15.75" customHeight="1" x14ac:dyDescent="0.15">
      <c r="A51" s="1">
        <v>2549</v>
      </c>
      <c r="B51" s="2"/>
      <c r="C51" s="6"/>
      <c r="D51" s="2"/>
      <c r="E51" s="2" t="s">
        <v>84</v>
      </c>
      <c r="F51" s="6"/>
      <c r="G51" s="2" t="s">
        <v>151</v>
      </c>
      <c r="H51" s="2"/>
      <c r="I51" s="2"/>
      <c r="J51" s="2">
        <v>8</v>
      </c>
      <c r="K51" s="2" t="s">
        <v>152</v>
      </c>
      <c r="L51" s="2" t="s">
        <v>204</v>
      </c>
      <c r="M51" s="2" t="s">
        <v>77</v>
      </c>
      <c r="N51" s="2" t="s">
        <v>51</v>
      </c>
      <c r="O51" s="2">
        <v>1</v>
      </c>
      <c r="P51" s="2" t="s">
        <v>153</v>
      </c>
      <c r="Q51" s="2" t="s">
        <v>49</v>
      </c>
      <c r="R51" s="2" t="s">
        <v>86</v>
      </c>
      <c r="S51" s="6"/>
      <c r="T51" s="6" t="s">
        <v>150</v>
      </c>
      <c r="U51" s="6"/>
      <c r="V51" s="6"/>
      <c r="W51" s="6"/>
      <c r="X51" s="6" t="s">
        <v>156</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154</v>
      </c>
      <c r="H52" s="2" t="s">
        <v>97</v>
      </c>
      <c r="I52" s="2"/>
      <c r="J52" s="2">
        <v>8</v>
      </c>
      <c r="K52" s="2" t="s">
        <v>152</v>
      </c>
      <c r="L52" s="2" t="s">
        <v>204</v>
      </c>
      <c r="M52" s="2" t="s">
        <v>77</v>
      </c>
      <c r="N52" s="2" t="s">
        <v>51</v>
      </c>
      <c r="O52" s="2">
        <v>1</v>
      </c>
      <c r="P52" s="2" t="s">
        <v>94</v>
      </c>
      <c r="Q52" s="6"/>
      <c r="R52" s="6"/>
      <c r="S52" s="6"/>
      <c r="T52" s="6" t="s">
        <v>155</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149</v>
      </c>
      <c r="T53" s="7" t="s">
        <v>157</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158</v>
      </c>
      <c r="H55" s="2"/>
      <c r="I55" s="2"/>
      <c r="J55" s="6"/>
      <c r="K55" s="6"/>
      <c r="L55" s="2"/>
      <c r="M55" s="2"/>
      <c r="N55" s="2"/>
      <c r="O55" s="2"/>
      <c r="P55" s="6"/>
      <c r="Q55" s="6"/>
      <c r="R55" s="6"/>
      <c r="S55" s="6"/>
      <c r="T55" s="6" t="s">
        <v>174</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239</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in Ordinary Time (Year C)}              </v>
      </c>
      <c r="Z59" s="35" t="str">
        <f>CONCATENATE("\chapter{",G59,"}")</f>
        <v>\chapter{28\textsuperscript{th} Sunday in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133</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134</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119</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166</v>
      </c>
      <c r="H65" s="2"/>
      <c r="I65" s="2"/>
      <c r="J65" s="2">
        <v>4</v>
      </c>
      <c r="K65" s="2" t="s">
        <v>89</v>
      </c>
      <c r="L65" s="2" t="s">
        <v>141</v>
      </c>
      <c r="M65" s="2"/>
      <c r="N65" s="2" t="s">
        <v>51</v>
      </c>
      <c r="O65" s="2">
        <v>1</v>
      </c>
      <c r="P65" s="2" t="s">
        <v>170</v>
      </c>
      <c r="Q65" s="2" t="s">
        <v>49</v>
      </c>
      <c r="R65" s="2" t="s">
        <v>88</v>
      </c>
      <c r="S65" s="6"/>
      <c r="T65" s="6" t="s">
        <v>167</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165</v>
      </c>
      <c r="H66" s="2" t="s">
        <v>168</v>
      </c>
      <c r="I66" s="2" t="s">
        <v>169</v>
      </c>
      <c r="J66" s="2"/>
      <c r="K66" s="2"/>
      <c r="L66" s="2"/>
      <c r="M66" s="2"/>
      <c r="N66" s="2" t="s">
        <v>51</v>
      </c>
      <c r="O66" s="2"/>
      <c r="P66" s="2"/>
      <c r="Q66" s="2" t="s">
        <v>48</v>
      </c>
      <c r="R66" s="6"/>
      <c r="S66" s="6"/>
      <c r="T66" s="6" t="s">
        <v>171</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161</v>
      </c>
      <c r="H68" s="2"/>
      <c r="I68" s="2"/>
      <c r="J68" s="6"/>
      <c r="K68" s="6"/>
      <c r="L68" s="2"/>
      <c r="M68" s="2"/>
      <c r="N68" s="2" t="s">
        <v>51</v>
      </c>
      <c r="O68" s="2"/>
      <c r="P68" s="2" t="s">
        <v>164</v>
      </c>
      <c r="Q68" s="6"/>
      <c r="R68" s="6"/>
      <c r="S68" s="6"/>
      <c r="T68" s="6" t="s">
        <v>163</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148</v>
      </c>
      <c r="H69" s="2"/>
      <c r="I69" s="2"/>
      <c r="J69" s="6">
        <v>6</v>
      </c>
      <c r="K69" s="6"/>
      <c r="L69" s="2" t="s">
        <v>81</v>
      </c>
      <c r="M69" s="2" t="s">
        <v>77</v>
      </c>
      <c r="N69" s="2" t="s">
        <v>51</v>
      </c>
      <c r="O69" s="2">
        <v>1</v>
      </c>
      <c r="P69" s="2" t="s">
        <v>123</v>
      </c>
      <c r="Q69" s="2" t="s">
        <v>49</v>
      </c>
      <c r="R69" s="2" t="s">
        <v>86</v>
      </c>
      <c r="S69" s="6"/>
      <c r="T69" s="6" t="s">
        <v>124</v>
      </c>
      <c r="U69" s="6"/>
      <c r="V69" s="6"/>
      <c r="W69" s="6"/>
      <c r="X69" s="6" t="s">
        <v>125</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178</v>
      </c>
      <c r="H70" s="2"/>
      <c r="I70" s="2"/>
      <c r="J70" s="2">
        <v>8</v>
      </c>
      <c r="K70" s="2" t="s">
        <v>152</v>
      </c>
      <c r="L70" s="2" t="s">
        <v>204</v>
      </c>
      <c r="M70" s="2" t="s">
        <v>77</v>
      </c>
      <c r="N70" s="2" t="s">
        <v>51</v>
      </c>
      <c r="O70" s="2">
        <v>1</v>
      </c>
      <c r="P70" s="2" t="s">
        <v>179</v>
      </c>
      <c r="Q70" s="2" t="s">
        <v>49</v>
      </c>
      <c r="R70" s="2" t="s">
        <v>88</v>
      </c>
      <c r="S70" s="6"/>
      <c r="T70" s="6" t="s">
        <v>180</v>
      </c>
      <c r="U70" s="6"/>
      <c r="V70" s="6"/>
      <c r="W70" s="6"/>
      <c r="X70" s="6" t="s">
        <v>211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152</v>
      </c>
      <c r="L71" s="2" t="s">
        <v>204</v>
      </c>
      <c r="M71" s="2"/>
      <c r="N71" s="2" t="s">
        <v>51</v>
      </c>
      <c r="O71" s="2">
        <v>1</v>
      </c>
      <c r="P71" s="2"/>
      <c r="Q71" s="6"/>
      <c r="R71" s="6"/>
      <c r="S71" s="6"/>
      <c r="T71" s="6" t="s">
        <v>155</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161</v>
      </c>
      <c r="T72" s="7" t="s">
        <v>172</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162</v>
      </c>
      <c r="H74" s="2"/>
      <c r="I74" s="2"/>
      <c r="J74" s="6"/>
      <c r="K74" s="6"/>
      <c r="L74" s="2"/>
      <c r="M74" s="2"/>
      <c r="N74" s="2"/>
      <c r="O74" s="2"/>
      <c r="P74" s="6"/>
      <c r="Q74" s="6"/>
      <c r="R74" s="6"/>
      <c r="S74" s="6"/>
      <c r="T74" s="6" t="s">
        <v>173</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240</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in Ordinary Time (Year C)}              </v>
      </c>
      <c r="Z78" s="35" t="str">
        <f>CONCATENATE("\chapter{",G78,"}")</f>
        <v>\chapter{29\textsuperscript{th} Sunday in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133</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134</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119</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135</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181</v>
      </c>
      <c r="H89" s="2"/>
      <c r="I89" s="2"/>
      <c r="J89" s="2">
        <v>8</v>
      </c>
      <c r="K89" s="2" t="s">
        <v>183</v>
      </c>
      <c r="L89" s="2" t="s">
        <v>205</v>
      </c>
      <c r="M89" s="2" t="s">
        <v>209</v>
      </c>
      <c r="N89" s="2" t="s">
        <v>51</v>
      </c>
      <c r="O89" s="2">
        <v>1</v>
      </c>
      <c r="P89" s="2" t="s">
        <v>184</v>
      </c>
      <c r="Q89" s="2" t="s">
        <v>49</v>
      </c>
      <c r="R89" s="2" t="s">
        <v>88</v>
      </c>
      <c r="S89" s="6"/>
      <c r="T89" s="6" t="s">
        <v>208</v>
      </c>
      <c r="U89" s="6"/>
      <c r="V89" s="6"/>
      <c r="W89" s="6"/>
      <c r="X89" s="6" t="s">
        <v>210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182</v>
      </c>
      <c r="H90" s="2" t="s">
        <v>97</v>
      </c>
      <c r="I90" s="2"/>
      <c r="J90" s="2">
        <v>8</v>
      </c>
      <c r="K90" s="2" t="s">
        <v>183</v>
      </c>
      <c r="L90" s="2" t="s">
        <v>205</v>
      </c>
      <c r="M90" s="2"/>
      <c r="N90" s="2" t="s">
        <v>51</v>
      </c>
      <c r="O90" s="2">
        <v>1</v>
      </c>
      <c r="P90" s="2" t="s">
        <v>94</v>
      </c>
      <c r="Q90" s="6"/>
      <c r="R90" s="6"/>
      <c r="S90" s="6"/>
      <c r="T90" s="6" t="s">
        <v>185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186</v>
      </c>
      <c r="H93" s="2"/>
      <c r="I93" s="2"/>
      <c r="J93" s="6"/>
      <c r="K93" s="6"/>
      <c r="L93" s="2"/>
      <c r="M93" s="2"/>
      <c r="N93" s="2"/>
      <c r="O93" s="2"/>
      <c r="P93" s="6"/>
      <c r="Q93" s="6"/>
      <c r="R93" s="6"/>
      <c r="S93" s="6"/>
      <c r="T93" s="6" t="s">
        <v>187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241</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in Ordinary Time (Year C)}              </v>
      </c>
      <c r="Z97" s="35" t="str">
        <f>CONCATENATE("\chapter{",G97,"}")</f>
        <v>\chapter{30\textsuperscript{th} Sunday in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133</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134</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119</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113</v>
      </c>
      <c r="H103" s="2"/>
      <c r="I103" s="2"/>
      <c r="J103" s="2" t="s">
        <v>69</v>
      </c>
      <c r="K103" s="2"/>
      <c r="L103" s="2" t="s">
        <v>69</v>
      </c>
      <c r="M103" s="2"/>
      <c r="N103" s="2" t="s">
        <v>51</v>
      </c>
      <c r="O103" s="2">
        <v>1</v>
      </c>
      <c r="P103" s="2" t="s">
        <v>117</v>
      </c>
      <c r="Q103" s="2" t="s">
        <v>49</v>
      </c>
      <c r="R103" s="2" t="s">
        <v>88</v>
      </c>
      <c r="S103" s="6"/>
      <c r="T103" s="6" t="s">
        <v>118</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114</v>
      </c>
      <c r="H104" s="2" t="s">
        <v>115</v>
      </c>
      <c r="I104" s="2" t="s">
        <v>116</v>
      </c>
      <c r="J104" s="2"/>
      <c r="K104" s="2"/>
      <c r="L104" s="2"/>
      <c r="M104" s="2"/>
      <c r="N104" s="2" t="s">
        <v>51</v>
      </c>
      <c r="O104" s="2"/>
      <c r="P104" s="2"/>
      <c r="Q104" s="2" t="s">
        <v>48</v>
      </c>
      <c r="R104" s="6"/>
      <c r="S104" s="6"/>
      <c r="T104" s="6" t="s">
        <v>120</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132</v>
      </c>
      <c r="H106" s="2"/>
      <c r="I106" s="2"/>
      <c r="J106" s="6"/>
      <c r="K106" s="6"/>
      <c r="L106" s="2"/>
      <c r="M106" s="2"/>
      <c r="N106" s="2" t="s">
        <v>51</v>
      </c>
      <c r="O106" s="2"/>
      <c r="P106" s="2" t="s">
        <v>121</v>
      </c>
      <c r="Q106" s="6"/>
      <c r="R106" s="6"/>
      <c r="S106" s="6"/>
      <c r="T106" s="6" t="s">
        <v>122</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148</v>
      </c>
      <c r="H107" s="2"/>
      <c r="I107" s="2"/>
      <c r="J107" s="6">
        <v>6</v>
      </c>
      <c r="K107" s="6"/>
      <c r="L107" s="2" t="s">
        <v>81</v>
      </c>
      <c r="M107" s="2" t="s">
        <v>77</v>
      </c>
      <c r="N107" s="2" t="s">
        <v>51</v>
      </c>
      <c r="O107" s="2">
        <v>1</v>
      </c>
      <c r="P107" s="2" t="s">
        <v>123</v>
      </c>
      <c r="Q107" s="2" t="s">
        <v>49</v>
      </c>
      <c r="R107" s="2" t="s">
        <v>86</v>
      </c>
      <c r="S107" s="6"/>
      <c r="T107" s="6" t="s">
        <v>124</v>
      </c>
      <c r="U107" s="6"/>
      <c r="V107" s="6"/>
      <c r="W107" s="6"/>
      <c r="X107" s="6" t="s">
        <v>125</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196</v>
      </c>
      <c r="H108" s="2"/>
      <c r="I108" s="2"/>
      <c r="J108" s="2">
        <v>8</v>
      </c>
      <c r="K108" s="2" t="s">
        <v>152</v>
      </c>
      <c r="L108" s="2" t="s">
        <v>204</v>
      </c>
      <c r="M108" s="2"/>
      <c r="N108" s="2" t="s">
        <v>51</v>
      </c>
      <c r="O108" s="2">
        <v>1</v>
      </c>
      <c r="P108" s="2" t="s">
        <v>197</v>
      </c>
      <c r="Q108" s="2" t="s">
        <v>49</v>
      </c>
      <c r="R108" s="2" t="s">
        <v>86</v>
      </c>
      <c r="S108" s="6"/>
      <c r="T108" s="6" t="s">
        <v>212</v>
      </c>
      <c r="U108" s="6"/>
      <c r="V108" s="6"/>
      <c r="W108" s="6"/>
      <c r="X108" s="6" t="s">
        <v>229</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154</v>
      </c>
      <c r="H109" s="2" t="s">
        <v>97</v>
      </c>
      <c r="I109" s="2"/>
      <c r="J109" s="2">
        <v>8</v>
      </c>
      <c r="K109" s="2" t="s">
        <v>152</v>
      </c>
      <c r="L109" s="2" t="s">
        <v>204</v>
      </c>
      <c r="M109" s="2"/>
      <c r="N109" s="2" t="s">
        <v>51</v>
      </c>
      <c r="O109" s="2">
        <v>1</v>
      </c>
      <c r="P109" s="2" t="s">
        <v>94</v>
      </c>
      <c r="Q109" s="6"/>
      <c r="R109" s="6"/>
      <c r="S109" s="6"/>
      <c r="T109" s="6" t="s">
        <v>155</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132</v>
      </c>
      <c r="T110" s="7" t="s">
        <v>230</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195</v>
      </c>
      <c r="H112" s="2"/>
      <c r="I112" s="2"/>
      <c r="J112" s="6"/>
      <c r="K112" s="6"/>
      <c r="L112" s="2"/>
      <c r="M112" s="2"/>
      <c r="N112" s="2"/>
      <c r="O112" s="2"/>
      <c r="P112" s="6"/>
      <c r="Q112" s="6"/>
      <c r="R112" s="6"/>
      <c r="S112" s="6"/>
      <c r="T112" s="6" t="s">
        <v>188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242</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in Ordinary Time (Year C)}              </v>
      </c>
      <c r="Z116" s="35" t="str">
        <f>CONCATENATE("\chapter{",G116,"}")</f>
        <v>\chapter{31\textsuperscript{st} Sunday in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133</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134</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119</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139</v>
      </c>
      <c r="H122" s="2"/>
      <c r="I122" s="2"/>
      <c r="J122" s="2">
        <v>4</v>
      </c>
      <c r="K122" s="2" t="s">
        <v>89</v>
      </c>
      <c r="L122" s="2" t="s">
        <v>141</v>
      </c>
      <c r="M122" s="2"/>
      <c r="N122" s="2" t="s">
        <v>51</v>
      </c>
      <c r="O122" s="2">
        <v>1</v>
      </c>
      <c r="P122" s="2" t="s">
        <v>140</v>
      </c>
      <c r="Q122" s="2" t="s">
        <v>49</v>
      </c>
      <c r="R122" s="2" t="s">
        <v>88</v>
      </c>
      <c r="S122" s="6"/>
      <c r="T122" s="6" t="s">
        <v>144</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136</v>
      </c>
      <c r="H123" s="2" t="s">
        <v>137</v>
      </c>
      <c r="I123" s="2" t="s">
        <v>138</v>
      </c>
      <c r="J123" s="2"/>
      <c r="K123" s="2"/>
      <c r="L123" s="2"/>
      <c r="M123" s="2"/>
      <c r="N123" s="2" t="s">
        <v>51</v>
      </c>
      <c r="O123" s="2"/>
      <c r="P123" s="2"/>
      <c r="Q123" s="2" t="s">
        <v>48</v>
      </c>
      <c r="R123" s="6"/>
      <c r="S123" s="6"/>
      <c r="T123" s="6" t="s">
        <v>145</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149</v>
      </c>
      <c r="H125" s="2"/>
      <c r="I125" s="2"/>
      <c r="J125" s="6"/>
      <c r="K125" s="6"/>
      <c r="L125" s="2"/>
      <c r="M125" s="2"/>
      <c r="N125" s="2" t="s">
        <v>51</v>
      </c>
      <c r="O125" s="2"/>
      <c r="P125" s="2" t="s">
        <v>146</v>
      </c>
      <c r="Q125" s="6"/>
      <c r="R125" s="6"/>
      <c r="S125" s="6"/>
      <c r="T125" s="6" t="s">
        <v>147</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159</v>
      </c>
    </row>
    <row r="127" spans="1:39" s="7" customFormat="1" ht="15.75" customHeight="1" x14ac:dyDescent="0.15">
      <c r="A127" s="1">
        <v>2625</v>
      </c>
      <c r="B127" s="2"/>
      <c r="C127" s="6"/>
      <c r="D127" s="2"/>
      <c r="E127" s="2" t="s">
        <v>84</v>
      </c>
      <c r="F127" s="6"/>
      <c r="G127" s="2" t="s">
        <v>198</v>
      </c>
      <c r="H127" s="2"/>
      <c r="I127" s="2"/>
      <c r="J127" s="2">
        <v>8</v>
      </c>
      <c r="K127" s="2" t="s">
        <v>183</v>
      </c>
      <c r="L127" s="2" t="s">
        <v>205</v>
      </c>
      <c r="M127" s="2" t="s">
        <v>209</v>
      </c>
      <c r="N127" s="2" t="s">
        <v>51</v>
      </c>
      <c r="O127" s="2">
        <v>1</v>
      </c>
      <c r="P127" s="2" t="s">
        <v>153</v>
      </c>
      <c r="Q127" s="2" t="s">
        <v>49</v>
      </c>
      <c r="R127" s="2" t="s">
        <v>86</v>
      </c>
      <c r="T127" s="6" t="s">
        <v>213</v>
      </c>
      <c r="U127" s="6"/>
      <c r="V127" s="6"/>
      <c r="W127" s="6"/>
      <c r="X127" s="6" t="s">
        <v>214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182</v>
      </c>
      <c r="H128" s="2" t="s">
        <v>97</v>
      </c>
      <c r="I128" s="2"/>
      <c r="J128" s="2">
        <v>8</v>
      </c>
      <c r="K128" s="2" t="s">
        <v>183</v>
      </c>
      <c r="L128" s="2" t="s">
        <v>205</v>
      </c>
      <c r="M128" s="2" t="s">
        <v>209</v>
      </c>
      <c r="N128" s="2" t="s">
        <v>51</v>
      </c>
      <c r="O128" s="2">
        <v>1</v>
      </c>
      <c r="P128" s="2" t="s">
        <v>94</v>
      </c>
      <c r="Q128" s="6"/>
      <c r="R128" s="6"/>
      <c r="S128" s="6"/>
      <c r="T128" s="6" t="s">
        <v>185</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149</v>
      </c>
      <c r="T129" s="7" t="s">
        <v>157</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194</v>
      </c>
      <c r="H131" s="2"/>
      <c r="I131" s="2"/>
      <c r="J131" s="6"/>
      <c r="K131" s="6"/>
      <c r="L131" s="2"/>
      <c r="M131" s="2"/>
      <c r="N131" s="2"/>
      <c r="O131" s="2"/>
      <c r="P131" s="6"/>
      <c r="Q131" s="6"/>
      <c r="R131" s="6"/>
      <c r="S131" s="6"/>
      <c r="T131" s="6" t="s">
        <v>189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243</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in Ordinary Time (Year C)}              </v>
      </c>
      <c r="Z135" s="35" t="str">
        <f>CONCATENATE("\chapter{",G135,"}")</f>
        <v>\chapter{32\textsuperscript{nd} Sunday in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133</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134</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119</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166</v>
      </c>
      <c r="H141" s="2"/>
      <c r="I141" s="2"/>
      <c r="J141" s="2">
        <v>4</v>
      </c>
      <c r="K141" s="2" t="s">
        <v>89</v>
      </c>
      <c r="L141" s="2" t="s">
        <v>141</v>
      </c>
      <c r="M141" s="2"/>
      <c r="N141" s="2" t="s">
        <v>51</v>
      </c>
      <c r="O141" s="2">
        <v>1</v>
      </c>
      <c r="P141" s="2" t="s">
        <v>170</v>
      </c>
      <c r="Q141" s="2" t="s">
        <v>49</v>
      </c>
      <c r="R141" s="2" t="s">
        <v>88</v>
      </c>
      <c r="S141" s="6"/>
      <c r="T141" s="6" t="s">
        <v>167</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165</v>
      </c>
      <c r="H142" s="2" t="s">
        <v>168</v>
      </c>
      <c r="I142" s="2" t="s">
        <v>169</v>
      </c>
      <c r="J142" s="2"/>
      <c r="K142" s="2"/>
      <c r="L142" s="2"/>
      <c r="M142" s="2"/>
      <c r="N142" s="2" t="s">
        <v>51</v>
      </c>
      <c r="O142" s="2"/>
      <c r="P142" s="2"/>
      <c r="Q142" s="2" t="s">
        <v>48</v>
      </c>
      <c r="R142" s="6"/>
      <c r="S142" s="6"/>
      <c r="T142" s="6" t="s">
        <v>171</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159</v>
      </c>
    </row>
    <row r="144" spans="1:39" s="7" customFormat="1" ht="15.75" customHeight="1" x14ac:dyDescent="0.15">
      <c r="A144" s="1">
        <v>2642</v>
      </c>
      <c r="B144" s="2"/>
      <c r="C144" s="2"/>
      <c r="D144" s="2"/>
      <c r="E144" s="2" t="s">
        <v>44</v>
      </c>
      <c r="F144" s="2"/>
      <c r="G144" s="1" t="s">
        <v>161</v>
      </c>
      <c r="H144" s="2"/>
      <c r="I144" s="2"/>
      <c r="J144" s="6"/>
      <c r="K144" s="6"/>
      <c r="L144" s="2"/>
      <c r="M144" s="2"/>
      <c r="N144" s="2" t="s">
        <v>51</v>
      </c>
      <c r="O144" s="2"/>
      <c r="P144" s="2" t="s">
        <v>164</v>
      </c>
      <c r="Q144" s="6"/>
      <c r="R144" s="6"/>
      <c r="S144" s="6"/>
      <c r="T144" s="6" t="s">
        <v>163</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148</v>
      </c>
      <c r="H145" s="2"/>
      <c r="I145" s="2"/>
      <c r="J145" s="6">
        <v>6</v>
      </c>
      <c r="K145" s="6"/>
      <c r="L145" s="2" t="s">
        <v>81</v>
      </c>
      <c r="M145" s="2" t="s">
        <v>77</v>
      </c>
      <c r="N145" s="2" t="s">
        <v>51</v>
      </c>
      <c r="O145" s="2">
        <v>1</v>
      </c>
      <c r="P145" s="2" t="s">
        <v>123</v>
      </c>
      <c r="Q145" s="2" t="s">
        <v>49</v>
      </c>
      <c r="R145" s="2" t="s">
        <v>86</v>
      </c>
      <c r="S145" s="6"/>
      <c r="T145" s="6" t="s">
        <v>124</v>
      </c>
      <c r="U145" s="6"/>
      <c r="V145" s="6"/>
      <c r="W145" s="6"/>
      <c r="X145" s="6" t="s">
        <v>125</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199</v>
      </c>
      <c r="H146" s="2"/>
      <c r="I146" s="2"/>
      <c r="J146" s="2">
        <v>8</v>
      </c>
      <c r="K146" s="2" t="s">
        <v>152</v>
      </c>
      <c r="L146" s="2" t="s">
        <v>204</v>
      </c>
      <c r="M146" s="2" t="s">
        <v>209</v>
      </c>
      <c r="N146" s="2" t="s">
        <v>51</v>
      </c>
      <c r="O146" s="2">
        <v>1</v>
      </c>
      <c r="P146" s="2" t="s">
        <v>200</v>
      </c>
      <c r="Q146" s="2" t="s">
        <v>49</v>
      </c>
      <c r="R146" s="2" t="s">
        <v>86</v>
      </c>
      <c r="S146" s="6"/>
      <c r="T146" s="6" t="s">
        <v>216</v>
      </c>
      <c r="U146" s="6"/>
      <c r="V146" s="6"/>
      <c r="W146" s="6"/>
      <c r="X146" s="6" t="s">
        <v>215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154</v>
      </c>
      <c r="H147" s="2" t="s">
        <v>97</v>
      </c>
      <c r="I147" s="2"/>
      <c r="J147" s="2">
        <v>8</v>
      </c>
      <c r="K147" s="2" t="s">
        <v>152</v>
      </c>
      <c r="L147" s="2" t="s">
        <v>204</v>
      </c>
      <c r="M147" s="2" t="s">
        <v>209</v>
      </c>
      <c r="N147" s="2" t="s">
        <v>51</v>
      </c>
      <c r="O147" s="2">
        <v>1</v>
      </c>
      <c r="P147" s="2"/>
      <c r="Q147" s="6"/>
      <c r="R147" s="6"/>
      <c r="S147" s="6"/>
      <c r="T147" s="6" t="s">
        <v>155</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161</v>
      </c>
      <c r="T148" s="7" t="s">
        <v>172</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193</v>
      </c>
      <c r="H150" s="2"/>
      <c r="I150" s="2"/>
      <c r="J150" s="6"/>
      <c r="K150" s="6"/>
      <c r="L150" s="2"/>
      <c r="M150" s="2"/>
      <c r="N150" s="2"/>
      <c r="O150" s="2"/>
      <c r="P150" s="6"/>
      <c r="Q150" s="6"/>
      <c r="R150" s="6"/>
      <c r="S150" s="6"/>
      <c r="T150" s="6" t="s">
        <v>190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244</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in Ordinary Time (Year C)}              </v>
      </c>
      <c r="Z154" s="35" t="str">
        <f>CONCATENATE("\chapter{",G154,"}")</f>
        <v>\chapter{33\textsuperscript{rd} Sunday in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133</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134</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119</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159</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202</v>
      </c>
      <c r="H165" s="2"/>
      <c r="I165" s="2"/>
      <c r="J165" s="2">
        <v>7</v>
      </c>
      <c r="K165" s="2" t="s">
        <v>206</v>
      </c>
      <c r="L165" s="2" t="s">
        <v>207</v>
      </c>
      <c r="M165" s="2"/>
      <c r="N165" s="2" t="s">
        <v>51</v>
      </c>
      <c r="O165" s="2">
        <v>1</v>
      </c>
      <c r="P165" s="2" t="s">
        <v>201</v>
      </c>
      <c r="Q165" s="2" t="s">
        <v>49</v>
      </c>
      <c r="R165" s="2" t="s">
        <v>86</v>
      </c>
      <c r="S165" s="6"/>
      <c r="T165" s="6" t="s">
        <v>217</v>
      </c>
      <c r="U165" s="6"/>
      <c r="V165" s="6"/>
      <c r="W165" s="6"/>
      <c r="X165" s="6" t="s">
        <v>218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203</v>
      </c>
      <c r="H166" s="2" t="s">
        <v>97</v>
      </c>
      <c r="I166" s="2"/>
      <c r="J166" s="2">
        <v>7</v>
      </c>
      <c r="K166" s="2" t="s">
        <v>206</v>
      </c>
      <c r="L166" s="2" t="s">
        <v>207</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192</v>
      </c>
      <c r="H169" s="2"/>
      <c r="I169" s="2"/>
      <c r="J169" s="6"/>
      <c r="K169" s="6"/>
      <c r="L169" s="2"/>
      <c r="M169" s="2"/>
      <c r="N169" s="2"/>
      <c r="O169" s="2"/>
      <c r="P169" s="6"/>
      <c r="Q169" s="6"/>
      <c r="R169" s="6"/>
      <c r="S169" s="6"/>
      <c r="T169" s="6" t="s">
        <v>191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226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228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133</v>
      </c>
      <c r="H174" s="2"/>
      <c r="I174" s="2"/>
      <c r="J174" s="6"/>
      <c r="K174" s="6"/>
      <c r="L174" s="5"/>
      <c r="M174" s="5"/>
      <c r="N174" s="5"/>
      <c r="O174" s="5"/>
      <c r="P174" s="6"/>
      <c r="Q174" s="6"/>
      <c r="R174" s="6"/>
      <c r="S174" s="6"/>
      <c r="T174" s="6"/>
      <c r="U174" s="6"/>
      <c r="V174" s="6"/>
      <c r="W174" s="6"/>
      <c r="X174" s="6"/>
      <c r="Y174" s="14" t="str">
        <f t="shared" ref="Y174:Y191"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221</v>
      </c>
      <c r="H176" s="2"/>
      <c r="I176" s="2"/>
      <c r="J176" s="6">
        <v>1</v>
      </c>
      <c r="K176" s="6"/>
      <c r="L176" s="2" t="s">
        <v>109</v>
      </c>
      <c r="M176" s="2" t="s">
        <v>77</v>
      </c>
      <c r="N176" s="2" t="s">
        <v>51</v>
      </c>
      <c r="O176" s="2">
        <v>1</v>
      </c>
      <c r="P176" s="2"/>
      <c r="Q176" s="6" t="s">
        <v>48</v>
      </c>
      <c r="R176" s="2" t="s">
        <v>88</v>
      </c>
      <c r="S176" s="6"/>
      <c r="T176" s="6" t="s">
        <v>222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223</v>
      </c>
      <c r="H177" s="2"/>
      <c r="I177" s="2"/>
      <c r="J177" s="6">
        <v>8</v>
      </c>
      <c r="K177" s="6" t="s">
        <v>152</v>
      </c>
      <c r="L177" s="2" t="s">
        <v>204</v>
      </c>
      <c r="M177" s="2" t="s">
        <v>77</v>
      </c>
      <c r="N177" s="2" t="s">
        <v>51</v>
      </c>
      <c r="O177" s="2">
        <v>1</v>
      </c>
      <c r="P177" s="6" t="s">
        <v>224</v>
      </c>
      <c r="Q177" s="6" t="s">
        <v>49</v>
      </c>
      <c r="R177" s="2" t="s">
        <v>88</v>
      </c>
      <c r="S177" s="6"/>
      <c r="T177" s="6" t="s">
        <v>225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227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264</v>
      </c>
      <c r="H179" s="2"/>
      <c r="I179" s="2"/>
      <c r="J179" s="2">
        <v>8</v>
      </c>
      <c r="K179" s="2" t="s">
        <v>152</v>
      </c>
      <c r="L179" s="2" t="s">
        <v>204</v>
      </c>
      <c r="M179" s="2" t="s">
        <v>209</v>
      </c>
      <c r="N179" s="2" t="s">
        <v>51</v>
      </c>
      <c r="O179" s="2">
        <v>1</v>
      </c>
      <c r="P179" s="2" t="s">
        <v>252</v>
      </c>
      <c r="Q179" s="2" t="s">
        <v>49</v>
      </c>
      <c r="R179" s="2" t="s">
        <v>86</v>
      </c>
      <c r="S179" s="6"/>
      <c r="T179" s="6" t="s">
        <v>232</v>
      </c>
      <c r="U179" s="6"/>
      <c r="V179" s="6"/>
      <c r="W179" s="6"/>
      <c r="X179" s="6"/>
      <c r="Y179" s="14" t="str">
        <f t="shared" si="239"/>
        <v xml:space="preserve"> \subsection{Antiphona}  \greannotation{VIII \textsc{g}} \index[Antiphona]{Regnum tuum} \label{Regnum tuum (Antiphona)} \grecommentary[0pt]{Ps 144:13 [AR]}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\greannotation{VIII \textsc{g}}</v>
      </c>
      <c r="AD179" s="12" t="str">
        <f t="shared" ref="AD179:AD180" si="245">CONCATENATE("\index[",E179,"]{",G179,"}")</f>
        <v>\index[Antiphona]{Regnum tuum}</v>
      </c>
      <c r="AE179" s="12" t="str">
        <f t="shared" ref="AE179:AE180" si="246">CONCATENATE("\label{",G179," (",E179,")}")</f>
        <v>\label{Regnum tuum (Antiphona)}</v>
      </c>
      <c r="AF179" s="12" t="str">
        <f t="shared" ref="AF179" si="247">CONCATENATE("\grecommentary[",N179,"]{",P179,"}")</f>
        <v>\grecommentary[0pt]{Ps 144:13 [AR]}</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235</v>
      </c>
      <c r="H180" s="2" t="s">
        <v>234</v>
      </c>
      <c r="I180" s="2" t="s">
        <v>233</v>
      </c>
      <c r="J180" s="2"/>
      <c r="K180" s="2"/>
      <c r="L180" s="2"/>
      <c r="M180" s="2"/>
      <c r="N180" s="2" t="s">
        <v>51</v>
      </c>
      <c r="O180" s="2"/>
      <c r="P180" s="2"/>
      <c r="Q180" s="2" t="s">
        <v>48</v>
      </c>
      <c r="R180" s="6"/>
      <c r="S180" s="6"/>
      <c r="T180" s="6" t="s">
        <v>253</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\input{psalms/psalm144-I-english2-2}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\input{psalms/psalm144-I-english2-2}</v>
      </c>
      <c r="AK180" s="6"/>
      <c r="AL180" s="6"/>
      <c r="AM180" s="29"/>
    </row>
    <row r="181" spans="1:39" s="7" customFormat="1" ht="15.75" customHeight="1" x14ac:dyDescent="0.15">
      <c r="A181" s="7">
        <v>2659.1</v>
      </c>
      <c r="B181" s="2"/>
      <c r="C181" s="6"/>
      <c r="D181" s="2"/>
      <c r="E181" s="2" t="s">
        <v>36</v>
      </c>
      <c r="F181" s="2"/>
      <c r="G181" s="2" t="s">
        <v>245</v>
      </c>
      <c r="H181" s="2"/>
      <c r="I181" s="2"/>
      <c r="J181" s="2">
        <v>7</v>
      </c>
      <c r="K181" s="2" t="s">
        <v>206</v>
      </c>
      <c r="L181" s="2" t="s">
        <v>207</v>
      </c>
      <c r="M181" s="2"/>
      <c r="N181" s="2" t="s">
        <v>254</v>
      </c>
      <c r="O181" s="2">
        <v>1</v>
      </c>
      <c r="P181" s="2" t="s">
        <v>246</v>
      </c>
      <c r="Q181" s="2" t="s">
        <v>49</v>
      </c>
      <c r="R181" s="2" t="s">
        <v>86</v>
      </c>
      <c r="S181" s="6"/>
      <c r="T181" s="6" t="s">
        <v>247</v>
      </c>
      <c r="U181" s="6"/>
      <c r="V181" s="6"/>
      <c r="W181" s="6"/>
      <c r="X181" s="6"/>
      <c r="Y181" s="14" t="str">
        <f t="shared" ref="Y181" si="250">CONCATENATE(Z181," ",AA181," ",AB181," ",AC181," ",AD181," ",AE181," ",AF181," ",AG181," ",AH181," ",AI181," ",AJ181," ",AK181," ",AL181," ",AM181," ",AN181)</f>
        <v xml:space="preserve"> \subsection{Antiphona}  \greannotation{VII a} \index[Antiphona]{Habet in vestimento} \label{Habet in vestimento (Antiphona)} \grecommentary[4pt]{Ap 19:16; 1:6 [AR]} \gresetinitiallines{1} \emph{The antiphon is sung with the canticle in the mode of a trope, before and after the canticle.} \gresetlyriccentering{vowel} \grechangedim{maxbaroffsettextleft}{0 cm}{scalable} \gregorioscore{chants/an--habet_in_vestimento--solesmes}  \grechangedim{maxbaroffsettextleft}{0.6 cm}{scalable}  </v>
      </c>
      <c r="Z181" s="6"/>
      <c r="AA181" s="13" t="str">
        <f t="shared" ref="AA181" si="251">CONCATENATE("\subsection{",E181,"}")</f>
        <v>\subsection{Antiphona}</v>
      </c>
      <c r="AB181" s="6"/>
      <c r="AC181" s="13" t="str">
        <f t="shared" ref="AC181" si="252">CONCATENATE("\greannotation{",L181,"}")</f>
        <v>\greannotation{VII a}</v>
      </c>
      <c r="AD181" s="12" t="str">
        <f t="shared" ref="AD181" si="253">CONCATENATE("\index[",E181,"]{",G181,"}")</f>
        <v>\index[Antiphona]{Habet in vestimento}</v>
      </c>
      <c r="AE181" s="12" t="str">
        <f t="shared" ref="AE181" si="254">CONCATENATE("\label{",G181," (",E181,")}")</f>
        <v>\label{Habet in vestimento (Antiphona)}</v>
      </c>
      <c r="AF181" s="12" t="str">
        <f t="shared" ref="AF181" si="255">CONCATENATE("\grecommentary[",N181,"]{",P181,"}")</f>
        <v>\grecommentary[4pt]{Ap 19:16; 1:6 [AR]}</v>
      </c>
      <c r="AG181" s="12" t="str">
        <f t="shared" ref="AG181" si="256">CONCATENATE("\gresetinitiallines{",O181,"}")</f>
        <v>\gresetinitiallines{1}</v>
      </c>
      <c r="AH181" s="6" t="s">
        <v>263</v>
      </c>
      <c r="AI181" s="25" t="s">
        <v>32</v>
      </c>
      <c r="AJ181" s="6" t="str">
        <f t="shared" ref="AJ181" si="257">CONCATENATE("\gregorioscore{chants/",SUBSTITUTE(T181,".gabc",""),"}")</f>
        <v>\gregorioscore{chants/an--habet_in_vestimento--solesmes}</v>
      </c>
      <c r="AK181" s="6"/>
      <c r="AL181" s="24" t="s">
        <v>33</v>
      </c>
      <c r="AM181" s="6"/>
    </row>
    <row r="182" spans="1:39" s="7" customFormat="1" ht="15.75" customHeight="1" x14ac:dyDescent="0.15">
      <c r="A182" s="7">
        <v>2660</v>
      </c>
      <c r="B182" s="2"/>
      <c r="C182" s="6"/>
      <c r="D182" s="2"/>
      <c r="E182" s="2" t="s">
        <v>42</v>
      </c>
      <c r="F182" s="2"/>
      <c r="G182" s="1" t="s">
        <v>63</v>
      </c>
      <c r="H182" s="1" t="s">
        <v>71</v>
      </c>
      <c r="I182" s="1"/>
      <c r="J182" s="6">
        <v>7</v>
      </c>
      <c r="K182" s="6"/>
      <c r="L182" s="2" t="s">
        <v>248</v>
      </c>
      <c r="M182" s="1"/>
      <c r="N182" s="2" t="s">
        <v>254</v>
      </c>
      <c r="O182" s="1">
        <v>1</v>
      </c>
      <c r="P182" s="2" t="s">
        <v>43</v>
      </c>
      <c r="Q182" s="2" t="s">
        <v>48</v>
      </c>
      <c r="R182" s="2" t="s">
        <v>87</v>
      </c>
      <c r="S182" s="6"/>
      <c r="T182" s="7" t="s">
        <v>249</v>
      </c>
      <c r="U182" s="6"/>
      <c r="V182" s="6"/>
      <c r="W182" s="6"/>
      <c r="X182" s="6"/>
      <c r="Y182" s="14" t="str">
        <f t="shared" si="239"/>
        <v xml:space="preserve"> \subsection{Canticum} \subsubsection{The wedding of the Lamb} \greannotation{VII} \index[Canticum]{Salus et gloria} \label{Salus et gloria (Canticum)} \grecommentary[4pt]{Cf. Ap 19:1-2, 5-7} \gresetinitiallines{1} \gresetlyriccentering{syllable}  \gregorioscore{chants/canticle--salus-et-honor--d--english}    </v>
      </c>
      <c r="Z182" s="6"/>
      <c r="AA182" s="13" t="str">
        <f t="shared" ref="AA182:AA184" si="258">CONCATENATE("\subsection{",E182,"}")</f>
        <v>\subsection{Canticum}</v>
      </c>
      <c r="AB182" s="13" t="str">
        <f>CONCATENATE("\subsubsection{",H182,"}")</f>
        <v>\subsubsection{The wedding of the Lamb}</v>
      </c>
      <c r="AC182" s="13" t="str">
        <f t="shared" ref="AC182" si="259">CONCATENATE("\greannotation{",L182,"}")</f>
        <v>\greannotation{VII}</v>
      </c>
      <c r="AD182" s="12" t="str">
        <f>CONCATENATE("\index[",E182,"]{",G182,"}")</f>
        <v>\index[Canticum]{Salus et gloria}</v>
      </c>
      <c r="AE182" s="12" t="str">
        <f>CONCATENATE("\label{",G182," (",E182,")}")</f>
        <v>\label{Salus et gloria (Canticum)}</v>
      </c>
      <c r="AF182" s="12" t="str">
        <f t="shared" ref="AF182" si="260">CONCATENATE("\grecommentary[",N182,"]{",P182,"}")</f>
        <v>\grecommentary[4pt]{Cf. Ap 19:1-2, 5-7}</v>
      </c>
      <c r="AG182" s="12" t="str">
        <f t="shared" ref="AG182" si="261">CONCATENATE("\gresetinitiallines{",O182,"}")</f>
        <v>\gresetinitiallines{1}</v>
      </c>
      <c r="AH182" s="26" t="s">
        <v>50</v>
      </c>
      <c r="AI182" s="6"/>
      <c r="AJ182" s="6" t="str">
        <f>CONCATENATE("\gregorioscore{chants/",SUBSTITUTE(T182,".gabc",""),"}")</f>
        <v>\gregorioscore{chants/canticle--salus-et-honor--d--english}</v>
      </c>
      <c r="AK182" s="6"/>
      <c r="AL182" s="6"/>
      <c r="AM182" s="29"/>
    </row>
    <row r="183" spans="1:39" s="7" customFormat="1" ht="15.75" customHeight="1" x14ac:dyDescent="0.15">
      <c r="A183" s="1">
        <v>2661</v>
      </c>
      <c r="B183" s="2"/>
      <c r="C183" s="2"/>
      <c r="D183" s="2"/>
      <c r="E183" s="2" t="s">
        <v>44</v>
      </c>
      <c r="F183" s="2"/>
      <c r="G183" s="1" t="s">
        <v>261</v>
      </c>
      <c r="H183" s="2"/>
      <c r="I183" s="2"/>
      <c r="J183" s="6"/>
      <c r="K183" s="6"/>
      <c r="L183" s="2"/>
      <c r="M183" s="2"/>
      <c r="N183" s="2" t="s">
        <v>51</v>
      </c>
      <c r="O183" s="2"/>
      <c r="P183" s="2" t="s">
        <v>260</v>
      </c>
      <c r="Q183" s="6"/>
      <c r="R183" s="6"/>
      <c r="S183" s="6"/>
      <c r="T183" s="6" t="s">
        <v>259</v>
      </c>
      <c r="U183" s="6"/>
      <c r="V183" s="6"/>
      <c r="W183" s="6"/>
      <c r="X183" s="6"/>
      <c r="Y183" s="20" t="str">
        <f t="shared" si="239"/>
        <v xml:space="preserve"> \subsection{Lectio brevis}     \hfill 1 Cor 15:25-28    \input{readings/lectio_brevis_1.Cor.15.25-28.tex}   \newpage </v>
      </c>
      <c r="Z183" s="6"/>
      <c r="AA183" s="13" t="str">
        <f t="shared" si="258"/>
        <v>\subsection{Lectio brevis}</v>
      </c>
      <c r="AB183" s="6"/>
      <c r="AC183" s="13"/>
      <c r="AD183" s="12"/>
      <c r="AE183" s="12"/>
      <c r="AF183" s="6" t="str">
        <f>CONCATENATE("\hfill ",P183)</f>
        <v>\hfill 1 Cor 15:25-28</v>
      </c>
      <c r="AG183" s="12"/>
      <c r="AH183" s="6"/>
      <c r="AI183" s="6"/>
      <c r="AJ183" s="6" t="str">
        <f>CONCATENATE("\input{readings/",T183,"}")</f>
        <v>\input{readings/lectio_brevis_1.Cor.15.25-28.tex}</v>
      </c>
      <c r="AK183" s="6"/>
      <c r="AL183" s="6"/>
      <c r="AM183" s="29" t="s">
        <v>159</v>
      </c>
    </row>
    <row r="184" spans="1:39" s="7" customFormat="1" ht="15.75" customHeight="1" x14ac:dyDescent="0.15">
      <c r="A184" s="7">
        <v>2662</v>
      </c>
      <c r="B184" s="2"/>
      <c r="C184" s="2"/>
      <c r="D184" s="2"/>
      <c r="E184" s="2" t="s">
        <v>45</v>
      </c>
      <c r="F184" s="2"/>
      <c r="G184" s="2" t="s">
        <v>46</v>
      </c>
      <c r="H184" s="2"/>
      <c r="I184" s="2"/>
      <c r="J184" s="6">
        <v>6</v>
      </c>
      <c r="K184" s="6"/>
      <c r="L184" s="2" t="s">
        <v>81</v>
      </c>
      <c r="M184" s="2" t="s">
        <v>77</v>
      </c>
      <c r="N184" s="2" t="s">
        <v>51</v>
      </c>
      <c r="O184" s="2">
        <v>1</v>
      </c>
      <c r="P184" s="2" t="s">
        <v>255</v>
      </c>
      <c r="Q184" s="2" t="s">
        <v>49</v>
      </c>
      <c r="R184" s="2" t="s">
        <v>88</v>
      </c>
      <c r="S184" s="6"/>
      <c r="T184" s="6" t="s">
        <v>258</v>
      </c>
      <c r="U184" s="6"/>
      <c r="V184" s="6"/>
      <c r="W184" s="6"/>
      <c r="X184" s="6"/>
      <c r="Y184" s="21" t="str">
        <f t="shared" si="239"/>
        <v xml:space="preserve"> \subsection{Responsorium brevis}  \greannotation{VI} \index[Responsorium brevis]{Benedictus es, Domine} \label{Benedictus es, Domine (Responsorium brevis)} \grecommentary[0pt]{Ps 44:7 [AR]} \gresetinitiallines{1} \gresetlyriccentering{vowel}  \gregorioscore{chants/rb--sedes_tua_deus--solesmes}   \newpage </v>
      </c>
      <c r="Z184" s="6"/>
      <c r="AA184" s="13" t="str">
        <f t="shared" si="258"/>
        <v>\subsection{Responsorium brevis}</v>
      </c>
      <c r="AB184" s="6"/>
      <c r="AC184" s="13" t="str">
        <f t="shared" ref="AC184:AC186" si="262">CONCATENATE("\greannotation{",L184,"}")</f>
        <v>\greannotation{VI}</v>
      </c>
      <c r="AD184" s="12" t="str">
        <f>CONCATENATE("\index[",E184,"]{",G184,"}")</f>
        <v>\index[Responsorium brevis]{Benedictus es, Domine}</v>
      </c>
      <c r="AE184" s="12" t="str">
        <f>CONCATENATE("\label{",G184," (",E184,")}")</f>
        <v>\label{Benedictus es, Domine (Responsorium brevis)}</v>
      </c>
      <c r="AF184" s="12" t="str">
        <f t="shared" ref="AF184:AF186" si="263">CONCATENATE("\grecommentary[",N184,"]{",P184,"}")</f>
        <v>\grecommentary[0pt]{Ps 44:7 [AR]}</v>
      </c>
      <c r="AG184" s="12" t="str">
        <f t="shared" ref="AG184:AG186" si="264">CONCATENATE("\gresetinitiallines{",O184,"}")</f>
        <v>\gresetinitiallines{1}</v>
      </c>
      <c r="AH184" s="27" t="s">
        <v>75</v>
      </c>
      <c r="AI184" s="6"/>
      <c r="AJ184" s="6" t="str">
        <f t="shared" ref="AJ184:AJ186" si="265">CONCATENATE("\gregorioscore{chants/",SUBSTITUTE(T184,".gabc",""),"}")</f>
        <v>\gregorioscore{chants/rb--sedes_tua_deus--solesmes}</v>
      </c>
      <c r="AK184" s="6"/>
      <c r="AL184" s="6"/>
      <c r="AM184" s="29" t="s">
        <v>159</v>
      </c>
    </row>
    <row r="185" spans="1:39" s="7" customFormat="1" ht="15.75" customHeight="1" x14ac:dyDescent="0.15">
      <c r="A185" s="1">
        <v>2663</v>
      </c>
      <c r="B185" s="2"/>
      <c r="C185" s="6"/>
      <c r="D185" s="2"/>
      <c r="E185" s="2" t="s">
        <v>84</v>
      </c>
      <c r="F185" s="6"/>
      <c r="G185" s="2" t="s">
        <v>265</v>
      </c>
      <c r="H185" s="2"/>
      <c r="I185" s="2"/>
      <c r="J185" s="2">
        <v>8</v>
      </c>
      <c r="K185" s="2" t="s">
        <v>152</v>
      </c>
      <c r="L185" s="2" t="s">
        <v>204</v>
      </c>
      <c r="M185" s="2"/>
      <c r="N185" s="2" t="s">
        <v>51</v>
      </c>
      <c r="O185" s="2">
        <v>1</v>
      </c>
      <c r="P185" s="2" t="s">
        <v>256</v>
      </c>
      <c r="Q185" s="2" t="s">
        <v>49</v>
      </c>
      <c r="R185" s="2" t="s">
        <v>86</v>
      </c>
      <c r="S185" s="6"/>
      <c r="T185" s="6" t="s">
        <v>257</v>
      </c>
      <c r="U185" s="6"/>
      <c r="V185" s="6"/>
      <c r="W185" s="6"/>
      <c r="X185" s="6" t="s">
        <v>262</v>
      </c>
      <c r="Y185" s="22" t="str">
        <f t="shared" si="239"/>
        <v xml:space="preserve"> \subsection{Antiphona ad Magnificat}  \greannotation{VIII \textsc{g}} \index[Antiphona ad Magnificat]{Data est mihi} \label{Data est mihi (Antiphona ad Magnificat)} \grecommentary[0pt]{Mt 28:18} \gresetinitiallines{1} \gresetlyriccentering{vowel}  \gregorioscore{chants/an--data_est_mihi--dominican--id_6017} \vspace{5pt} \emph{All power in heaven and earth is given to me, alleluia, alleluia.}   </v>
      </c>
      <c r="Z185" s="6"/>
      <c r="AA185" s="13" t="str">
        <f>CONCATENATE("\subsection{",E185,"}")</f>
        <v>\subsection{Antiphona ad Magnificat}</v>
      </c>
      <c r="AB185" s="6"/>
      <c r="AC185" s="13" t="str">
        <f t="shared" si="262"/>
        <v>\greannotation{VIII \textsc{g}}</v>
      </c>
      <c r="AD185" s="12" t="str">
        <f t="shared" ref="AD185:AD189" si="266">CONCATENATE("\index[",E185,"]{",G185,"}")</f>
        <v>\index[Antiphona ad Magnificat]{Data est mihi}</v>
      </c>
      <c r="AE185" s="12" t="str">
        <f t="shared" ref="AE185:AE189" si="267">CONCATENATE("\label{",G185," (",E185,")}")</f>
        <v>\label{Data est mihi (Antiphona ad Magnificat)}</v>
      </c>
      <c r="AF185" s="12" t="str">
        <f t="shared" si="263"/>
        <v>\grecommentary[0pt]{Mt 28:18}</v>
      </c>
      <c r="AG185" s="12" t="str">
        <f t="shared" si="264"/>
        <v>\gresetinitiallines{1}</v>
      </c>
      <c r="AH185" s="27" t="s">
        <v>75</v>
      </c>
      <c r="AI185" s="6"/>
      <c r="AJ185" s="6" t="str">
        <f t="shared" si="265"/>
        <v>\gregorioscore{chants/an--data_est_mihi--dominican--id_6017}</v>
      </c>
      <c r="AK185" s="6" t="str">
        <f>CONCATENATE("\vspace{5pt} \emph{",X185,"}")</f>
        <v>\vspace{5pt} \emph{All power in heaven and earth is given to me, alleluia, alleluia.}</v>
      </c>
      <c r="AL185" s="6"/>
      <c r="AM185" s="6"/>
    </row>
    <row r="186" spans="1:39" s="7" customFormat="1" ht="15.75" customHeight="1" x14ac:dyDescent="0.15">
      <c r="A186" s="7">
        <v>2664</v>
      </c>
      <c r="B186" s="2"/>
      <c r="C186" s="2"/>
      <c r="D186" s="2"/>
      <c r="E186" s="2" t="s">
        <v>96</v>
      </c>
      <c r="F186" s="2"/>
      <c r="G186" s="2" t="s">
        <v>154</v>
      </c>
      <c r="H186" s="2" t="s">
        <v>97</v>
      </c>
      <c r="I186" s="2"/>
      <c r="J186" s="2">
        <v>8</v>
      </c>
      <c r="K186" s="2" t="s">
        <v>152</v>
      </c>
      <c r="L186" s="2" t="s">
        <v>204</v>
      </c>
      <c r="M186" s="2"/>
      <c r="N186" s="2" t="s">
        <v>51</v>
      </c>
      <c r="O186" s="2">
        <v>1</v>
      </c>
      <c r="P186" s="2" t="s">
        <v>94</v>
      </c>
      <c r="Q186" s="6"/>
      <c r="R186" s="6"/>
      <c r="S186" s="6"/>
      <c r="T186" s="6" t="s">
        <v>155</v>
      </c>
      <c r="U186" s="6"/>
      <c r="V186" s="6"/>
      <c r="W186" s="6"/>
      <c r="X186" s="6"/>
      <c r="Y186" s="23" t="str">
        <f t="shared" si="239"/>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86" s="6"/>
      <c r="AA186" s="13" t="str">
        <f t="shared" ref="AA186:AA191" si="268">CONCATENATE("\subsection{",E186,"}")</f>
        <v>\subsection{Canticum Evangelicum}</v>
      </c>
      <c r="AB186" s="13" t="str">
        <f>CONCATENATE("\subsubsection{",H186,"}")</f>
        <v>\subsubsection{The soul rejoices in the Lord}</v>
      </c>
      <c r="AC186" s="13" t="str">
        <f t="shared" si="262"/>
        <v>\greannotation{VIII \textsc{g}}</v>
      </c>
      <c r="AD186" s="12" t="str">
        <f t="shared" si="266"/>
        <v>\index[Canticum Evangelicum]{Magnificat 8G}</v>
      </c>
      <c r="AE186" s="12" t="str">
        <f t="shared" si="267"/>
        <v>\label{Magnificat 8G (Canticum Evangelicum)}</v>
      </c>
      <c r="AF186" s="12" t="str">
        <f t="shared" si="263"/>
        <v>\grecommentary[0pt]{Lc 1:46-55}</v>
      </c>
      <c r="AG186" s="12" t="str">
        <f t="shared" si="264"/>
        <v>\gresetinitiallines{1}</v>
      </c>
      <c r="AH186" s="27" t="s">
        <v>75</v>
      </c>
      <c r="AI186" s="6"/>
      <c r="AJ186" s="6" t="str">
        <f t="shared" si="265"/>
        <v>\gregorioscore{chants/magnificat8G}</v>
      </c>
      <c r="AK186" s="6" t="s">
        <v>98</v>
      </c>
      <c r="AL186" s="6"/>
      <c r="AM186" s="6"/>
    </row>
    <row r="187" spans="1:39" s="7" customFormat="1" ht="15" customHeight="1" x14ac:dyDescent="0.15">
      <c r="A187" s="1">
        <v>2665</v>
      </c>
      <c r="E187" s="1" t="s">
        <v>102</v>
      </c>
      <c r="G187" s="1" t="s">
        <v>226</v>
      </c>
      <c r="T187" s="7" t="s">
        <v>231</v>
      </c>
      <c r="Y187" s="23" t="str">
        <f t="shared" si="239"/>
        <v xml:space="preserve"> \subsection{Preces}   \index[Preces]{Our Lord Jesus Christ, King of the Universe} \label{Our Lord Jesus Christ, King of the Universe (Preces)}     \input{intercessions/intercessions-solemnities-christ-the-king}   \newpage </v>
      </c>
      <c r="AA187" s="13" t="str">
        <f t="shared" si="268"/>
        <v>\subsection{Preces}</v>
      </c>
      <c r="AD187" s="1" t="str">
        <f t="shared" si="266"/>
        <v>\index[Preces]{Our Lord Jesus Christ, King of the Universe}</v>
      </c>
      <c r="AE187" s="1" t="str">
        <f t="shared" si="267"/>
        <v>\label{Our Lord Jesus Christ, King of the Universe (Preces)}</v>
      </c>
      <c r="AJ187" s="6" t="str">
        <f>CONCATENATE("\input{intercessions/",SUBSTITUTE(T187,".tex",""),"}")</f>
        <v>\input{intercessions/intercessions-solemnities-christ-the-king}</v>
      </c>
      <c r="AM187" s="29" t="s">
        <v>159</v>
      </c>
    </row>
    <row r="188" spans="1:39" s="7" customFormat="1" ht="15.75" customHeight="1" x14ac:dyDescent="0.15">
      <c r="A188" s="7">
        <v>2666</v>
      </c>
      <c r="B188" s="2"/>
      <c r="C188" s="6"/>
      <c r="D188" s="2"/>
      <c r="E188" s="2" t="s">
        <v>104</v>
      </c>
      <c r="F188" s="6"/>
      <c r="G188" s="2" t="s">
        <v>104</v>
      </c>
      <c r="H188" s="2"/>
      <c r="I188" s="2"/>
      <c r="J188" s="2"/>
      <c r="K188" s="2"/>
      <c r="L188" s="2"/>
      <c r="M188" s="2"/>
      <c r="N188" s="2"/>
      <c r="O188" s="2">
        <v>1</v>
      </c>
      <c r="P188" s="2"/>
      <c r="Q188" s="2"/>
      <c r="R188" s="6"/>
      <c r="S188" s="6"/>
      <c r="T188" s="6" t="s">
        <v>112</v>
      </c>
      <c r="U188" s="6"/>
      <c r="V188" s="6"/>
      <c r="W188" s="6"/>
      <c r="X188" s="6"/>
      <c r="Y188" s="23" t="str">
        <f t="shared" si="239"/>
        <v xml:space="preserve"> \subsection{Pater noster}   \index[Pater noster]{Pater noster} \label{Pater noster (Pater noster)}     \gregorioscore{chants/or--pater_noster_a--solesmes-T}    </v>
      </c>
      <c r="Z188" s="6"/>
      <c r="AA188" s="13" t="str">
        <f t="shared" si="268"/>
        <v>\subsection{Pater noster}</v>
      </c>
      <c r="AB188" s="6"/>
      <c r="AC188" s="6"/>
      <c r="AD188" s="2" t="str">
        <f t="shared" si="266"/>
        <v>\index[Pater noster]{Pater noster}</v>
      </c>
      <c r="AE188" s="2" t="str">
        <f t="shared" si="267"/>
        <v>\label{Pater noster (Pater noster)}</v>
      </c>
      <c r="AF188" s="6"/>
      <c r="AG188" s="6"/>
      <c r="AH188" s="6"/>
      <c r="AI188" s="6"/>
      <c r="AJ188" s="6" t="str">
        <f t="shared" ref="AJ188" si="269">CONCATENATE("\gregorioscore{chants/",SUBSTITUTE(T188,".gabc",""),"}")</f>
        <v>\gregorioscore{chants/or--pater_noster_a--solesmes-T}</v>
      </c>
      <c r="AK188" s="6"/>
      <c r="AL188" s="6"/>
    </row>
    <row r="189" spans="1:39" s="7" customFormat="1" ht="15.75" customHeight="1" x14ac:dyDescent="0.15">
      <c r="A189" s="1">
        <v>2667</v>
      </c>
      <c r="B189" s="2"/>
      <c r="C189" s="2"/>
      <c r="D189" s="2"/>
      <c r="E189" s="2" t="s">
        <v>105</v>
      </c>
      <c r="F189" s="2"/>
      <c r="G189" s="1" t="s">
        <v>226</v>
      </c>
      <c r="H189" s="2"/>
      <c r="I189" s="2"/>
      <c r="J189" s="6"/>
      <c r="K189" s="6"/>
      <c r="L189" s="2"/>
      <c r="M189" s="2"/>
      <c r="N189" s="2"/>
      <c r="O189" s="2"/>
      <c r="P189" s="6"/>
      <c r="Q189" s="6"/>
      <c r="R189" s="6"/>
      <c r="S189" s="6"/>
      <c r="T189" s="6" t="s">
        <v>250</v>
      </c>
      <c r="U189" s="6"/>
      <c r="V189" s="6"/>
      <c r="W189" s="6"/>
      <c r="X189" s="6"/>
      <c r="Y189" s="23" t="str">
        <f t="shared" si="239"/>
        <v xml:space="preserve"> \subsection{Oratio conclusiva}   \index[Oratio conclusiva]{Our Lord Jesus Christ, King of the Universe} \label{Our Lord Jesus Christ, King of the Universe (Oratio conclusiva)}     \input{prayers/or-solemnities-christ-the-king}    </v>
      </c>
      <c r="Z189" s="6"/>
      <c r="AA189" s="13" t="str">
        <f t="shared" si="268"/>
        <v>\subsection{Oratio conclusiva}</v>
      </c>
      <c r="AB189" s="6"/>
      <c r="AC189" s="6"/>
      <c r="AD189" s="2" t="str">
        <f t="shared" si="266"/>
        <v>\index[Oratio conclusiva]{Our Lord Jesus Christ, King of the Universe}</v>
      </c>
      <c r="AE189" s="2" t="str">
        <f t="shared" si="267"/>
        <v>\label{Our Lord Jesus Christ, King of the Universe (Oratio conclusiva)}</v>
      </c>
      <c r="AF189" s="6"/>
      <c r="AG189" s="6"/>
      <c r="AH189" s="6"/>
      <c r="AI189" s="6"/>
      <c r="AJ189" s="6" t="str">
        <f>CONCATENATE("\input{prayers/",SUBSTITUTE(T189,".tex",""),"}")</f>
        <v>\input{prayers/or-solemnities-christ-the-king}</v>
      </c>
      <c r="AK189" s="6"/>
      <c r="AL189" s="6"/>
    </row>
    <row r="190" spans="1:39" s="7" customFormat="1" ht="15.75" customHeight="1" x14ac:dyDescent="0.15">
      <c r="A190" s="7">
        <v>2668</v>
      </c>
      <c r="B190" s="2"/>
      <c r="C190" s="2"/>
      <c r="D190" s="2"/>
      <c r="E190" s="2" t="s">
        <v>106</v>
      </c>
      <c r="F190" s="2"/>
      <c r="G190" s="2"/>
      <c r="H190" s="2"/>
      <c r="I190" s="2"/>
      <c r="J190" s="6"/>
      <c r="K190" s="6"/>
      <c r="L190" s="2"/>
      <c r="M190" s="2"/>
      <c r="N190" s="2"/>
      <c r="O190" s="2"/>
      <c r="P190" s="6"/>
      <c r="Q190" s="6"/>
      <c r="R190" s="6"/>
      <c r="S190" s="6"/>
      <c r="T190" s="6"/>
      <c r="U190" s="6"/>
      <c r="V190" s="6"/>
      <c r="W190" s="6" t="s">
        <v>111</v>
      </c>
      <c r="X190" s="6"/>
      <c r="Y190" s="23" t="str">
        <f t="shared" si="239"/>
        <v xml:space="preserve"> \subsection{Ritus conclusionis}         \par \Vbar. The Lord be with you. \par \Rbar. And with your spirit. \par \Vbar. May almighty God bless you, the Father, and the Son, and the Holy Spirit. \par \Rbar. Amen.    </v>
      </c>
      <c r="Z190" s="6"/>
      <c r="AA190" s="13" t="str">
        <f t="shared" si="268"/>
        <v>\subsection{Ritus conclusionis}</v>
      </c>
      <c r="AB190" s="6"/>
      <c r="AC190" s="6"/>
      <c r="AD190" s="2"/>
      <c r="AE190" s="2"/>
      <c r="AF190" s="6"/>
      <c r="AG190" s="6"/>
      <c r="AH190" s="6"/>
      <c r="AI190" s="6"/>
      <c r="AJ190" s="6" t="str">
        <f>CONCATENATE("\par ",W190)</f>
        <v>\par \Vbar. The Lord be with you. \par \Rbar. And with your spirit. \par \Vbar. May almighty God bless you, the Father, and the Son, and the Holy Spirit. \par \Rbar. Amen.</v>
      </c>
      <c r="AK190" s="6"/>
      <c r="AL190" s="6"/>
    </row>
    <row r="191" spans="1:39" s="7" customFormat="1" ht="15.75" customHeight="1" x14ac:dyDescent="0.15">
      <c r="A191" s="1">
        <v>2669</v>
      </c>
      <c r="B191" s="2"/>
      <c r="C191" s="2"/>
      <c r="D191" s="6"/>
      <c r="E191" s="2" t="s">
        <v>107</v>
      </c>
      <c r="F191" s="6"/>
      <c r="G191" s="2" t="s">
        <v>292</v>
      </c>
      <c r="H191" s="5"/>
      <c r="I191" s="5"/>
      <c r="J191" s="6">
        <v>1</v>
      </c>
      <c r="K191" s="6"/>
      <c r="L191" s="2" t="s">
        <v>109</v>
      </c>
      <c r="M191" s="5"/>
      <c r="N191" s="5"/>
      <c r="O191" s="2">
        <v>1</v>
      </c>
      <c r="P191" s="6"/>
      <c r="Q191" s="6"/>
      <c r="R191" s="6"/>
      <c r="S191" s="6"/>
      <c r="T191" s="6" t="s">
        <v>251</v>
      </c>
      <c r="U191" s="6"/>
      <c r="V191" s="6"/>
      <c r="W191" s="6"/>
      <c r="X191" s="6"/>
      <c r="Y191" s="23" t="str">
        <f t="shared" si="239"/>
        <v xml:space="preserve"> \subsection{Benedicamus Domino}   \index[Benedicamus Domino]{Solemnities} \label{Solemnities (Benedicamus Domino)}     \gregorioscore{chants/misc.benedicamus.dominio.1-T}    </v>
      </c>
      <c r="Z191" s="6"/>
      <c r="AA191" s="13" t="str">
        <f t="shared" si="268"/>
        <v>\subsection{Benedicamus Domino}</v>
      </c>
      <c r="AB191" s="6"/>
      <c r="AC191" s="6"/>
      <c r="AD191" s="2" t="str">
        <f t="shared" ref="AD191" si="270">CONCATENATE("\index[",E191,"]{",G191,"}")</f>
        <v>\index[Benedicamus Domino]{Solemnities}</v>
      </c>
      <c r="AE191" s="2" t="str">
        <f t="shared" ref="AE191" si="271">CONCATENATE("\label{",G191," (",E191,")}")</f>
        <v>\label{Solemnities (Benedicamus Domino)}</v>
      </c>
      <c r="AF191" s="6"/>
      <c r="AG191" s="6"/>
      <c r="AH191" s="6"/>
      <c r="AI191" s="6"/>
      <c r="AJ191" s="6" t="str">
        <f>CONCATENATE("\gregorioscore{chants/",SUBSTITUTE(T191,".gabc",""),"}")</f>
        <v>\gregorioscore{chants/misc.benedicamus.dominio.1-T}</v>
      </c>
      <c r="AK191" s="6"/>
      <c r="AL191" s="6"/>
    </row>
    <row r="192" spans="1:39" s="7" customFormat="1" ht="15" customHeight="1" x14ac:dyDescent="0.15">
      <c r="A192" s="7">
        <v>2670</v>
      </c>
      <c r="Y192" s="15"/>
      <c r="AD192" s="1"/>
      <c r="AE192" s="1"/>
    </row>
    <row r="193" spans="1:39" s="7" customFormat="1" ht="15" customHeight="1" x14ac:dyDescent="0.15">
      <c r="Y193" s="15"/>
      <c r="AD193" s="1"/>
      <c r="AE193" s="1"/>
    </row>
    <row r="194" spans="1:39" s="33" customFormat="1" ht="15.75" customHeight="1" x14ac:dyDescent="0.15">
      <c r="A194" s="30">
        <v>1001</v>
      </c>
      <c r="B194" s="31"/>
      <c r="C194" s="31" t="s">
        <v>31</v>
      </c>
      <c r="D194" s="31"/>
      <c r="E194" s="31"/>
      <c r="F194" s="31"/>
      <c r="G194" s="32" t="s">
        <v>220</v>
      </c>
      <c r="H194" s="31"/>
      <c r="I194" s="31"/>
      <c r="J194" s="31"/>
      <c r="K194" s="31"/>
      <c r="L194" s="31"/>
      <c r="M194" s="31"/>
      <c r="N194" s="31"/>
      <c r="O194" s="31"/>
      <c r="P194" s="31"/>
      <c r="Q194" s="31"/>
      <c r="R194" s="31"/>
      <c r="Y194" s="34" t="str">
        <f>CONCATENATE(Z194," ",AA194," ",AB194," ",AC194," ",AD194," ",AE194," ",AF194," ",AG194," ",AH194," ",AI194," ",AJ194," ",AK194," ",AL194," ",AM194," ",AN194)</f>
        <v xml:space="preserve">\chapter{1\textsuperscript{st} Sunday of Advent (Year A)}              </v>
      </c>
      <c r="Z194" s="35" t="str">
        <f>CONCATENATE("\chapter{",G194,"}")</f>
        <v>\chapter{1\textsuperscript{st} Sunday of Advent (Year A)}</v>
      </c>
      <c r="AA194" s="34"/>
      <c r="AB194" s="34"/>
      <c r="AC194" s="34"/>
      <c r="AD194" s="31"/>
      <c r="AE194" s="31"/>
      <c r="AF194" s="34"/>
      <c r="AG194" s="34"/>
      <c r="AH194" s="34"/>
      <c r="AI194" s="34"/>
      <c r="AJ194" s="34"/>
      <c r="AK194" s="34"/>
      <c r="AL194" s="34"/>
    </row>
    <row r="195" spans="1:39" s="7" customFormat="1" ht="15.75" customHeight="1" x14ac:dyDescent="0.15">
      <c r="A195" s="1">
        <v>1002</v>
      </c>
      <c r="B195" s="2"/>
      <c r="C195" s="2"/>
      <c r="F195" s="2"/>
      <c r="G195" s="7" t="s">
        <v>133</v>
      </c>
      <c r="H195" s="2"/>
      <c r="I195" s="2"/>
      <c r="J195" s="6"/>
      <c r="K195" s="6"/>
      <c r="L195" s="5"/>
      <c r="M195" s="5"/>
      <c r="N195" s="5"/>
      <c r="O195" s="5"/>
      <c r="P195" s="6"/>
      <c r="Q195" s="6"/>
      <c r="R195" s="6"/>
      <c r="S195" s="6"/>
      <c r="T195" s="6"/>
      <c r="U195" s="6"/>
      <c r="V195" s="6"/>
      <c r="W195" s="6"/>
      <c r="X195" s="6"/>
      <c r="Y195" s="14" t="str">
        <f t="shared" ref="Y195:Y212" si="272">CONCATENATE(Z195," ",AA195," ",AB195," ",AC195," ",AD195," ",AE195," ",AF195," ",AG195," ",AH195," ",AI195," ",AJ195," ",AK195," ",AL195," ",AM195," ",AN195)</f>
        <v xml:space="preserve">\section{Second Vespers}              </v>
      </c>
      <c r="Z195" s="13" t="str">
        <f>CONCATENATE("\section{",G195,"}")</f>
        <v>\section{Second Vespers}</v>
      </c>
      <c r="AA195" s="6"/>
      <c r="AB195" s="6"/>
      <c r="AC195" s="6"/>
      <c r="AD195" s="2"/>
      <c r="AE195" s="2"/>
      <c r="AF195" s="6"/>
      <c r="AG195" s="6"/>
      <c r="AH195" s="6"/>
      <c r="AI195" s="6"/>
      <c r="AJ195" s="6"/>
      <c r="AK195" s="6"/>
      <c r="AL195" s="6"/>
    </row>
    <row r="196" spans="1:39" s="7" customFormat="1" ht="15.75" customHeight="1" x14ac:dyDescent="0.15">
      <c r="A196" s="7">
        <v>1003</v>
      </c>
      <c r="B196" s="2"/>
      <c r="C196" s="2"/>
      <c r="D196" s="2"/>
      <c r="E196" s="2" t="s">
        <v>34</v>
      </c>
      <c r="F196" s="2"/>
      <c r="G196" s="2" t="s">
        <v>78</v>
      </c>
      <c r="H196" s="2"/>
      <c r="I196" s="2"/>
      <c r="J196" s="6"/>
      <c r="K196" s="6"/>
      <c r="L196" s="5"/>
      <c r="M196" s="5"/>
      <c r="N196" s="2" t="s">
        <v>51</v>
      </c>
      <c r="O196" s="2">
        <v>1</v>
      </c>
      <c r="P196" s="6"/>
      <c r="Q196" s="6"/>
      <c r="R196" s="6" t="s">
        <v>88</v>
      </c>
      <c r="S196" s="6"/>
      <c r="T196" s="6" t="s">
        <v>82</v>
      </c>
      <c r="U196" s="6"/>
      <c r="V196" s="6"/>
      <c r="W196" s="6"/>
      <c r="X196" s="6"/>
      <c r="Y196" s="14" t="str">
        <f t="shared" si="272"/>
        <v xml:space="preserve">    \index[Varia]{Deus in adiutorium} \label{Deus in adiutorium (Varia)} \grecommentary[0pt]{} \gresetinitiallines{1}  \grechangedim{maxbaroffsettextleft}{0 cm}{scalable} \gregorioscore{chants/misc.deus_in_adjutorium-T}  \grechangedim{maxbaroffsettextleft}{0.6 cm}{scalable}  </v>
      </c>
      <c r="Z196" s="6"/>
      <c r="AA196" s="13"/>
      <c r="AB196" s="6"/>
      <c r="AC196" s="13"/>
      <c r="AD196" s="12" t="str">
        <f>CONCATENATE("\index[",E196,"]{",G196,"}")</f>
        <v>\index[Varia]{Deus in adiutorium}</v>
      </c>
      <c r="AE196" s="12" t="str">
        <f>CONCATENATE("\label{",G196," (",E196,")}")</f>
        <v>\label{Deus in adiutorium (Varia)}</v>
      </c>
      <c r="AF196" s="12" t="str">
        <f>CONCATENATE("\grecommentary[",N196,"]{",P196,"}")</f>
        <v>\grecommentary[0pt]{}</v>
      </c>
      <c r="AG196" s="12" t="str">
        <f>CONCATENATE("\gresetinitiallines{",O196,"}")</f>
        <v>\gresetinitiallines{1}</v>
      </c>
      <c r="AH196" s="12"/>
      <c r="AI196" s="25" t="s">
        <v>32</v>
      </c>
      <c r="AJ196" s="6" t="str">
        <f t="shared" ref="AJ196:AJ198" si="273">CONCATENATE("\gregorioscore{chants/",SUBSTITUTE(T196,".gabc",""),"}")</f>
        <v>\gregorioscore{chants/misc.deus_in_adjutorium-T}</v>
      </c>
      <c r="AK196" s="16"/>
      <c r="AL196" s="24" t="s">
        <v>33</v>
      </c>
      <c r="AM196" s="6"/>
    </row>
    <row r="197" spans="1:39" s="7" customFormat="1" ht="15.75" customHeight="1" x14ac:dyDescent="0.15">
      <c r="A197" s="1">
        <v>1004</v>
      </c>
      <c r="B197" s="2"/>
      <c r="C197" s="2"/>
      <c r="D197" s="2"/>
      <c r="E197" s="2" t="s">
        <v>30</v>
      </c>
      <c r="F197" s="2"/>
      <c r="G197" s="2" t="s">
        <v>266</v>
      </c>
      <c r="H197" s="2"/>
      <c r="I197" s="2"/>
      <c r="J197" s="6">
        <v>4</v>
      </c>
      <c r="K197" s="6"/>
      <c r="L197" s="2" t="s">
        <v>268</v>
      </c>
      <c r="M197" s="2"/>
      <c r="N197" s="2" t="s">
        <v>51</v>
      </c>
      <c r="O197" s="2">
        <v>1</v>
      </c>
      <c r="P197" s="6"/>
      <c r="Q197" s="6" t="s">
        <v>48</v>
      </c>
      <c r="R197" s="2" t="s">
        <v>88</v>
      </c>
      <c r="S197" s="6"/>
      <c r="T197" s="6" t="s">
        <v>267</v>
      </c>
      <c r="U197" s="6"/>
      <c r="V197" s="6"/>
      <c r="W197" s="6"/>
      <c r="X197" s="6"/>
      <c r="Y197" s="14" t="str">
        <f t="shared" si="272"/>
        <v xml:space="preserve"> \subsection{Hymnus}  \greannotation{IV} \index[Hymnus]{Conditor alme siderum} \label{Conditor alme siderum (Hymnus)} \grecommentary[0pt]{} \gresetinitiallines{1} \gresetlyriccentering{syllable}  \gregorioscore{chants/hy--conditor-alme--english}    </v>
      </c>
      <c r="Z197" s="6"/>
      <c r="AA197" s="13" t="str">
        <f>CONCATENATE("\subsection{",E197,"}")</f>
        <v>\subsection{Hymnus}</v>
      </c>
      <c r="AB197" s="6"/>
      <c r="AC197" s="13" t="str">
        <f>CONCATENATE("\greannotation{",L197,"}")</f>
        <v>\greannotation{IV}</v>
      </c>
      <c r="AD197" s="12" t="str">
        <f>CONCATENATE("\index[",E197,"]{",G197,"}")</f>
        <v>\index[Hymnus]{Conditor alme siderum}</v>
      </c>
      <c r="AE197" s="12" t="str">
        <f>CONCATENATE("\label{",G197," (",E197,")}")</f>
        <v>\label{Conditor alme siderum (Hymnus)}</v>
      </c>
      <c r="AF197" s="12" t="str">
        <f t="shared" ref="AF197:AF198" si="274">CONCATENATE("\grecommentary[",N197,"]{",P197,"}")</f>
        <v>\grecommentary[0pt]{}</v>
      </c>
      <c r="AG197" s="12" t="str">
        <f t="shared" ref="AG197:AG198" si="275">CONCATENATE("\gresetinitiallines{",O197,"}")</f>
        <v>\gresetinitiallines{1}</v>
      </c>
      <c r="AH197" s="26" t="s">
        <v>50</v>
      </c>
      <c r="AI197" s="6"/>
      <c r="AJ197" s="6" t="str">
        <f t="shared" si="273"/>
        <v>\gregorioscore{chants/hy--conditor-alme--english}</v>
      </c>
      <c r="AK197" s="6"/>
      <c r="AL197" s="6"/>
      <c r="AM197" s="6"/>
    </row>
    <row r="198" spans="1:39" s="7" customFormat="1" ht="15.75" customHeight="1" x14ac:dyDescent="0.15">
      <c r="A198" s="7">
        <v>1005</v>
      </c>
      <c r="B198" s="2"/>
      <c r="C198" s="2"/>
      <c r="D198" s="2"/>
      <c r="E198" s="2" t="s">
        <v>36</v>
      </c>
      <c r="F198" s="2"/>
      <c r="G198" s="2" t="s">
        <v>269</v>
      </c>
      <c r="H198" s="2"/>
      <c r="I198" s="2"/>
      <c r="J198" s="6">
        <v>8</v>
      </c>
      <c r="K198" s="6" t="s">
        <v>152</v>
      </c>
      <c r="L198" s="2" t="s">
        <v>204</v>
      </c>
      <c r="M198" s="2"/>
      <c r="N198" s="2" t="s">
        <v>294</v>
      </c>
      <c r="O198" s="2">
        <v>1</v>
      </c>
      <c r="P198" s="6" t="s">
        <v>270</v>
      </c>
      <c r="Q198" s="6" t="s">
        <v>49</v>
      </c>
      <c r="R198" s="2" t="s">
        <v>88</v>
      </c>
      <c r="S198" s="6"/>
      <c r="T198" s="6" t="s">
        <v>271</v>
      </c>
      <c r="U198" s="6"/>
      <c r="V198" s="6"/>
      <c r="W198" s="6"/>
      <c r="X198" s="6" t="s">
        <v>64</v>
      </c>
      <c r="Y198" s="14" t="str">
        <f t="shared" si="272"/>
        <v xml:space="preserve"> \subsection{Antiphona}  \greannotation{VIII \textsc{g}} \index[Antiphona]{Iucundare} \label{Iucundare (Antiphona)} \grecommentary[3pt]{Zac 9:9} \gresetinitiallines{1} \gresetlyriccentering{vowel} \grechangedim{maxbaroffsettextleft}{0 cm}{scalable} \gregorioscore{chants/an--iucundare_filia--dominican}  \grechangedim{maxbaroffsettextleft}{0.6 cm}{scalable}  </v>
      </c>
      <c r="Z198" s="6"/>
      <c r="AA198" s="13" t="str">
        <f>CONCATENATE("\subsection{",E198,"}")</f>
        <v>\subsection{Antiphona}</v>
      </c>
      <c r="AB198" s="6"/>
      <c r="AC198" s="13" t="str">
        <f>CONCATENATE("\greannotation{",L198,"}")</f>
        <v>\greannotation{VIII \textsc{g}}</v>
      </c>
      <c r="AD198" s="12" t="str">
        <f>CONCATENATE("\index[",E198,"]{",G198,"}")</f>
        <v>\index[Antiphona]{Iucundare}</v>
      </c>
      <c r="AE198" s="12" t="str">
        <f>CONCATENATE("\label{",G198," (",E198,")}")</f>
        <v>\label{Iucundare (Antiphona)}</v>
      </c>
      <c r="AF198" s="12" t="str">
        <f t="shared" si="274"/>
        <v>\grecommentary[3pt]{Zac 9:9}</v>
      </c>
      <c r="AG198" s="12" t="str">
        <f t="shared" si="275"/>
        <v>\gresetinitiallines{1}</v>
      </c>
      <c r="AH198" s="27" t="s">
        <v>75</v>
      </c>
      <c r="AI198" s="25" t="s">
        <v>32</v>
      </c>
      <c r="AJ198" s="6" t="str">
        <f t="shared" si="273"/>
        <v>\gregorioscore{chants/an--iucundare_filia--dominican}</v>
      </c>
      <c r="AK198" s="6"/>
      <c r="AL198" s="24" t="s">
        <v>33</v>
      </c>
      <c r="AM198" s="6"/>
    </row>
    <row r="199" spans="1:39" s="7" customFormat="1" ht="15" customHeight="1" x14ac:dyDescent="0.15">
      <c r="A199" s="1">
        <v>1006</v>
      </c>
      <c r="E199" s="1" t="s">
        <v>37</v>
      </c>
      <c r="G199" s="1" t="s">
        <v>38</v>
      </c>
      <c r="H199" s="1" t="s">
        <v>58</v>
      </c>
      <c r="I199" s="1" t="s">
        <v>65</v>
      </c>
      <c r="N199" s="2" t="s">
        <v>51</v>
      </c>
      <c r="Q199" s="7" t="s">
        <v>48</v>
      </c>
      <c r="T199" s="7" t="s">
        <v>227</v>
      </c>
      <c r="Y199" s="19" t="str">
        <f t="shared" si="272"/>
        <v xml:space="preserve"> \subsection{Psalm 109} \subsubsection{The Messiah, king and priest}  \index[Psalmus]{Psalm 109} \label{Psalm 109 (Psalmus)} \emph{Christ’s reign will last until all his enemies are made subject to him (1~Cor 15:25).}    \vspace{5pt} \par \input{psalms/psalm109english2-2}    </v>
      </c>
      <c r="Z199" s="6"/>
      <c r="AA199" s="13" t="str">
        <f>CONCATENATE("\subsection{",G199,"}")</f>
        <v>\subsection{Psalm 109}</v>
      </c>
      <c r="AB199" s="13" t="str">
        <f>CONCATENATE("\subsubsection{",H199,"}")</f>
        <v>\subsubsection{The Messiah, king and priest}</v>
      </c>
      <c r="AC199" s="13"/>
      <c r="AD199" s="12" t="str">
        <f>CONCATENATE("\index[",E199,"]{",G199,"}")</f>
        <v>\index[Psalmus]{Psalm 109}</v>
      </c>
      <c r="AE199" s="12" t="str">
        <f>CONCATENATE("\label{",G199," (",E199,")}")</f>
        <v>\label{Psalm 109 (Psalmus)}</v>
      </c>
      <c r="AF199" s="12" t="str">
        <f>CONCATENATE("\emph{",I199,"}")</f>
        <v>\emph{Christ’s reign will last until all his enemies are made subject to him (1~Cor 15:25).}</v>
      </c>
      <c r="AG199" s="12"/>
      <c r="AH199" s="6"/>
      <c r="AI199" s="6"/>
      <c r="AJ199" s="6" t="str">
        <f>CONCATENATE("\vspace{5pt} \par \input{psalms/",SUBSTITUTE(T199,".tex",""),"}")</f>
        <v>\vspace{5pt} \par \input{psalms/psalm109english2-2}</v>
      </c>
      <c r="AK199" s="6"/>
      <c r="AL199" s="6"/>
      <c r="AM199" s="6"/>
    </row>
    <row r="200" spans="1:39" s="7" customFormat="1" ht="15.75" customHeight="1" x14ac:dyDescent="0.15">
      <c r="A200" s="7">
        <v>1007</v>
      </c>
      <c r="B200" s="2"/>
      <c r="C200" s="6"/>
      <c r="D200" s="2"/>
      <c r="E200" s="2" t="s">
        <v>36</v>
      </c>
      <c r="F200" s="2"/>
      <c r="G200" s="2" t="s">
        <v>272</v>
      </c>
      <c r="H200" s="2"/>
      <c r="I200" s="2"/>
      <c r="J200" s="2">
        <v>5</v>
      </c>
      <c r="K200" s="2"/>
      <c r="L200" s="2" t="s">
        <v>276</v>
      </c>
      <c r="M200" s="2"/>
      <c r="N200" s="2" t="s">
        <v>254</v>
      </c>
      <c r="O200" s="2">
        <v>1</v>
      </c>
      <c r="P200" s="2" t="s">
        <v>273</v>
      </c>
      <c r="Q200" s="2" t="s">
        <v>49</v>
      </c>
      <c r="R200" s="2" t="s">
        <v>86</v>
      </c>
      <c r="S200" s="6"/>
      <c r="T200" s="6" t="s">
        <v>274</v>
      </c>
      <c r="U200" s="6"/>
      <c r="V200" s="6"/>
      <c r="W200" s="6"/>
      <c r="X200" s="6" t="s">
        <v>68</v>
      </c>
      <c r="Y200" s="14" t="str">
        <f t="shared" si="272"/>
        <v xml:space="preserve"> \subsection{Antiphona}  \greannotation{V} \index[Antiphona]{Rex noster} \label{Rex noster (Antiphona)} \grecommentary[4pt]{Ecclesia [AR]} \gresetinitiallines{1} \gresetlyriccentering{vowel} \grechangedim{maxbaroffsettextleft}{0 cm}{scalable} \gregorioscore{chants/an--rex_noster--solesmes}  \grechangedim{maxbaroffsettextleft}{0.6 cm}{scalable}  </v>
      </c>
      <c r="Z200" s="6"/>
      <c r="AA200" s="13" t="str">
        <f t="shared" ref="AA200" si="276">CONCATENATE("\subsection{",E200,"}")</f>
        <v>\subsection{Antiphona}</v>
      </c>
      <c r="AB200" s="6"/>
      <c r="AC200" s="13" t="str">
        <f t="shared" ref="AC200" si="277">CONCATENATE("\greannotation{",L200,"}")</f>
        <v>\greannotation{V}</v>
      </c>
      <c r="AD200" s="12" t="str">
        <f t="shared" ref="AD200:AD202" si="278">CONCATENATE("\index[",E200,"]{",G200,"}")</f>
        <v>\index[Antiphona]{Rex noster}</v>
      </c>
      <c r="AE200" s="12" t="str">
        <f t="shared" ref="AE200:AE202" si="279">CONCATENATE("\label{",G200," (",E200,")}")</f>
        <v>\label{Rex noster (Antiphona)}</v>
      </c>
      <c r="AF200" s="12" t="str">
        <f t="shared" ref="AF200" si="280">CONCATENATE("\grecommentary[",N200,"]{",P200,"}")</f>
        <v>\grecommentary[4pt]{Ecclesia [AR]}</v>
      </c>
      <c r="AG200" s="12" t="str">
        <f t="shared" ref="AG200" si="281">CONCATENATE("\gresetinitiallines{",O200,"}")</f>
        <v>\gresetinitiallines{1}</v>
      </c>
      <c r="AH200" s="6" t="s">
        <v>75</v>
      </c>
      <c r="AI200" s="25" t="s">
        <v>32</v>
      </c>
      <c r="AJ200" s="6" t="str">
        <f t="shared" ref="AJ200" si="282">CONCATENATE("\gregorioscore{chants/",SUBSTITUTE(T200,".gabc",""),"}")</f>
        <v>\gregorioscore{chants/an--rex_noster--solesmes}</v>
      </c>
      <c r="AK200" s="6"/>
      <c r="AL200" s="24" t="s">
        <v>33</v>
      </c>
      <c r="AM200" s="6"/>
    </row>
    <row r="201" spans="1:39" s="7" customFormat="1" ht="15.75" customHeight="1" x14ac:dyDescent="0.15">
      <c r="A201" s="1">
        <v>1008</v>
      </c>
      <c r="B201" s="2"/>
      <c r="C201" s="6"/>
      <c r="D201" s="2"/>
      <c r="E201" s="2" t="s">
        <v>37</v>
      </c>
      <c r="F201" s="2"/>
      <c r="G201" s="2" t="s">
        <v>41</v>
      </c>
      <c r="H201" s="2" t="s">
        <v>61</v>
      </c>
      <c r="I201" s="2" t="s">
        <v>62</v>
      </c>
      <c r="J201" s="2"/>
      <c r="K201" s="2"/>
      <c r="L201" s="2"/>
      <c r="M201" s="2"/>
      <c r="N201" s="2" t="s">
        <v>51</v>
      </c>
      <c r="O201" s="2"/>
      <c r="P201" s="2"/>
      <c r="Q201" s="2" t="s">
        <v>48</v>
      </c>
      <c r="R201" s="6"/>
      <c r="S201" s="6"/>
      <c r="T201" s="6" t="s">
        <v>275</v>
      </c>
      <c r="U201" s="6"/>
      <c r="V201" s="6"/>
      <c r="W201" s="6"/>
      <c r="X201" s="6"/>
      <c r="Y201" s="19" t="str">
        <f t="shared" si="272"/>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\input{psalms/psalm113Aenglish2-3}    </v>
      </c>
      <c r="Z201" s="6"/>
      <c r="AA201" s="13" t="str">
        <f>CONCATENATE("\subsection{",G201,"}")</f>
        <v>\subsection{Psalm 113A}</v>
      </c>
      <c r="AB201" s="13" t="str">
        <f>CONCATENATE("\subsubsection{",H201,"}")</f>
        <v>\subsubsection{The Israelites are delivered from the bondage of Egypt}</v>
      </c>
      <c r="AC201" s="13"/>
      <c r="AD201" s="12" t="str">
        <f t="shared" si="278"/>
        <v>\index[Psalmus]{Psalm 113A}</v>
      </c>
      <c r="AE201" s="12" t="str">
        <f t="shared" si="279"/>
        <v>\label{Psalm 113A (Psalmus)}</v>
      </c>
      <c r="AF201" s="12" t="str">
        <f>CONCATENATE("\emph{",I201,"}")</f>
        <v>\emph{You too left Egypt when, at baptism, you renounced that world which is at enmity with God (Saint Augustine).}</v>
      </c>
      <c r="AG201" s="12"/>
      <c r="AH201" s="6"/>
      <c r="AI201" s="6"/>
      <c r="AJ201" s="6" t="str">
        <f>CONCATENATE("\vspace{5pt} \par \input{psalms/",SUBSTITUTE(T201,".tex",""),"}")</f>
        <v>\vspace{5pt} \par \input{psalms/psalm113Aenglish2-3}</v>
      </c>
      <c r="AK201" s="6"/>
      <c r="AL201" s="6"/>
      <c r="AM201" s="6"/>
    </row>
    <row r="202" spans="1:39" s="7" customFormat="1" ht="15.75" customHeight="1" x14ac:dyDescent="0.15">
      <c r="A202" s="1">
        <v>1009.1</v>
      </c>
      <c r="B202" s="2"/>
      <c r="C202" s="6"/>
      <c r="D202" s="2"/>
      <c r="E202" s="2" t="s">
        <v>36</v>
      </c>
      <c r="F202" s="2"/>
      <c r="G202" s="2" t="s">
        <v>277</v>
      </c>
      <c r="H202" s="2"/>
      <c r="I202" s="2"/>
      <c r="J202" s="2">
        <v>6</v>
      </c>
      <c r="K202" s="2"/>
      <c r="L202" s="2" t="s">
        <v>81</v>
      </c>
      <c r="M202" s="2"/>
      <c r="N202" s="2" t="s">
        <v>51</v>
      </c>
      <c r="O202" s="2">
        <v>1</v>
      </c>
      <c r="P202" s="2" t="s">
        <v>279</v>
      </c>
      <c r="Q202" s="2" t="s">
        <v>49</v>
      </c>
      <c r="R202" s="2" t="s">
        <v>86</v>
      </c>
      <c r="S202" s="6"/>
      <c r="T202" s="6" t="s">
        <v>278</v>
      </c>
      <c r="U202" s="6"/>
      <c r="V202" s="6"/>
      <c r="W202" s="6"/>
      <c r="X202" s="6"/>
      <c r="Y202" s="14" t="str">
        <f t="shared" ref="Y202" si="283">CONCATENATE(Z202," ",AA202," ",AB202," ",AC202," ",AD202," ",AE202," ",AF202," ",AG202," ",AH202," ",AI202," ",AJ202," ",AK202," ",AL202," ",AM202," ",AN202)</f>
        <v xml:space="preserve"> \subsection{Antiphona}  \greannotation{VI} \index[Antiphona]{Ecce venio cito} \label{Ecce venio cito (Antiphona)} \grecommentary[0pt]{Ap 22:12 [AR]} \gresetinitiallines{1} \emph{The antiphon is sung with the canticle in the mode of a trope, before and after the canticle.} \gresetlyriccentering{vowel} \grechangedim{maxbaroffsettextleft}{0 cm}{scalable} \gregorioscore{chants/an--ecce_venio_cito--solesmes}  \grechangedim{maxbaroffsettextleft}{0.6 cm}{scalable}  </v>
      </c>
      <c r="Z202" s="6"/>
      <c r="AA202" s="13" t="str">
        <f t="shared" ref="AA202" si="284">CONCATENATE("\subsection{",E202,"}")</f>
        <v>\subsection{Antiphona}</v>
      </c>
      <c r="AB202" s="6"/>
      <c r="AC202" s="13" t="str">
        <f t="shared" ref="AC202" si="285">CONCATENATE("\greannotation{",L202,"}")</f>
        <v>\greannotation{VI}</v>
      </c>
      <c r="AD202" s="12" t="str">
        <f t="shared" ref="AD202" si="286">CONCATENATE("\index[",E202,"]{",G202,"}")</f>
        <v>\index[Antiphona]{Ecce venio cito}</v>
      </c>
      <c r="AE202" s="12" t="str">
        <f t="shared" ref="AE202" si="287">CONCATENATE("\label{",G202," (",E202,")}")</f>
        <v>\label{Ecce venio cito (Antiphona)}</v>
      </c>
      <c r="AF202" s="12" t="str">
        <f t="shared" ref="AF202" si="288">CONCATENATE("\grecommentary[",N202,"]{",P202,"}")</f>
        <v>\grecommentary[0pt]{Ap 22:12 [AR]}</v>
      </c>
      <c r="AG202" s="12" t="str">
        <f t="shared" ref="AG202" si="289">CONCATENATE("\gresetinitiallines{",O202,"}")</f>
        <v>\gresetinitiallines{1}</v>
      </c>
      <c r="AH202" s="6" t="s">
        <v>263</v>
      </c>
      <c r="AI202" s="25" t="s">
        <v>32</v>
      </c>
      <c r="AJ202" s="6" t="str">
        <f t="shared" ref="AJ202" si="290">CONCATENATE("\gregorioscore{chants/",SUBSTITUTE(T202,".gabc",""),"}")</f>
        <v>\gregorioscore{chants/an--ecce_venio_cito--solesmes}</v>
      </c>
      <c r="AK202" s="6"/>
      <c r="AL202" s="24" t="s">
        <v>33</v>
      </c>
      <c r="AM202" s="6"/>
    </row>
    <row r="203" spans="1:39" s="7" customFormat="1" ht="15.75" customHeight="1" x14ac:dyDescent="0.15">
      <c r="A203" s="7">
        <v>1009.2</v>
      </c>
      <c r="B203" s="2"/>
      <c r="C203" s="6"/>
      <c r="D203" s="2"/>
      <c r="E203" s="2" t="s">
        <v>42</v>
      </c>
      <c r="F203" s="2"/>
      <c r="G203" s="1" t="s">
        <v>63</v>
      </c>
      <c r="H203" s="1" t="s">
        <v>71</v>
      </c>
      <c r="I203" s="1"/>
      <c r="J203" s="6">
        <v>6</v>
      </c>
      <c r="K203" s="6"/>
      <c r="L203" s="2" t="s">
        <v>81</v>
      </c>
      <c r="M203" s="1"/>
      <c r="N203" s="2" t="s">
        <v>51</v>
      </c>
      <c r="O203" s="1">
        <v>1</v>
      </c>
      <c r="P203" s="2"/>
      <c r="Q203" s="2" t="s">
        <v>48</v>
      </c>
      <c r="R203" s="2"/>
      <c r="S203" s="6"/>
      <c r="T203" s="7" t="s">
        <v>280</v>
      </c>
      <c r="U203" s="6"/>
      <c r="V203" s="6"/>
      <c r="W203" s="6"/>
      <c r="X203" s="6"/>
      <c r="Y203" s="14" t="str">
        <f t="shared" si="272"/>
        <v xml:space="preserve"> \subsection{Canticum} \subsubsection{The wedding of the Lamb} \greannotation{VI} \index[Canticum]{Salus et gloria} \label{Salus et gloria (Canticum)} \grecommentary[0pt]{} \gresetinitiallines{1} \gresetlyriccentering{syllable}  \gregorioscore{chants/canticle--salus-et-honor--f--english}   \newpage </v>
      </c>
      <c r="Z203" s="6"/>
      <c r="AA203" s="13" t="str">
        <f t="shared" ref="AA203:AA205" si="291">CONCATENATE("\subsection{",E203,"}")</f>
        <v>\subsection{Canticum}</v>
      </c>
      <c r="AB203" s="13" t="str">
        <f>CONCATENATE("\subsubsection{",H203,"}")</f>
        <v>\subsubsection{The wedding of the Lamb}</v>
      </c>
      <c r="AC203" s="13" t="str">
        <f t="shared" ref="AC203" si="292">CONCATENATE("\greannotation{",L203,"}")</f>
        <v>\greannotation{VI}</v>
      </c>
      <c r="AD203" s="12" t="str">
        <f>CONCATENATE("\index[",E203,"]{",G203,"}")</f>
        <v>\index[Canticum]{Salus et gloria}</v>
      </c>
      <c r="AE203" s="12" t="str">
        <f>CONCATENATE("\label{",G203," (",E203,")}")</f>
        <v>\label{Salus et gloria (Canticum)}</v>
      </c>
      <c r="AF203" s="12" t="str">
        <f t="shared" ref="AF203" si="293">CONCATENATE("\grecommentary[",N203,"]{",P203,"}")</f>
        <v>\grecommentary[0pt]{}</v>
      </c>
      <c r="AG203" s="12" t="str">
        <f t="shared" ref="AG203" si="294">CONCATENATE("\gresetinitiallines{",O203,"}")</f>
        <v>\gresetinitiallines{1}</v>
      </c>
      <c r="AH203" s="26" t="s">
        <v>50</v>
      </c>
      <c r="AI203" s="6"/>
      <c r="AJ203" s="6" t="str">
        <f>CONCATENATE("\gregorioscore{chants/",SUBSTITUTE(T203,".gabc",""),"}")</f>
        <v>\gregorioscore{chants/canticle--salus-et-honor--f--english}</v>
      </c>
      <c r="AK203" s="6"/>
      <c r="AL203" s="6"/>
      <c r="AM203" s="29" t="s">
        <v>159</v>
      </c>
    </row>
    <row r="204" spans="1:39" s="7" customFormat="1" ht="15.75" customHeight="1" x14ac:dyDescent="0.15">
      <c r="A204" s="1">
        <v>1010</v>
      </c>
      <c r="B204" s="2"/>
      <c r="C204" s="2"/>
      <c r="D204" s="2"/>
      <c r="E204" s="2" t="s">
        <v>44</v>
      </c>
      <c r="F204" s="2"/>
      <c r="G204" s="1" t="s">
        <v>103</v>
      </c>
      <c r="H204" s="2"/>
      <c r="I204" s="2"/>
      <c r="J204" s="6"/>
      <c r="K204" s="6"/>
      <c r="L204" s="2"/>
      <c r="M204" s="2"/>
      <c r="N204" s="2" t="s">
        <v>51</v>
      </c>
      <c r="O204" s="2"/>
      <c r="P204" s="2" t="s">
        <v>293</v>
      </c>
      <c r="Q204" s="6"/>
      <c r="R204" s="6"/>
      <c r="S204" s="6"/>
      <c r="T204" s="6" t="s">
        <v>281</v>
      </c>
      <c r="U204" s="6"/>
      <c r="V204" s="6"/>
      <c r="W204" s="6"/>
      <c r="X204" s="6"/>
      <c r="Y204" s="20" t="str">
        <f t="shared" si="272"/>
        <v xml:space="preserve"> \subsection{Lectio brevis}     \hfill Ph 4:4-5    \input{readings/lectio_brevis_Ph.4.4-5.tex}    </v>
      </c>
      <c r="Z204" s="6"/>
      <c r="AA204" s="13" t="str">
        <f t="shared" si="291"/>
        <v>\subsection{Lectio brevis}</v>
      </c>
      <c r="AB204" s="6"/>
      <c r="AC204" s="13"/>
      <c r="AD204" s="12"/>
      <c r="AE204" s="12"/>
      <c r="AF204" s="6" t="str">
        <f>CONCATENATE("\hfill ",P204)</f>
        <v>\hfill Ph 4:4-5</v>
      </c>
      <c r="AG204" s="12"/>
      <c r="AH204" s="6"/>
      <c r="AI204" s="6"/>
      <c r="AJ204" s="6" t="str">
        <f>CONCATENATE("\input{readings/",T204,"}")</f>
        <v>\input{readings/lectio_brevis_Ph.4.4-5.tex}</v>
      </c>
      <c r="AK204" s="6"/>
      <c r="AL204" s="6"/>
      <c r="AM204" s="6"/>
    </row>
    <row r="205" spans="1:39" s="7" customFormat="1" ht="15.75" customHeight="1" x14ac:dyDescent="0.15">
      <c r="A205" s="7">
        <v>1011</v>
      </c>
      <c r="B205" s="2"/>
      <c r="C205" s="2"/>
      <c r="D205" s="2"/>
      <c r="E205" s="2" t="s">
        <v>45</v>
      </c>
      <c r="F205" s="2"/>
      <c r="G205" s="2" t="s">
        <v>282</v>
      </c>
      <c r="H205" s="2"/>
      <c r="I205" s="2"/>
      <c r="J205" s="6">
        <v>4</v>
      </c>
      <c r="K205" s="6"/>
      <c r="L205" s="2" t="s">
        <v>268</v>
      </c>
      <c r="M205" s="2"/>
      <c r="N205" s="2" t="s">
        <v>51</v>
      </c>
      <c r="O205" s="2">
        <v>1</v>
      </c>
      <c r="P205" s="2" t="s">
        <v>283</v>
      </c>
      <c r="Q205" s="2" t="s">
        <v>49</v>
      </c>
      <c r="R205" s="2" t="s">
        <v>88</v>
      </c>
      <c r="S205" s="6"/>
      <c r="T205" s="6" t="s">
        <v>284</v>
      </c>
      <c r="U205" s="6"/>
      <c r="V205" s="6"/>
      <c r="W205" s="6"/>
      <c r="X205" s="6" t="s">
        <v>83</v>
      </c>
      <c r="Y205" s="21" t="str">
        <f t="shared" si="272"/>
        <v xml:space="preserve"> \subsection{Responsorium brevis}  \greannotation{IV} \index[Responsorium brevis]{Ostende nobis} \label{Ostende nobis (Responsorium brevis)} \grecommentary[0pt]{Ps 84:8} \gresetinitiallines{1} \gresetlyriccentering{vowel}  \gregorioscore{chants/rb--ostende_nobis--dominican}    </v>
      </c>
      <c r="Z205" s="6"/>
      <c r="AA205" s="13" t="str">
        <f t="shared" si="291"/>
        <v>\subsection{Responsorium brevis}</v>
      </c>
      <c r="AB205" s="6"/>
      <c r="AC205" s="13" t="str">
        <f t="shared" ref="AC205:AC207" si="295">CONCATENATE("\greannotation{",L205,"}")</f>
        <v>\greannotation{IV}</v>
      </c>
      <c r="AD205" s="12" t="str">
        <f>CONCATENATE("\index[",E205,"]{",G205,"}")</f>
        <v>\index[Responsorium brevis]{Ostende nobis}</v>
      </c>
      <c r="AE205" s="12" t="str">
        <f>CONCATENATE("\label{",G205," (",E205,")}")</f>
        <v>\label{Ostende nobis (Responsorium brevis)}</v>
      </c>
      <c r="AF205" s="12" t="str">
        <f t="shared" ref="AF205:AF207" si="296">CONCATENATE("\grecommentary[",N205,"]{",P205,"}")</f>
        <v>\grecommentary[0pt]{Ps 84:8}</v>
      </c>
      <c r="AG205" s="12" t="str">
        <f t="shared" ref="AG205:AG207" si="297">CONCATENATE("\gresetinitiallines{",O205,"}")</f>
        <v>\gresetinitiallines{1}</v>
      </c>
      <c r="AH205" s="27" t="s">
        <v>75</v>
      </c>
      <c r="AI205" s="6"/>
      <c r="AJ205" s="6" t="str">
        <f t="shared" ref="AJ205:AJ207" si="298">CONCATENATE("\gregorioscore{chants/",SUBSTITUTE(T205,".gabc",""),"}")</f>
        <v>\gregorioscore{chants/rb--ostende_nobis--dominican}</v>
      </c>
      <c r="AK205" s="6"/>
      <c r="AL205" s="6"/>
      <c r="AM205" s="6"/>
    </row>
    <row r="206" spans="1:39" s="7" customFormat="1" ht="15.75" customHeight="1" x14ac:dyDescent="0.15">
      <c r="A206" s="1">
        <v>1012</v>
      </c>
      <c r="B206" s="2"/>
      <c r="C206" s="6"/>
      <c r="D206" s="2"/>
      <c r="E206" s="2" t="s">
        <v>84</v>
      </c>
      <c r="F206" s="6"/>
      <c r="G206" s="2" t="s">
        <v>285</v>
      </c>
      <c r="H206" s="2"/>
      <c r="I206" s="2"/>
      <c r="J206" s="2">
        <v>8</v>
      </c>
      <c r="K206" s="2" t="s">
        <v>152</v>
      </c>
      <c r="L206" s="2" t="s">
        <v>204</v>
      </c>
      <c r="M206" s="2"/>
      <c r="N206" s="2" t="s">
        <v>51</v>
      </c>
      <c r="O206" s="2">
        <v>1</v>
      </c>
      <c r="P206" s="2" t="s">
        <v>287</v>
      </c>
      <c r="Q206" s="2" t="s">
        <v>49</v>
      </c>
      <c r="R206" s="2" t="s">
        <v>88</v>
      </c>
      <c r="S206" s="6"/>
      <c r="T206" s="6" t="s">
        <v>286</v>
      </c>
      <c r="U206" s="6"/>
      <c r="V206" s="6"/>
      <c r="W206" s="6"/>
      <c r="X206" s="6" t="s">
        <v>295</v>
      </c>
      <c r="Y206" s="22" t="str">
        <f t="shared" si="272"/>
        <v xml:space="preserve"> \subsection{Antiphona ad Magnificat}  \greannotation{VIII \textsc{g}} \index[Antiphona ad Magnificat]{Spiritus Sanctus in te} \label{Spiritus Sanctus in te (Antiphona ad Magnificat)} \grecommentary[0pt]{Cf. Lc 1:30, 35} \gresetinitiallines{1} \gresetlyriccentering{vowel}  \gregorioscore{chants/an--spiritus_sanctus_in_te_i--dominican--id_6543} \vspace{5pt} \emph{The Holy Spirit will descend upon you, Mary: do not be afraid, you will have in your womb the Son of God, alleluia.}   </v>
      </c>
      <c r="Z206" s="6"/>
      <c r="AA206" s="13" t="str">
        <f>CONCATENATE("\subsection{",E206,"}")</f>
        <v>\subsection{Antiphona ad Magnificat}</v>
      </c>
      <c r="AB206" s="6"/>
      <c r="AC206" s="13" t="str">
        <f t="shared" si="295"/>
        <v>\greannotation{VIII \textsc{g}}</v>
      </c>
      <c r="AD206" s="12" t="str">
        <f t="shared" ref="AD206:AD210" si="299">CONCATENATE("\index[",E206,"]{",G206,"}")</f>
        <v>\index[Antiphona ad Magnificat]{Spiritus Sanctus in te}</v>
      </c>
      <c r="AE206" s="12" t="str">
        <f t="shared" ref="AE206:AE210" si="300">CONCATENATE("\label{",G206," (",E206,")}")</f>
        <v>\label{Spiritus Sanctus in te (Antiphona ad Magnificat)}</v>
      </c>
      <c r="AF206" s="12" t="str">
        <f t="shared" si="296"/>
        <v>\grecommentary[0pt]{Cf. Lc 1:30, 35}</v>
      </c>
      <c r="AG206" s="12" t="str">
        <f t="shared" si="297"/>
        <v>\gresetinitiallines{1}</v>
      </c>
      <c r="AH206" s="27" t="s">
        <v>75</v>
      </c>
      <c r="AI206" s="6"/>
      <c r="AJ206" s="6" t="str">
        <f t="shared" si="298"/>
        <v>\gregorioscore{chants/an--spiritus_sanctus_in_te_i--dominican--id_6543}</v>
      </c>
      <c r="AK206" s="6" t="str">
        <f>CONCATENATE("\vspace{5pt} \emph{",X206,"}")</f>
        <v>\vspace{5pt} \emph{The Holy Spirit will descend upon you, Mary: do not be afraid, you will have in your womb the Son of God, alleluia.}</v>
      </c>
      <c r="AL206" s="6"/>
      <c r="AM206" s="6"/>
    </row>
    <row r="207" spans="1:39" s="7" customFormat="1" ht="15.75" customHeight="1" x14ac:dyDescent="0.15">
      <c r="A207" s="7">
        <v>1013</v>
      </c>
      <c r="B207" s="2"/>
      <c r="C207" s="2"/>
      <c r="D207" s="2"/>
      <c r="E207" s="2" t="s">
        <v>96</v>
      </c>
      <c r="F207" s="2"/>
      <c r="G207" s="2" t="s">
        <v>154</v>
      </c>
      <c r="H207" s="2" t="s">
        <v>97</v>
      </c>
      <c r="I207" s="2"/>
      <c r="J207" s="2">
        <v>8</v>
      </c>
      <c r="K207" s="2" t="s">
        <v>152</v>
      </c>
      <c r="L207" s="2" t="s">
        <v>204</v>
      </c>
      <c r="M207" s="2"/>
      <c r="N207" s="2" t="s">
        <v>51</v>
      </c>
      <c r="O207" s="2">
        <v>1</v>
      </c>
      <c r="P207" s="2" t="s">
        <v>94</v>
      </c>
      <c r="Q207" s="2" t="s">
        <v>49</v>
      </c>
      <c r="R207" s="2" t="s">
        <v>88</v>
      </c>
      <c r="S207" s="6"/>
      <c r="T207" s="6" t="s">
        <v>155</v>
      </c>
      <c r="U207" s="6"/>
      <c r="V207" s="6"/>
      <c r="W207" s="6"/>
      <c r="X207" s="6"/>
      <c r="Y207" s="23" t="str">
        <f t="shared" si="272"/>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207" s="6"/>
      <c r="AA207" s="13" t="str">
        <f t="shared" ref="AA207:AA212" si="301">CONCATENATE("\subsection{",E207,"}")</f>
        <v>\subsection{Canticum Evangelicum}</v>
      </c>
      <c r="AB207" s="13" t="str">
        <f>CONCATENATE("\subsubsection{",H207,"}")</f>
        <v>\subsubsection{The soul rejoices in the Lord}</v>
      </c>
      <c r="AC207" s="13" t="str">
        <f t="shared" si="295"/>
        <v>\greannotation{VIII \textsc{g}}</v>
      </c>
      <c r="AD207" s="12" t="str">
        <f t="shared" si="299"/>
        <v>\index[Canticum Evangelicum]{Magnificat 8G}</v>
      </c>
      <c r="AE207" s="12" t="str">
        <f t="shared" si="300"/>
        <v>\label{Magnificat 8G (Canticum Evangelicum)}</v>
      </c>
      <c r="AF207" s="12" t="str">
        <f t="shared" si="296"/>
        <v>\grecommentary[0pt]{Lc 1:46-55}</v>
      </c>
      <c r="AG207" s="12" t="str">
        <f t="shared" si="297"/>
        <v>\gresetinitiallines{1}</v>
      </c>
      <c r="AH207" s="27" t="s">
        <v>75</v>
      </c>
      <c r="AI207" s="6"/>
      <c r="AJ207" s="6" t="str">
        <f t="shared" si="298"/>
        <v>\gregorioscore{chants/magnificat8G}</v>
      </c>
      <c r="AK207" s="6" t="s">
        <v>98</v>
      </c>
      <c r="AL207" s="6"/>
      <c r="AM207" s="6"/>
    </row>
    <row r="208" spans="1:39" s="7" customFormat="1" ht="15" customHeight="1" x14ac:dyDescent="0.15">
      <c r="A208" s="1">
        <v>1014</v>
      </c>
      <c r="E208" s="1" t="s">
        <v>102</v>
      </c>
      <c r="G208" s="1" t="s">
        <v>288</v>
      </c>
      <c r="T208" s="7" t="s">
        <v>289</v>
      </c>
      <c r="Y208" s="23" t="str">
        <f t="shared" si="272"/>
        <v xml:space="preserve"> \subsection{Preces}   \index[Preces]{Advent I - Second Vespers} \label{Advent I - Second Vespers (Preces)}     \input{intercessions/intercessions-advent-1-sunday-2nd-vespers}    </v>
      </c>
      <c r="AA208" s="13" t="str">
        <f t="shared" si="301"/>
        <v>\subsection{Preces}</v>
      </c>
      <c r="AD208" s="1" t="str">
        <f t="shared" si="299"/>
        <v>\index[Preces]{Advent I - Second Vespers}</v>
      </c>
      <c r="AE208" s="1" t="str">
        <f t="shared" si="300"/>
        <v>\label{Advent I - Second Vespers (Preces)}</v>
      </c>
      <c r="AJ208" s="6" t="str">
        <f>CONCATENATE("\input{intercessions/",SUBSTITUTE(T208,".tex",""),"}")</f>
        <v>\input{intercessions/intercessions-advent-1-sunday-2nd-vespers}</v>
      </c>
    </row>
    <row r="209" spans="1:38" s="7" customFormat="1" ht="15.75" customHeight="1" x14ac:dyDescent="0.15">
      <c r="A209" s="7">
        <v>1015</v>
      </c>
      <c r="B209" s="2"/>
      <c r="C209" s="6"/>
      <c r="D209" s="2"/>
      <c r="E209" s="2" t="s">
        <v>104</v>
      </c>
      <c r="F209" s="6"/>
      <c r="G209" s="2" t="s">
        <v>104</v>
      </c>
      <c r="H209" s="2"/>
      <c r="I209" s="2"/>
      <c r="J209" s="2"/>
      <c r="K209" s="2"/>
      <c r="L209" s="2"/>
      <c r="M209" s="2"/>
      <c r="N209" s="2"/>
      <c r="O209" s="2">
        <v>1</v>
      </c>
      <c r="P209" s="2"/>
      <c r="Q209" s="2"/>
      <c r="R209" s="6"/>
      <c r="S209" s="6"/>
      <c r="T209" s="6" t="s">
        <v>112</v>
      </c>
      <c r="U209" s="6"/>
      <c r="V209" s="6"/>
      <c r="W209" s="6"/>
      <c r="X209" s="6"/>
      <c r="Y209" s="23" t="str">
        <f t="shared" si="272"/>
        <v xml:space="preserve"> \subsection{Pater noster}   \index[Pater noster]{Pater noster} \label{Pater noster (Pater noster)}     \gregorioscore{chants/or--pater_noster_a--solesmes-T}    </v>
      </c>
      <c r="Z209" s="6"/>
      <c r="AA209" s="13" t="str">
        <f t="shared" si="301"/>
        <v>\subsection{Pater noster}</v>
      </c>
      <c r="AB209" s="6"/>
      <c r="AC209" s="6"/>
      <c r="AD209" s="2" t="str">
        <f t="shared" si="299"/>
        <v>\index[Pater noster]{Pater noster}</v>
      </c>
      <c r="AE209" s="2" t="str">
        <f t="shared" si="300"/>
        <v>\label{Pater noster (Pater noster)}</v>
      </c>
      <c r="AF209" s="6"/>
      <c r="AG209" s="6"/>
      <c r="AH209" s="6"/>
      <c r="AI209" s="6"/>
      <c r="AJ209" s="6" t="str">
        <f t="shared" ref="AJ209" si="302">CONCATENATE("\gregorioscore{chants/",SUBSTITUTE(T209,".gabc",""),"}")</f>
        <v>\gregorioscore{chants/or--pater_noster_a--solesmes-T}</v>
      </c>
      <c r="AK209" s="6"/>
      <c r="AL209" s="6"/>
    </row>
    <row r="210" spans="1:38" s="7" customFormat="1" ht="15.75" customHeight="1" x14ac:dyDescent="0.15">
      <c r="A210" s="1">
        <v>1016</v>
      </c>
      <c r="B210" s="2"/>
      <c r="C210" s="2"/>
      <c r="D210" s="2"/>
      <c r="E210" s="2" t="s">
        <v>105</v>
      </c>
      <c r="F210" s="2"/>
      <c r="G210" s="2" t="s">
        <v>291</v>
      </c>
      <c r="H210" s="2"/>
      <c r="I210" s="2"/>
      <c r="J210" s="6"/>
      <c r="K210" s="6"/>
      <c r="L210" s="2"/>
      <c r="M210" s="2"/>
      <c r="N210" s="2"/>
      <c r="O210" s="2"/>
      <c r="P210" s="6"/>
      <c r="Q210" s="6"/>
      <c r="R210" s="6"/>
      <c r="S210" s="6"/>
      <c r="T210" s="6" t="s">
        <v>290</v>
      </c>
      <c r="U210" s="6"/>
      <c r="V210" s="6"/>
      <c r="W210" s="6"/>
      <c r="X210" s="6"/>
      <c r="Y210" s="23" t="str">
        <f t="shared" si="272"/>
        <v xml:space="preserve"> \subsection{Oratio conclusiva}   \index[Oratio conclusiva]{First Sunday of Advent} \label{First Sunday of Advent (Oratio conclusiva)}     \input{prayers/or-advent-1}    </v>
      </c>
      <c r="Z210" s="6"/>
      <c r="AA210" s="13" t="str">
        <f t="shared" si="301"/>
        <v>\subsection{Oratio conclusiva}</v>
      </c>
      <c r="AB210" s="6"/>
      <c r="AC210" s="6"/>
      <c r="AD210" s="2" t="str">
        <f t="shared" si="299"/>
        <v>\index[Oratio conclusiva]{First Sunday of Advent}</v>
      </c>
      <c r="AE210" s="2" t="str">
        <f t="shared" si="300"/>
        <v>\label{First Sunday of Advent (Oratio conclusiva)}</v>
      </c>
      <c r="AF210" s="6"/>
      <c r="AG210" s="6"/>
      <c r="AH210" s="6"/>
      <c r="AI210" s="6"/>
      <c r="AJ210" s="6" t="str">
        <f>CONCATENATE("\input{prayers/",SUBSTITUTE(T210,".tex",""),"}")</f>
        <v>\input{prayers/or-advent-1}</v>
      </c>
      <c r="AK210" s="6"/>
      <c r="AL210" s="6"/>
    </row>
    <row r="211" spans="1:38" s="7" customFormat="1" ht="15.75" customHeight="1" x14ac:dyDescent="0.15">
      <c r="A211" s="7">
        <v>1017</v>
      </c>
      <c r="B211" s="2"/>
      <c r="C211" s="2"/>
      <c r="D211" s="2"/>
      <c r="E211" s="2" t="s">
        <v>106</v>
      </c>
      <c r="F211" s="2"/>
      <c r="G211" s="2"/>
      <c r="H211" s="2"/>
      <c r="I211" s="2"/>
      <c r="J211" s="6"/>
      <c r="K211" s="6"/>
      <c r="L211" s="2"/>
      <c r="M211" s="2"/>
      <c r="N211" s="2"/>
      <c r="O211" s="2"/>
      <c r="P211" s="6"/>
      <c r="Q211" s="6"/>
      <c r="R211" s="6"/>
      <c r="S211" s="6"/>
      <c r="T211" s="6"/>
      <c r="U211" s="6"/>
      <c r="V211" s="6"/>
      <c r="W211" s="6" t="s">
        <v>111</v>
      </c>
      <c r="X211" s="6"/>
      <c r="Y211" s="23" t="str">
        <f t="shared" si="272"/>
        <v xml:space="preserve"> \subsection{Ritus conclusionis}         \par \Vbar. The Lord be with you. \par \Rbar. And with your spirit. \par \Vbar. May almighty God bless you, the Father, and the Son, and the Holy Spirit. \par \Rbar. Amen.    </v>
      </c>
      <c r="Z211" s="6"/>
      <c r="AA211" s="13" t="str">
        <f t="shared" si="301"/>
        <v>\subsection{Ritus conclusionis}</v>
      </c>
      <c r="AB211" s="6"/>
      <c r="AC211" s="6"/>
      <c r="AD211" s="2"/>
      <c r="AE211" s="2"/>
      <c r="AF211" s="6"/>
      <c r="AG211" s="6"/>
      <c r="AH211" s="6"/>
      <c r="AI211" s="6"/>
      <c r="AJ211" s="6" t="str">
        <f>CONCATENATE("\par ",W211)</f>
        <v>\par \Vbar. The Lord be with you. \par \Rbar. And with your spirit. \par \Vbar. May almighty God bless you, the Father, and the Son, and the Holy Spirit. \par \Rbar. Amen.</v>
      </c>
      <c r="AK211" s="6"/>
      <c r="AL211" s="6"/>
    </row>
    <row r="212" spans="1:38" s="7" customFormat="1" ht="15.75" customHeight="1" x14ac:dyDescent="0.15">
      <c r="A212" s="1">
        <v>1018</v>
      </c>
      <c r="B212" s="2"/>
      <c r="C212" s="2"/>
      <c r="D212" s="6"/>
      <c r="E212" s="2" t="s">
        <v>107</v>
      </c>
      <c r="F212" s="6"/>
      <c r="G212" s="2" t="s">
        <v>108</v>
      </c>
      <c r="H212" s="5"/>
      <c r="I212" s="5"/>
      <c r="J212" s="6">
        <v>1</v>
      </c>
      <c r="K212" s="6"/>
      <c r="L212" s="2" t="s">
        <v>109</v>
      </c>
      <c r="M212" s="5"/>
      <c r="N212" s="5"/>
      <c r="O212" s="2">
        <v>1</v>
      </c>
      <c r="P212" s="6"/>
      <c r="Q212" s="6"/>
      <c r="R212" s="6"/>
      <c r="S212" s="6"/>
      <c r="T212" s="6" t="s">
        <v>110</v>
      </c>
      <c r="U212" s="6"/>
      <c r="V212" s="6"/>
      <c r="W212" s="6"/>
      <c r="X212" s="6"/>
      <c r="Y212" s="23" t="str">
        <f t="shared" si="272"/>
        <v xml:space="preserve"> \subsection{Benedicamus Domino}   \index[Benedicamus Domino]{Sundays} \label{Sundays (Benedicamus Domino)}     \gregorioscore{chants/misc.benedicamus.dominio.4-T}    </v>
      </c>
      <c r="Z212" s="6"/>
      <c r="AA212" s="13" t="str">
        <f t="shared" si="301"/>
        <v>\subsection{Benedicamus Domino}</v>
      </c>
      <c r="AB212" s="6"/>
      <c r="AC212" s="6"/>
      <c r="AD212" s="2" t="str">
        <f t="shared" ref="AD212" si="303">CONCATENATE("\index[",E212,"]{",G212,"}")</f>
        <v>\index[Benedicamus Domino]{Sundays}</v>
      </c>
      <c r="AE212" s="2" t="str">
        <f t="shared" ref="AE212" si="304">CONCATENATE("\label{",G212," (",E212,")}")</f>
        <v>\label{Sundays (Benedicamus Domino)}</v>
      </c>
      <c r="AF212" s="6"/>
      <c r="AG212" s="6"/>
      <c r="AH212" s="6"/>
      <c r="AI212" s="6"/>
      <c r="AJ212" s="6" t="str">
        <f>CONCATENATE("\gregorioscore{chants/",SUBSTITUTE(T212,".gabc",""),"}")</f>
        <v>\gregorioscore{chants/misc.benedicamus.dominio.4-T}</v>
      </c>
      <c r="AK212" s="6"/>
      <c r="AL212" s="6"/>
    </row>
    <row r="213" spans="1:38" s="7" customFormat="1" ht="15" customHeight="1" x14ac:dyDescent="0.15">
      <c r="A213" s="7">
        <v>1019</v>
      </c>
      <c r="Y213" s="15"/>
      <c r="AD213" s="1"/>
      <c r="AE213" s="1"/>
    </row>
    <row r="214" spans="1:38" ht="15.75" customHeight="1" x14ac:dyDescent="0.15">
      <c r="A214" s="7"/>
      <c r="B214" s="2"/>
      <c r="C214" s="6"/>
      <c r="D214" s="6"/>
      <c r="E214" s="6"/>
      <c r="F214" s="6"/>
      <c r="G214" s="1"/>
      <c r="H214" s="1"/>
      <c r="I214" s="1"/>
      <c r="J214" s="6"/>
      <c r="K214" s="6"/>
      <c r="L214" s="1"/>
      <c r="M214" s="1"/>
      <c r="N214" s="1"/>
      <c r="O214" s="1"/>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1"/>
      <c r="B217" s="2"/>
      <c r="C217" s="6"/>
      <c r="D217" s="6"/>
      <c r="E217" s="6"/>
      <c r="F217" s="6"/>
      <c r="G217" s="6"/>
      <c r="H217" s="6"/>
      <c r="I217" s="6"/>
      <c r="J217" s="6"/>
      <c r="K217" s="6"/>
      <c r="L217" s="6"/>
      <c r="M217" s="6"/>
      <c r="N217" s="6"/>
      <c r="O217" s="6"/>
      <c r="P217" s="4"/>
      <c r="Q217" s="6"/>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3"/>
      <c r="J218" s="6"/>
      <c r="K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7"/>
      <c r="B219" s="2"/>
      <c r="C219" s="6"/>
      <c r="D219" s="6"/>
      <c r="E219" s="6"/>
      <c r="F219" s="6"/>
      <c r="G219" s="6"/>
      <c r="H219" s="6"/>
      <c r="I219" s="6"/>
      <c r="J219" s="6"/>
      <c r="K219" s="6"/>
      <c r="L219" s="6"/>
      <c r="M219" s="6"/>
      <c r="N219" s="6"/>
      <c r="O219" s="6"/>
      <c r="P219" s="2"/>
      <c r="Q219" s="2"/>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1"/>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7"/>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1"/>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1"/>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1"/>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4"/>
      <c r="Q234" s="6"/>
      <c r="R234" s="2"/>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7"/>
      <c r="B235" s="2"/>
      <c r="C235" s="6"/>
      <c r="D235" s="6"/>
      <c r="E235" s="6"/>
      <c r="F235" s="6"/>
      <c r="G235" s="6"/>
      <c r="H235" s="6"/>
      <c r="I235" s="6"/>
      <c r="J235" s="6"/>
      <c r="K235" s="6"/>
      <c r="L235" s="6"/>
      <c r="M235" s="6"/>
      <c r="N235" s="6"/>
      <c r="O235" s="6"/>
      <c r="P235" s="2"/>
      <c r="Q235" s="2"/>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2"/>
      <c r="Q236" s="2"/>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1"/>
      <c r="B237" s="2"/>
      <c r="C237" s="6"/>
      <c r="D237" s="6"/>
      <c r="E237" s="6"/>
      <c r="F237" s="6"/>
      <c r="G237" s="7"/>
      <c r="J237" s="6"/>
      <c r="K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7"/>
      <c r="B239" s="2"/>
      <c r="C239" s="6"/>
      <c r="D239" s="6"/>
      <c r="E239" s="6"/>
      <c r="F239" s="6"/>
      <c r="G239" s="6"/>
      <c r="H239" s="6"/>
      <c r="I239" s="6"/>
      <c r="J239" s="6"/>
      <c r="K239" s="6"/>
      <c r="L239" s="6"/>
      <c r="M239" s="6"/>
      <c r="N239" s="6"/>
      <c r="O239" s="6"/>
      <c r="P239" s="2"/>
      <c r="Q239" s="2"/>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1"/>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1"/>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2"/>
      <c r="Q246" s="2"/>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1"/>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1"/>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1"/>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1"/>
      <c r="B261" s="2"/>
      <c r="C261" s="6"/>
      <c r="D261" s="6"/>
      <c r="E261" s="6"/>
      <c r="F261" s="4"/>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4"/>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4"/>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1"/>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7"/>
      <c r="J266" s="6"/>
      <c r="K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1"/>
      <c r="B269" s="2"/>
      <c r="C269" s="6"/>
      <c r="D269" s="6"/>
      <c r="E269" s="6"/>
      <c r="F269" s="6"/>
      <c r="G269" s="6"/>
      <c r="H269" s="6"/>
      <c r="I269" s="6"/>
      <c r="J269" s="6"/>
      <c r="K269" s="6"/>
      <c r="L269" s="6"/>
      <c r="M269" s="6"/>
      <c r="N269" s="6"/>
      <c r="O269" s="6"/>
      <c r="P269" s="2"/>
      <c r="Q269" s="2"/>
      <c r="R269" s="2"/>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1"/>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7"/>
      <c r="J275" s="6"/>
      <c r="K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1"/>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1"/>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1"/>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2"/>
      <c r="Q286" s="2"/>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1"/>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2"/>
      <c r="Q292" s="2"/>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1"/>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1"/>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4"/>
      <c r="Q298" s="6"/>
      <c r="R298" s="1"/>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1"/>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1"/>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1"/>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1"/>
      <c r="B313" s="2"/>
      <c r="C313" s="6"/>
      <c r="D313" s="6"/>
      <c r="E313" s="6"/>
      <c r="F313" s="6"/>
      <c r="G313" s="6"/>
      <c r="H313" s="6"/>
      <c r="I313" s="6"/>
      <c r="J313" s="6"/>
      <c r="K313" s="6"/>
      <c r="L313" s="6"/>
      <c r="M313" s="6"/>
      <c r="N313" s="6"/>
      <c r="O313" s="6"/>
      <c r="P313" s="2"/>
      <c r="Q313" s="2"/>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1"/>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7"/>
      <c r="J319" s="6"/>
      <c r="K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1"/>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2"/>
      <c r="Q324" s="2"/>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1"/>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2"/>
      <c r="Q328" s="2"/>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1"/>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1"/>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1"/>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1"/>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3"/>
      <c r="J342" s="6"/>
      <c r="K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1"/>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7"/>
      <c r="J346" s="6"/>
      <c r="K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1"/>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1"/>
      <c r="B353" s="2"/>
      <c r="C353" s="6"/>
      <c r="D353" s="6"/>
      <c r="E353" s="6"/>
      <c r="F353" s="6"/>
      <c r="G353" s="8"/>
      <c r="H353" s="8"/>
      <c r="I353" s="8"/>
      <c r="J353" s="6"/>
      <c r="K353" s="6"/>
      <c r="L353" s="8"/>
      <c r="M353" s="8"/>
      <c r="N353" s="8"/>
      <c r="O353" s="8"/>
      <c r="P353" s="2"/>
      <c r="Q353" s="2"/>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2"/>
      <c r="Q356" s="2"/>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1"/>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1"/>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2"/>
      <c r="E362" s="2"/>
      <c r="F362" s="2"/>
      <c r="G362" s="2"/>
      <c r="H362" s="2"/>
      <c r="I362" s="2"/>
      <c r="J362" s="6"/>
      <c r="K362" s="6"/>
      <c r="L362" s="2"/>
      <c r="M362" s="2"/>
      <c r="N362" s="2"/>
      <c r="O362" s="2"/>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2"/>
      <c r="D363" s="2"/>
      <c r="E363" s="2"/>
      <c r="F363" s="2"/>
      <c r="G363" s="2"/>
      <c r="H363" s="2"/>
      <c r="I363" s="2"/>
      <c r="J363" s="6"/>
      <c r="K363" s="6"/>
      <c r="L363" s="2"/>
      <c r="M363" s="2"/>
      <c r="N363" s="2"/>
      <c r="O363" s="2"/>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2"/>
      <c r="D364" s="6"/>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1"/>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2"/>
      <c r="Q366" s="2"/>
      <c r="R366" s="3"/>
      <c r="S366" s="4"/>
      <c r="T366" s="4"/>
      <c r="U366" s="3"/>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1"/>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1"/>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7"/>
      <c r="J376" s="6"/>
      <c r="K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1"/>
      <c r="B377" s="2"/>
      <c r="C377" s="6"/>
      <c r="D377" s="6"/>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4"/>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7"/>
      <c r="J380" s="6"/>
      <c r="K380" s="6"/>
      <c r="P380" s="2"/>
      <c r="Q380" s="2"/>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1"/>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4"/>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1"/>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4"/>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7"/>
      <c r="J388" s="6"/>
      <c r="K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1"/>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1"/>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2"/>
      <c r="Q394" s="2"/>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4"/>
      <c r="E396" s="6"/>
      <c r="F396" s="4"/>
      <c r="G396" s="2"/>
      <c r="H396" s="2"/>
      <c r="I396" s="2"/>
      <c r="J396" s="4"/>
      <c r="K396" s="6"/>
      <c r="L396" s="2"/>
      <c r="M396" s="2"/>
      <c r="N396" s="2"/>
      <c r="O396" s="2"/>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1"/>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6"/>
      <c r="H399" s="6"/>
      <c r="I399" s="6"/>
      <c r="J399" s="6"/>
      <c r="K399" s="6"/>
      <c r="L399" s="6"/>
      <c r="M399" s="6"/>
      <c r="N399" s="6"/>
      <c r="O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2"/>
      <c r="Q400" s="2"/>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1"/>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1"/>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1"/>
      <c r="B409" s="2"/>
      <c r="C409" s="6"/>
      <c r="D409" s="6"/>
      <c r="E409" s="6"/>
      <c r="F409" s="6"/>
      <c r="G409" s="6"/>
      <c r="H409" s="6"/>
      <c r="I409" s="6"/>
      <c r="J409" s="6"/>
      <c r="K409" s="6"/>
      <c r="L409" s="6"/>
      <c r="M409" s="6"/>
      <c r="N409" s="6"/>
      <c r="O409" s="6"/>
      <c r="P409" s="2"/>
      <c r="Q409" s="2"/>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1"/>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1"/>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1"/>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1"/>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1"/>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1"/>
      <c r="B433" s="2"/>
      <c r="C433" s="6"/>
      <c r="D433" s="6"/>
      <c r="E433" s="6"/>
      <c r="F433" s="6"/>
      <c r="G433" s="6"/>
      <c r="H433" s="6"/>
      <c r="I433" s="6"/>
      <c r="J433" s="6"/>
      <c r="K433" s="6"/>
      <c r="L433" s="6"/>
      <c r="M433" s="6"/>
      <c r="N433" s="6"/>
      <c r="O433" s="6"/>
      <c r="P433" s="2"/>
      <c r="Q433" s="2"/>
      <c r="R433" s="4"/>
      <c r="S433" s="4"/>
      <c r="T433" s="4"/>
      <c r="U433" s="3"/>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1"/>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1"/>
      <c r="B441" s="2"/>
      <c r="C441" s="6"/>
      <c r="D441" s="6"/>
      <c r="E441" s="6"/>
      <c r="F441" s="6"/>
      <c r="G441" s="6"/>
      <c r="H441" s="6"/>
      <c r="I441" s="6"/>
      <c r="J441" s="6"/>
      <c r="K441" s="6"/>
      <c r="L441" s="6"/>
      <c r="M441" s="6"/>
      <c r="N441" s="6"/>
      <c r="O441" s="6"/>
      <c r="P441" s="2"/>
      <c r="Q441" s="2"/>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9"/>
      <c r="H442" s="9"/>
      <c r="I442" s="9"/>
      <c r="J442" s="6"/>
      <c r="K442" s="6"/>
      <c r="L442" s="9"/>
      <c r="M442" s="9"/>
      <c r="N442" s="9"/>
      <c r="O442" s="9"/>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1"/>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2"/>
      <c r="Q447" s="2"/>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1"/>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2"/>
      <c r="Q450" s="2"/>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1"/>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1"/>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1"/>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1"/>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3"/>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1"/>
      <c r="B469" s="4"/>
      <c r="C469" s="6"/>
      <c r="D469" s="4"/>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4"/>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1"/>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1"/>
      <c r="B477" s="2"/>
      <c r="C477" s="6"/>
      <c r="D477" s="6"/>
      <c r="E477" s="6"/>
      <c r="F477" s="6"/>
      <c r="G477" s="6"/>
      <c r="H477" s="6"/>
      <c r="I477" s="6"/>
      <c r="J477" s="6"/>
      <c r="K477" s="6"/>
      <c r="L477" s="6"/>
      <c r="M477" s="6"/>
      <c r="N477" s="6"/>
      <c r="O477" s="6"/>
      <c r="P477" s="6"/>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7"/>
      <c r="J478" s="6"/>
      <c r="K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1"/>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1"/>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1"/>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1"/>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1"/>
      <c r="B497" s="2"/>
      <c r="C497" s="6"/>
      <c r="D497" s="6"/>
      <c r="E497" s="6"/>
      <c r="F497" s="6"/>
      <c r="G497" s="7"/>
      <c r="J497" s="6"/>
      <c r="K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1"/>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3"/>
      <c r="U504" s="4"/>
      <c r="V504" s="3"/>
      <c r="X504" s="4"/>
      <c r="Y504" s="14"/>
      <c r="Z504" s="4"/>
      <c r="AA504" s="4"/>
      <c r="AB504" s="4"/>
      <c r="AC504" s="4"/>
      <c r="AD504" s="2"/>
      <c r="AE504" s="2"/>
      <c r="AF504" s="4"/>
      <c r="AG504" s="4"/>
      <c r="AH504" s="4"/>
      <c r="AI504" s="6"/>
      <c r="AJ504" s="4"/>
      <c r="AK504" s="4"/>
      <c r="AL504" s="6"/>
    </row>
    <row r="505" spans="1:38" ht="15.75" customHeight="1" x14ac:dyDescent="0.15">
      <c r="A505" s="1"/>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1"/>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1"/>
      <c r="B513" s="2"/>
      <c r="C513" s="7"/>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1"/>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3"/>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1"/>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1"/>
      <c r="B525" s="2"/>
      <c r="C525" s="6"/>
      <c r="D525" s="6"/>
      <c r="E525" s="6"/>
      <c r="F525" s="6"/>
      <c r="G525" s="6"/>
      <c r="H525" s="6"/>
      <c r="I525" s="6"/>
      <c r="J525" s="6"/>
      <c r="K525" s="6"/>
      <c r="L525" s="6"/>
      <c r="M525" s="6"/>
      <c r="N525" s="6"/>
      <c r="O525" s="6"/>
      <c r="P525" s="4"/>
      <c r="Q525" s="6"/>
      <c r="R525" s="2"/>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3"/>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1"/>
      <c r="B529" s="2"/>
      <c r="C529" s="6"/>
      <c r="D529" s="6"/>
      <c r="E529" s="6"/>
      <c r="F529" s="6"/>
      <c r="G529" s="7"/>
      <c r="J529" s="6"/>
      <c r="K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1"/>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7"/>
      <c r="J535" s="6"/>
      <c r="K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3"/>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1"/>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1"/>
      <c r="B541" s="2"/>
      <c r="C541" s="6"/>
      <c r="D541" s="6"/>
      <c r="E541" s="6"/>
      <c r="F541" s="6"/>
      <c r="G541" s="7"/>
      <c r="J541" s="6"/>
      <c r="K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6"/>
      <c r="H543" s="6"/>
      <c r="I543" s="6"/>
      <c r="J543" s="6"/>
      <c r="K543" s="6"/>
      <c r="L543" s="6"/>
      <c r="M543" s="6"/>
      <c r="N543" s="6"/>
      <c r="O543" s="6"/>
      <c r="P543" s="4"/>
      <c r="Q543" s="6"/>
      <c r="R543" s="4"/>
      <c r="S543" s="4"/>
      <c r="T543" s="3"/>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1"/>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1"/>
      <c r="B549" s="2"/>
      <c r="C549" s="6"/>
      <c r="D549" s="6"/>
      <c r="E549" s="6"/>
      <c r="F549" s="6"/>
      <c r="G549" s="6"/>
      <c r="H549" s="6"/>
      <c r="I549" s="6"/>
      <c r="J549" s="6"/>
      <c r="K549" s="6"/>
      <c r="L549" s="6"/>
      <c r="M549" s="6"/>
      <c r="N549" s="6"/>
      <c r="O549" s="6"/>
      <c r="P549" s="4"/>
      <c r="Q549" s="6"/>
      <c r="R549" s="4"/>
      <c r="S549" s="4"/>
      <c r="T549" s="4"/>
      <c r="U549" s="3"/>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1"/>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U555" s="3"/>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1"/>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1"/>
      <c r="B561" s="2"/>
      <c r="C561" s="6"/>
      <c r="D561" s="6"/>
      <c r="E561" s="6"/>
      <c r="F561" s="6"/>
      <c r="G561" s="6"/>
      <c r="H561" s="6"/>
      <c r="I561" s="6"/>
      <c r="J561" s="6"/>
      <c r="K561" s="6"/>
      <c r="L561" s="6"/>
      <c r="M561" s="6"/>
      <c r="N561" s="6"/>
      <c r="O561" s="6"/>
      <c r="P561" s="4"/>
      <c r="Q561" s="6"/>
      <c r="R561" s="4"/>
      <c r="S561" s="4"/>
      <c r="T561" s="4"/>
      <c r="U561" s="3"/>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1"/>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7"/>
      <c r="J566" s="6"/>
      <c r="K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1"/>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1"/>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3"/>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1"/>
      <c r="B577" s="2"/>
      <c r="C577" s="6"/>
      <c r="D577" s="6"/>
      <c r="E577" s="6"/>
      <c r="F577" s="6"/>
      <c r="G577" s="6"/>
      <c r="H577" s="6"/>
      <c r="I577" s="6"/>
      <c r="J577" s="6"/>
      <c r="K577" s="6"/>
      <c r="L577" s="6"/>
      <c r="M577" s="6"/>
      <c r="N577" s="6"/>
      <c r="O577" s="6"/>
      <c r="P577" s="4"/>
      <c r="Q577" s="6"/>
      <c r="R577" s="4"/>
      <c r="S577" s="4"/>
      <c r="T577" s="3"/>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1"/>
      <c r="H579" s="1"/>
      <c r="I579" s="1"/>
      <c r="J579" s="6"/>
      <c r="K579" s="6"/>
      <c r="L579" s="1"/>
      <c r="M579" s="1"/>
      <c r="N579" s="1"/>
      <c r="O579" s="1"/>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1"/>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1"/>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1"/>
      <c r="B589" s="2"/>
      <c r="C589" s="6"/>
      <c r="D589" s="6"/>
      <c r="E589" s="6"/>
      <c r="F589" s="6"/>
      <c r="G589" s="6"/>
      <c r="H589" s="6"/>
      <c r="I589" s="6"/>
      <c r="J589" s="6"/>
      <c r="K589" s="6"/>
      <c r="L589" s="6"/>
      <c r="M589" s="6"/>
      <c r="N589" s="6"/>
      <c r="O589" s="6"/>
      <c r="P589" s="4"/>
      <c r="Q589" s="6"/>
      <c r="R589" s="4"/>
      <c r="S589" s="4"/>
      <c r="T589" s="4"/>
      <c r="U589" s="3"/>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4"/>
      <c r="G590" s="6"/>
      <c r="H590" s="6"/>
      <c r="I590" s="6"/>
      <c r="J590" s="6"/>
      <c r="K590" s="6"/>
      <c r="L590" s="6"/>
      <c r="M590" s="6"/>
      <c r="N590" s="6"/>
      <c r="O590" s="6"/>
      <c r="P590" s="4"/>
      <c r="Q590" s="6"/>
      <c r="R590" s="4"/>
      <c r="S590" s="4"/>
      <c r="T590" s="3"/>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3"/>
      <c r="J591" s="6"/>
      <c r="K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3"/>
      <c r="J592" s="6"/>
      <c r="K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1"/>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7"/>
      <c r="J596" s="6"/>
      <c r="K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1"/>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7"/>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1"/>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1"/>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3"/>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3"/>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1"/>
      <c r="B609" s="2"/>
      <c r="C609" s="6"/>
      <c r="D609" s="6"/>
      <c r="E609" s="6"/>
      <c r="F609" s="6"/>
      <c r="G609" s="6"/>
      <c r="H609" s="6"/>
      <c r="I609" s="6"/>
      <c r="J609" s="6"/>
      <c r="K609" s="6"/>
      <c r="L609" s="6"/>
      <c r="M609" s="6"/>
      <c r="N609" s="6"/>
      <c r="O609" s="6"/>
      <c r="P609" s="4"/>
      <c r="Q609" s="6"/>
      <c r="R609" s="4"/>
      <c r="S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1"/>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7"/>
      <c r="J616" s="6"/>
      <c r="K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1"/>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3"/>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6"/>
      <c r="H619" s="6"/>
      <c r="I619" s="6"/>
      <c r="J619" s="6"/>
      <c r="K619" s="6"/>
      <c r="L619" s="6"/>
      <c r="M619" s="6"/>
      <c r="N619" s="6"/>
      <c r="O619" s="6"/>
      <c r="P619" s="4"/>
      <c r="Q619" s="6"/>
      <c r="R619" s="4"/>
      <c r="S619" s="4"/>
      <c r="T619" s="3"/>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1"/>
      <c r="B621" s="2"/>
      <c r="C621" s="6"/>
      <c r="D621" s="6"/>
      <c r="E621" s="6"/>
      <c r="F621" s="6"/>
      <c r="G621" s="3"/>
      <c r="J621" s="6"/>
      <c r="K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3"/>
      <c r="J623" s="6"/>
      <c r="K623" s="6"/>
      <c r="P623" s="4"/>
      <c r="Q623" s="6"/>
      <c r="R623" s="4"/>
      <c r="S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3"/>
      <c r="J624" s="6"/>
      <c r="K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1"/>
      <c r="B625" s="2"/>
      <c r="C625" s="6"/>
      <c r="D625" s="6"/>
      <c r="E625" s="6"/>
      <c r="F625" s="6"/>
      <c r="G625" s="3"/>
      <c r="J625" s="6"/>
      <c r="K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1"/>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6"/>
      <c r="Q630" s="6"/>
      <c r="R630" s="6"/>
      <c r="S630" s="6"/>
      <c r="T630" s="6"/>
      <c r="U630" s="6"/>
      <c r="V630" s="6"/>
      <c r="W630" s="6"/>
      <c r="X630" s="6"/>
      <c r="Y630" s="14"/>
      <c r="Z630" s="6"/>
      <c r="AA630" s="6"/>
      <c r="AB630" s="6"/>
      <c r="AC630" s="6"/>
      <c r="AD630" s="2"/>
      <c r="AE630" s="2"/>
      <c r="AF630" s="6"/>
      <c r="AG630" s="6"/>
      <c r="AH630" s="6"/>
      <c r="AI630" s="6"/>
      <c r="AJ630" s="6"/>
      <c r="AK630" s="6"/>
      <c r="AL630" s="6"/>
    </row>
    <row r="631" spans="1:38" ht="15.75" customHeight="1" x14ac:dyDescent="0.15">
      <c r="A631" s="7"/>
      <c r="B631" s="2"/>
      <c r="C631" s="6"/>
      <c r="D631" s="6"/>
      <c r="E631" s="6"/>
      <c r="F631" s="6"/>
      <c r="G631" s="6"/>
      <c r="H631" s="6"/>
      <c r="I631" s="6"/>
      <c r="J631" s="6"/>
      <c r="K631" s="6"/>
      <c r="L631" s="6"/>
      <c r="M631" s="6"/>
      <c r="N631" s="6"/>
      <c r="O631" s="6"/>
      <c r="P631" s="6"/>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1"/>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3"/>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3"/>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1"/>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1"/>
      <c r="B641" s="2"/>
      <c r="C641" s="6"/>
      <c r="D641" s="6"/>
      <c r="E641" s="6"/>
      <c r="F641" s="6"/>
      <c r="G641" s="6"/>
      <c r="H641" s="6"/>
      <c r="I641" s="6"/>
      <c r="J641" s="6"/>
      <c r="K641" s="6"/>
      <c r="L641" s="6"/>
      <c r="M641" s="6"/>
      <c r="N641" s="6"/>
      <c r="O641" s="6"/>
      <c r="P641" s="4"/>
      <c r="Q641" s="6"/>
      <c r="R641" s="4"/>
      <c r="S641" s="4"/>
      <c r="T641" s="4"/>
      <c r="U641" s="4"/>
      <c r="V641" s="3"/>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3"/>
      <c r="J642" s="6"/>
      <c r="K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1"/>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1"/>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1"/>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1"/>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1"/>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2"/>
      <c r="S664" s="4"/>
      <c r="T664" s="4"/>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1"/>
      <c r="B665" s="2"/>
      <c r="C665" s="6"/>
      <c r="D665" s="6"/>
      <c r="E665" s="6"/>
      <c r="F665" s="6"/>
      <c r="G665" s="7"/>
      <c r="J665" s="6"/>
      <c r="K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3"/>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3"/>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1"/>
      <c r="B669" s="2"/>
      <c r="C669" s="6"/>
      <c r="D669" s="6"/>
      <c r="E669" s="6"/>
      <c r="F669" s="6"/>
      <c r="G669" s="6"/>
      <c r="H669" s="6"/>
      <c r="I669" s="6"/>
      <c r="J669" s="6"/>
      <c r="K669" s="6"/>
      <c r="L669" s="6"/>
      <c r="M669" s="6"/>
      <c r="N669" s="6"/>
      <c r="O669" s="6"/>
      <c r="P669" s="6"/>
      <c r="Q669" s="6"/>
      <c r="R669" s="6"/>
      <c r="S669" s="6"/>
      <c r="T669" s="6"/>
      <c r="U669" s="6"/>
      <c r="V669" s="6"/>
      <c r="W669" s="6"/>
      <c r="X669" s="6"/>
      <c r="Y669" s="14"/>
      <c r="Z669" s="6"/>
      <c r="AA669" s="6"/>
      <c r="AB669" s="6"/>
      <c r="AC669" s="6"/>
      <c r="AD669" s="2"/>
      <c r="AE669" s="2"/>
      <c r="AF669" s="6"/>
      <c r="AG669" s="6"/>
      <c r="AH669" s="6"/>
      <c r="AI669" s="6"/>
      <c r="AJ669" s="6"/>
      <c r="AK669" s="6"/>
      <c r="AL669" s="6"/>
    </row>
    <row r="670" spans="1:38" ht="15.75" customHeight="1" x14ac:dyDescent="0.15">
      <c r="A670" s="7"/>
      <c r="B670" s="2"/>
      <c r="C670" s="6"/>
      <c r="D670" s="6"/>
      <c r="E670" s="6"/>
      <c r="F670" s="6"/>
      <c r="G670" s="7"/>
      <c r="J670" s="6"/>
      <c r="K670" s="6"/>
      <c r="P670" s="6"/>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1"/>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6"/>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1"/>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3"/>
      <c r="U678" s="4"/>
      <c r="V678" s="3"/>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7"/>
      <c r="J680" s="6"/>
      <c r="K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1"/>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1"/>
      <c r="B685" s="2"/>
      <c r="C685" s="6"/>
      <c r="D685" s="6"/>
      <c r="E685" s="6"/>
      <c r="F685" s="6"/>
      <c r="G685" s="6"/>
      <c r="H685" s="6"/>
      <c r="I685" s="6"/>
      <c r="J685" s="6"/>
      <c r="K685" s="6"/>
      <c r="L685" s="6"/>
      <c r="M685" s="6"/>
      <c r="N685" s="6"/>
      <c r="O685" s="6"/>
      <c r="P685" s="4"/>
      <c r="Q685" s="6"/>
      <c r="R685" s="4"/>
      <c r="S685" s="4"/>
      <c r="T685" s="4"/>
      <c r="U685" s="3"/>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3"/>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1"/>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3"/>
      <c r="J692" s="6"/>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1"/>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1"/>
      <c r="B697" s="2"/>
      <c r="C697" s="6"/>
      <c r="D697" s="6"/>
      <c r="E697" s="6"/>
      <c r="F697" s="6"/>
      <c r="G697" s="6"/>
      <c r="H697" s="6"/>
      <c r="I697" s="6"/>
      <c r="J697" s="6"/>
      <c r="K697" s="6"/>
      <c r="L697" s="6"/>
      <c r="M697" s="6"/>
      <c r="N697" s="6"/>
      <c r="O697" s="6"/>
      <c r="P697" s="4"/>
      <c r="Q697" s="6"/>
      <c r="R697" s="4"/>
      <c r="S697" s="4"/>
      <c r="T697" s="4"/>
      <c r="U697" s="3"/>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1"/>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1"/>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1"/>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5.75" customHeight="1" x14ac:dyDescent="0.15">
      <c r="A711" s="7"/>
      <c r="B711" s="3"/>
      <c r="C711" s="7"/>
      <c r="D711" s="6"/>
      <c r="E711" s="6"/>
      <c r="F711" s="6"/>
      <c r="G711" s="6"/>
      <c r="H711" s="6"/>
      <c r="I711" s="6"/>
      <c r="J711" s="6"/>
      <c r="K711" s="6"/>
      <c r="L711" s="6"/>
      <c r="M711" s="6"/>
      <c r="N711" s="6"/>
      <c r="O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7"/>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1"/>
      <c r="B713" s="3"/>
      <c r="C713" s="7"/>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7"/>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1"/>
      <c r="B717" s="3"/>
      <c r="C717" s="3"/>
      <c r="D717" s="4"/>
      <c r="E717" s="6"/>
      <c r="F717" s="4"/>
      <c r="G717" s="3"/>
      <c r="J717" s="4"/>
      <c r="K717" s="6"/>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2"/>
      <c r="H718" s="2"/>
      <c r="I718" s="2"/>
      <c r="J718" s="4"/>
      <c r="K718" s="6"/>
      <c r="L718" s="2"/>
      <c r="M718" s="2"/>
      <c r="N718" s="2"/>
      <c r="O718" s="2"/>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7"/>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4"/>
      <c r="E720" s="6"/>
      <c r="F720" s="4"/>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1"/>
      <c r="B721" s="3"/>
      <c r="C721" s="4"/>
      <c r="D721" s="3"/>
      <c r="F721" s="4"/>
      <c r="G721" s="3"/>
      <c r="J721" s="3"/>
      <c r="P721" s="3"/>
      <c r="R721" s="4"/>
      <c r="S721" s="4"/>
      <c r="T721" s="4"/>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7"/>
      <c r="B723" s="3"/>
      <c r="C723" s="4"/>
      <c r="D723" s="3"/>
      <c r="F723" s="4"/>
      <c r="G723" s="3"/>
      <c r="J723" s="3"/>
      <c r="P723" s="3"/>
      <c r="R723" s="4"/>
      <c r="S723" s="4"/>
      <c r="T723" s="3"/>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1"/>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4"/>
      <c r="E726" s="6"/>
      <c r="F726" s="4"/>
      <c r="G726" s="2"/>
      <c r="H726" s="2"/>
      <c r="I726" s="2"/>
      <c r="J726" s="4"/>
      <c r="K726" s="6"/>
      <c r="L726" s="2"/>
      <c r="M726" s="2"/>
      <c r="N726" s="2"/>
      <c r="O726" s="2"/>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7"/>
      <c r="B727" s="3"/>
      <c r="C727" s="3"/>
      <c r="D727" s="4"/>
      <c r="E727" s="6"/>
      <c r="F727" s="4"/>
      <c r="G727" s="3"/>
      <c r="J727" s="4"/>
      <c r="K727" s="6"/>
      <c r="P727" s="4"/>
      <c r="Q727" s="6"/>
      <c r="R727" s="2"/>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1"/>
      <c r="B729" s="3"/>
      <c r="C729" s="4"/>
      <c r="D729" s="3"/>
      <c r="F729" s="4"/>
      <c r="G729" s="3"/>
      <c r="J729" s="3"/>
      <c r="P729" s="3"/>
      <c r="R729" s="4"/>
      <c r="S729" s="4"/>
      <c r="T729" s="3"/>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4"/>
      <c r="Q730" s="6"/>
      <c r="R730" s="4"/>
      <c r="S730" s="4"/>
      <c r="T730" s="3"/>
      <c r="U730" s="4"/>
      <c r="V730" s="4"/>
      <c r="W730" s="6"/>
      <c r="X730" s="4"/>
      <c r="Y730" s="14"/>
      <c r="Z730" s="4"/>
      <c r="AA730" s="4"/>
      <c r="AB730" s="4"/>
      <c r="AC730" s="4"/>
      <c r="AD730" s="2"/>
      <c r="AE730" s="2"/>
      <c r="AF730" s="4"/>
      <c r="AG730" s="4"/>
      <c r="AH730" s="4"/>
      <c r="AI730" s="6"/>
      <c r="AJ730" s="4"/>
      <c r="AK730" s="4"/>
      <c r="AL730" s="6"/>
    </row>
    <row r="731" spans="1:38" ht="13" x14ac:dyDescent="0.15">
      <c r="A731" s="7"/>
      <c r="B731" s="3"/>
      <c r="C731" s="4"/>
      <c r="D731" s="3"/>
      <c r="F731" s="4"/>
      <c r="G731" s="3"/>
      <c r="J731" s="3"/>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4"/>
      <c r="D732" s="3"/>
      <c r="F732" s="4"/>
      <c r="G732" s="3"/>
      <c r="J732" s="3"/>
      <c r="P732" s="3"/>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1"/>
      <c r="B733" s="3"/>
      <c r="C733" s="4"/>
      <c r="D733" s="3"/>
      <c r="F733" s="4"/>
      <c r="G733" s="3"/>
      <c r="J733" s="3"/>
      <c r="P733" s="3"/>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3"/>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1"/>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4"/>
      <c r="D739" s="3"/>
      <c r="F739" s="4"/>
      <c r="G739" s="3"/>
      <c r="J739" s="3"/>
      <c r="P739" s="3"/>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4"/>
      <c r="D740" s="3"/>
      <c r="F740" s="4"/>
      <c r="G740" s="3"/>
      <c r="J740" s="3"/>
      <c r="P740" s="3"/>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1"/>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3"/>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4"/>
      <c r="D743" s="3"/>
      <c r="F743" s="4"/>
      <c r="G743" s="3"/>
      <c r="J743" s="3"/>
      <c r="P743" s="3"/>
      <c r="R743" s="4"/>
      <c r="S743" s="4"/>
      <c r="T743" s="3"/>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3"/>
      <c r="D744" s="3"/>
      <c r="F744" s="4"/>
      <c r="G744" s="3"/>
      <c r="J744" s="4"/>
      <c r="K744" s="6"/>
      <c r="P744" s="4"/>
      <c r="Q744" s="6"/>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1"/>
      <c r="B745" s="3"/>
      <c r="C745" s="3"/>
      <c r="D745" s="3"/>
      <c r="F745" s="3"/>
      <c r="G745" s="3"/>
      <c r="J745" s="4"/>
      <c r="K745" s="6"/>
      <c r="P745" s="4"/>
      <c r="Q745" s="6"/>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3"/>
      <c r="F748" s="3"/>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1"/>
      <c r="B749" s="3"/>
      <c r="C749" s="3"/>
      <c r="D749" s="4"/>
      <c r="E749" s="6"/>
      <c r="F749" s="4"/>
      <c r="G749" s="3"/>
      <c r="J749" s="4"/>
      <c r="K749" s="6"/>
      <c r="P749" s="4"/>
      <c r="Q749" s="6"/>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1"/>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1"/>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1"/>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3"/>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3"/>
      <c r="D763" s="3"/>
      <c r="F763" s="3"/>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4"/>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1"/>
      <c r="B765" s="3"/>
      <c r="C765" s="3"/>
      <c r="D765" s="3"/>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3"/>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4"/>
      <c r="D767" s="3"/>
      <c r="F767" s="3"/>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1"/>
      <c r="B769" s="3"/>
      <c r="C769" s="3"/>
      <c r="D769" s="3"/>
      <c r="F769" s="3"/>
      <c r="G769" s="3"/>
      <c r="J769" s="4"/>
      <c r="K769" s="6"/>
      <c r="P769" s="4"/>
      <c r="Q769" s="6"/>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3"/>
      <c r="D770" s="4"/>
      <c r="E770" s="6"/>
      <c r="F770" s="4"/>
      <c r="G770" s="3"/>
      <c r="J770" s="4"/>
      <c r="K770" s="6"/>
      <c r="P770" s="4"/>
      <c r="Q770" s="6"/>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4"/>
      <c r="D772" s="3"/>
      <c r="F772" s="3"/>
      <c r="G772" s="3"/>
      <c r="J772" s="3"/>
      <c r="P772" s="3"/>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1"/>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1"/>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4"/>
      <c r="D778" s="3"/>
      <c r="F778" s="4"/>
      <c r="G778" s="3"/>
      <c r="J778" s="3"/>
      <c r="P778" s="3"/>
      <c r="R778" s="4"/>
      <c r="S778" s="4"/>
      <c r="T778" s="3"/>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1"/>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4"/>
      <c r="D784" s="3"/>
      <c r="F784" s="3"/>
      <c r="G784" s="3"/>
      <c r="J784" s="3"/>
      <c r="P784" s="3"/>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1"/>
      <c r="B785" s="3"/>
      <c r="C785" s="4"/>
      <c r="D785" s="3"/>
      <c r="F785" s="3"/>
      <c r="G785" s="3"/>
      <c r="J785" s="3"/>
      <c r="P785" s="3"/>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1"/>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7"/>
      <c r="B791" s="3"/>
      <c r="C791" s="4"/>
      <c r="D791" s="3"/>
      <c r="F791" s="4"/>
      <c r="G791" s="3"/>
      <c r="J791" s="3"/>
      <c r="P791" s="3"/>
      <c r="R791" s="4"/>
      <c r="S791" s="4"/>
      <c r="T791" s="3"/>
      <c r="U791" s="3"/>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6"/>
      <c r="H792" s="6"/>
      <c r="I792" s="6"/>
      <c r="J792" s="3"/>
      <c r="L792" s="6"/>
      <c r="M792" s="6"/>
      <c r="N792" s="6"/>
      <c r="O792" s="6"/>
      <c r="P792" s="3"/>
      <c r="R792" s="3"/>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1"/>
      <c r="B793" s="3"/>
      <c r="C793" s="4"/>
      <c r="D793" s="3"/>
      <c r="F793" s="4"/>
      <c r="G793" s="3"/>
      <c r="J793" s="3"/>
      <c r="P793" s="3"/>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1"/>
      <c r="B797" s="3"/>
      <c r="C797" s="4"/>
      <c r="D797" s="3"/>
      <c r="F797" s="4"/>
      <c r="G797" s="3"/>
      <c r="J797" s="3"/>
      <c r="P797" s="3"/>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1"/>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3"/>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1"/>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3"/>
      <c r="D807" s="3"/>
      <c r="F807" s="3"/>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1"/>
      <c r="B809" s="3"/>
      <c r="C809" s="3"/>
      <c r="D809" s="4"/>
      <c r="E809" s="6"/>
      <c r="F809" s="4"/>
      <c r="G809" s="3"/>
      <c r="J809" s="4"/>
      <c r="K809" s="6"/>
      <c r="P809" s="4"/>
      <c r="Q809" s="6"/>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4"/>
      <c r="D810" s="3"/>
      <c r="F810" s="4"/>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4"/>
      <c r="K812" s="6"/>
      <c r="P812" s="4"/>
      <c r="Q812" s="6"/>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1"/>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3"/>
      <c r="S814" s="4"/>
      <c r="T814" s="4"/>
      <c r="U814" s="3"/>
      <c r="V814" s="4"/>
      <c r="W814" s="6"/>
      <c r="X814" s="4"/>
      <c r="Y814" s="14"/>
      <c r="Z814" s="4"/>
      <c r="AA814" s="4"/>
      <c r="AB814" s="4"/>
      <c r="AC814" s="4"/>
      <c r="AD814" s="2"/>
      <c r="AE814" s="2"/>
      <c r="AF814" s="4"/>
      <c r="AG814" s="4"/>
      <c r="AH814" s="4"/>
      <c r="AI814" s="6"/>
      <c r="AJ814" s="4"/>
      <c r="AK814" s="4"/>
      <c r="AL814" s="6"/>
    </row>
    <row r="815" spans="1:38"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1"/>
      <c r="B817" s="3"/>
      <c r="C817" s="4"/>
      <c r="D817" s="3"/>
      <c r="F817" s="4"/>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3"/>
      <c r="D819" s="3"/>
      <c r="F819" s="4"/>
      <c r="G819" s="3"/>
      <c r="J819" s="4"/>
      <c r="K819" s="6"/>
      <c r="P819" s="4"/>
      <c r="Q819" s="6"/>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1"/>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1"/>
      <c r="B825" s="3"/>
      <c r="C825" s="4"/>
      <c r="D825" s="3"/>
      <c r="F825" s="4"/>
      <c r="G825" s="3"/>
      <c r="J825" s="3"/>
      <c r="P825" s="3"/>
      <c r="R825" s="4"/>
      <c r="S825" s="4"/>
      <c r="T825" s="4"/>
      <c r="U825" s="3"/>
      <c r="V825" s="4"/>
      <c r="W825" s="6"/>
      <c r="X825" s="4"/>
      <c r="Y825" s="14"/>
      <c r="Z825" s="4"/>
      <c r="AA825" s="4"/>
      <c r="AB825" s="4"/>
      <c r="AC825" s="4"/>
      <c r="AD825" s="2"/>
      <c r="AE825" s="2"/>
      <c r="AF825" s="4"/>
      <c r="AG825" s="4"/>
      <c r="AH825" s="4"/>
      <c r="AI825" s="6"/>
      <c r="AJ825" s="4"/>
      <c r="AK825" s="4"/>
      <c r="AL825" s="6"/>
    </row>
    <row r="826" spans="1:38" ht="13" x14ac:dyDescent="0.15">
      <c r="A826" s="7"/>
      <c r="B826" s="3"/>
      <c r="C826" s="4"/>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1"/>
      <c r="B829" s="3"/>
      <c r="C829" s="3"/>
      <c r="D829" s="3"/>
      <c r="F829" s="4"/>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4"/>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1"/>
      <c r="B833" s="3"/>
      <c r="C833" s="3"/>
      <c r="D833" s="3"/>
      <c r="F833" s="4"/>
      <c r="G833" s="3"/>
      <c r="J833" s="3"/>
      <c r="P833" s="3"/>
      <c r="R833" s="4"/>
      <c r="S833" s="4"/>
      <c r="T833" s="4"/>
      <c r="U833" s="3"/>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1"/>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1"/>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3"/>
      <c r="F843" s="4"/>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1"/>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3"/>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1"/>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4"/>
      <c r="G850" s="3"/>
      <c r="J850" s="3"/>
      <c r="P850" s="3"/>
      <c r="R850" s="4"/>
      <c r="S850" s="4"/>
      <c r="T850" s="3"/>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3"/>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1"/>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1"/>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1"/>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3"/>
      <c r="V864" s="4"/>
      <c r="W864" s="6"/>
      <c r="X864" s="4"/>
      <c r="Y864" s="14"/>
      <c r="Z864" s="4"/>
      <c r="AA864" s="4"/>
      <c r="AB864" s="4"/>
      <c r="AC864" s="4"/>
      <c r="AD864" s="2"/>
      <c r="AE864" s="2"/>
      <c r="AF864" s="4"/>
      <c r="AG864" s="4"/>
      <c r="AH864" s="4"/>
      <c r="AI864" s="6"/>
      <c r="AJ864" s="4"/>
      <c r="AK864" s="4"/>
      <c r="AL864" s="6"/>
    </row>
    <row r="865" spans="1:38" ht="13" x14ac:dyDescent="0.15">
      <c r="A865" s="1"/>
      <c r="B865" s="3"/>
      <c r="C865" s="3"/>
      <c r="D865" s="3"/>
      <c r="F865" s="4"/>
      <c r="G865" s="6"/>
      <c r="H865" s="6"/>
      <c r="I865" s="6"/>
      <c r="J865" s="3"/>
      <c r="L865" s="6"/>
      <c r="M865" s="6"/>
      <c r="N865" s="6"/>
      <c r="O865" s="6"/>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3"/>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1"/>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4"/>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4"/>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1"/>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3"/>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4"/>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1"/>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1"/>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3"/>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3"/>
      <c r="U884" s="4"/>
      <c r="V884" s="4"/>
      <c r="W884" s="6"/>
      <c r="X884" s="4"/>
      <c r="Y884" s="14"/>
      <c r="Z884" s="4"/>
      <c r="AA884" s="4"/>
      <c r="AB884" s="4"/>
      <c r="AC884" s="4"/>
      <c r="AD884" s="2"/>
      <c r="AE884" s="2"/>
      <c r="AF884" s="4"/>
      <c r="AG884" s="4"/>
      <c r="AH884" s="4"/>
      <c r="AI884" s="6"/>
      <c r="AJ884" s="4"/>
      <c r="AK884" s="4"/>
      <c r="AL884" s="6"/>
    </row>
    <row r="885" spans="1:38" ht="13" x14ac:dyDescent="0.15">
      <c r="A885" s="1"/>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4"/>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1"/>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4"/>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1"/>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3"/>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1"/>
      <c r="B897" s="3"/>
      <c r="C897" s="3"/>
      <c r="D897" s="3"/>
      <c r="F897" s="4"/>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4"/>
      <c r="E899" s="6"/>
      <c r="F899" s="4"/>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1"/>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4"/>
      <c r="D904" s="3"/>
      <c r="F904" s="4"/>
      <c r="G904" s="3"/>
      <c r="J904" s="3"/>
      <c r="P904" s="3"/>
      <c r="R904" s="4"/>
      <c r="S904" s="4"/>
      <c r="T904" s="4"/>
      <c r="U904" s="3"/>
      <c r="V904" s="4"/>
      <c r="W904" s="6"/>
      <c r="X904" s="4"/>
      <c r="Y904" s="14"/>
      <c r="Z904" s="4"/>
      <c r="AA904" s="4"/>
      <c r="AB904" s="4"/>
      <c r="AC904" s="4"/>
      <c r="AD904" s="2"/>
      <c r="AE904" s="2"/>
      <c r="AF904" s="4"/>
      <c r="AG904" s="4"/>
      <c r="AH904" s="4"/>
      <c r="AI904" s="6"/>
      <c r="AJ904" s="4"/>
      <c r="AK904" s="4"/>
      <c r="AL904" s="6"/>
    </row>
    <row r="905" spans="1:38" ht="13" x14ac:dyDescent="0.15">
      <c r="A905" s="1"/>
      <c r="B905" s="3"/>
      <c r="C905" s="3"/>
      <c r="D905" s="8"/>
      <c r="E905" s="8"/>
      <c r="F905" s="3"/>
      <c r="G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8"/>
      <c r="H906" s="8"/>
      <c r="I906" s="8"/>
      <c r="L906" s="8"/>
      <c r="M906" s="8"/>
      <c r="N906" s="8"/>
      <c r="O906" s="8"/>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1"/>
      <c r="B909" s="3"/>
      <c r="C909" s="3"/>
      <c r="D909" s="3"/>
      <c r="F909" s="3"/>
      <c r="G909" s="3"/>
      <c r="J909" s="4"/>
      <c r="K909" s="6"/>
      <c r="P909" s="4"/>
      <c r="Q909" s="6"/>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1"/>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4"/>
      <c r="K914" s="6"/>
      <c r="P914" s="4"/>
      <c r="Q914" s="6"/>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1"/>
      <c r="B917" s="3"/>
      <c r="C917" s="3"/>
      <c r="D917" s="3"/>
      <c r="F917" s="3"/>
      <c r="G917" s="3"/>
      <c r="J917" s="4"/>
      <c r="K917" s="6"/>
      <c r="P917" s="4"/>
      <c r="Q917" s="6"/>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3"/>
      <c r="G918" s="1"/>
      <c r="H918" s="1"/>
      <c r="I918" s="1"/>
      <c r="J918" s="3"/>
      <c r="L918" s="1"/>
      <c r="M918" s="1"/>
      <c r="N918" s="1"/>
      <c r="O918" s="1"/>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4"/>
      <c r="D919" s="3"/>
      <c r="F919" s="3"/>
      <c r="G919" s="3"/>
      <c r="J919" s="3"/>
      <c r="P919" s="3"/>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8"/>
      <c r="E920" s="8"/>
      <c r="F920" s="3"/>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1"/>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4"/>
      <c r="K924" s="6"/>
      <c r="P924" s="4"/>
      <c r="Q924" s="6"/>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1"/>
      <c r="B925" s="3"/>
      <c r="C925" s="3"/>
      <c r="D925" s="3"/>
      <c r="F925" s="3"/>
      <c r="G925" s="3"/>
      <c r="J925" s="3"/>
      <c r="P925" s="3"/>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3"/>
      <c r="P926" s="3"/>
      <c r="R926" s="4"/>
      <c r="S926" s="4"/>
      <c r="T926" s="3"/>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4"/>
      <c r="G928" s="3"/>
      <c r="J928" s="3"/>
      <c r="P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1"/>
      <c r="B929" s="3"/>
      <c r="C929" s="4"/>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1"/>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3"/>
      <c r="P935" s="3"/>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1"/>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3"/>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3"/>
      <c r="P940" s="3"/>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1"/>
      <c r="B941" s="3"/>
      <c r="C941" s="3"/>
      <c r="D941" s="3"/>
      <c r="F941" s="3"/>
      <c r="G941" s="3"/>
      <c r="J941" s="4"/>
      <c r="K941" s="6"/>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4"/>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1"/>
      <c r="B945" s="3"/>
      <c r="C945" s="3"/>
      <c r="D945" s="4"/>
      <c r="E945" s="6"/>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4"/>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1"/>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3"/>
      <c r="G951" s="3"/>
      <c r="J951" s="4"/>
      <c r="K951" s="6"/>
      <c r="P951" s="4"/>
      <c r="Q951" s="6"/>
      <c r="R951" s="4"/>
      <c r="S951" s="10"/>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3"/>
      <c r="U952" s="4"/>
      <c r="V952" s="4"/>
      <c r="W952" s="6"/>
      <c r="X952" s="4"/>
      <c r="Y952" s="14"/>
      <c r="Z952" s="4"/>
      <c r="AA952" s="4"/>
      <c r="AB952" s="4"/>
      <c r="AC952" s="4"/>
      <c r="AD952" s="2"/>
      <c r="AE952" s="2"/>
      <c r="AF952" s="4"/>
      <c r="AG952" s="4"/>
      <c r="AH952" s="4"/>
      <c r="AI952" s="6"/>
      <c r="AJ952" s="4"/>
      <c r="AK952" s="4"/>
      <c r="AL952" s="6"/>
    </row>
    <row r="953" spans="1:38" ht="13" x14ac:dyDescent="0.15">
      <c r="A953" s="1"/>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3"/>
      <c r="F956" s="4"/>
      <c r="G956" s="3"/>
      <c r="J956" s="3"/>
      <c r="P956" s="3"/>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1"/>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4"/>
      <c r="E958" s="6"/>
      <c r="F958" s="4"/>
      <c r="G958" s="3"/>
      <c r="J958" s="4"/>
      <c r="K958" s="6"/>
      <c r="P958" s="4"/>
      <c r="Q958" s="6"/>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4"/>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1"/>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1"/>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1"/>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4"/>
      <c r="G970" s="3"/>
      <c r="J970" s="3"/>
      <c r="P970" s="3"/>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4"/>
      <c r="G971" s="3"/>
      <c r="J971" s="3"/>
      <c r="P971" s="3"/>
      <c r="R971" s="4"/>
      <c r="S971" s="4"/>
      <c r="T971" s="3"/>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3"/>
      <c r="G972" s="3"/>
      <c r="J972" s="4"/>
      <c r="K972" s="6"/>
      <c r="P972" s="4"/>
      <c r="Q972" s="6"/>
      <c r="R972" s="4"/>
      <c r="S972" s="3"/>
      <c r="T972" s="4"/>
      <c r="U972" s="4"/>
      <c r="V972" s="4"/>
      <c r="W972" s="6"/>
      <c r="X972" s="4"/>
      <c r="Y972" s="14"/>
      <c r="Z972" s="4"/>
      <c r="AA972" s="4"/>
      <c r="AB972" s="4"/>
      <c r="AC972" s="4"/>
      <c r="AD972" s="2"/>
      <c r="AE972" s="2"/>
      <c r="AF972" s="4"/>
      <c r="AG972" s="4"/>
      <c r="AH972" s="4"/>
      <c r="AI972" s="6"/>
      <c r="AJ972" s="4"/>
      <c r="AK972" s="4"/>
      <c r="AL972" s="6"/>
    </row>
    <row r="973" spans="1:38" ht="13" x14ac:dyDescent="0.15">
      <c r="A973" s="1"/>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4"/>
      <c r="G974" s="3"/>
      <c r="J974" s="3"/>
      <c r="P974" s="3"/>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1"/>
      <c r="B977" s="3"/>
      <c r="C977" s="3"/>
      <c r="D977" s="3"/>
      <c r="F977" s="3"/>
      <c r="G977" s="3"/>
      <c r="J977" s="4"/>
      <c r="K977" s="6"/>
      <c r="P977" s="4"/>
      <c r="Q977" s="6"/>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4"/>
      <c r="E978" s="6"/>
      <c r="F978" s="4"/>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1"/>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3"/>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1"/>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8"/>
      <c r="E988" s="8"/>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1"/>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4"/>
      <c r="E992" s="6"/>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1"/>
      <c r="B993" s="3"/>
      <c r="C993" s="3"/>
      <c r="D993" s="3"/>
      <c r="F993" s="4"/>
      <c r="G993" s="3"/>
      <c r="J993" s="3"/>
      <c r="P993" s="3"/>
      <c r="R993" s="4"/>
      <c r="S993" s="3"/>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4"/>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3"/>
      <c r="G996" s="3"/>
      <c r="J996" s="4"/>
      <c r="K996" s="6"/>
      <c r="P996" s="4"/>
      <c r="Q996" s="6"/>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1"/>
      <c r="B997" s="3"/>
      <c r="C997" s="3"/>
      <c r="D997" s="3"/>
      <c r="F997" s="4"/>
      <c r="G997" s="3"/>
      <c r="J997" s="3"/>
      <c r="P997" s="3"/>
      <c r="R997" s="3"/>
      <c r="S997" s="4"/>
      <c r="T997" s="4"/>
      <c r="U997" s="3"/>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1"/>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1"/>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3"/>
      <c r="V1008" s="4"/>
      <c r="W1008" s="6"/>
      <c r="X1008" s="4"/>
      <c r="Y1008" s="14"/>
      <c r="Z1008" s="4"/>
      <c r="AA1008" s="4"/>
      <c r="AB1008" s="4"/>
      <c r="AC1008" s="4"/>
      <c r="AD1008" s="2"/>
      <c r="AE1008" s="2"/>
      <c r="AF1008" s="4"/>
      <c r="AG1008" s="4"/>
      <c r="AH1008" s="4"/>
      <c r="AI1008" s="6"/>
      <c r="AJ1008" s="4"/>
      <c r="AK1008" s="4"/>
      <c r="AL1008" s="6"/>
    </row>
    <row r="1009" spans="1:38" ht="13" x14ac:dyDescent="0.15">
      <c r="A1009" s="1"/>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1"/>
      <c r="B1013" s="3"/>
      <c r="C1013" s="3"/>
      <c r="D1013" s="3"/>
      <c r="F1013" s="4"/>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4"/>
      <c r="D1015" s="3"/>
      <c r="F1015" s="3"/>
      <c r="G1015" s="3"/>
      <c r="J1015" s="3"/>
      <c r="P1015" s="3"/>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1"/>
      <c r="B1017" s="3"/>
      <c r="C1017" s="3"/>
      <c r="D1017" s="8"/>
      <c r="E1017" s="8"/>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3"/>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1"/>
      <c r="B1021" s="3"/>
      <c r="C1021" s="4"/>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1"/>
      <c r="B1025" s="3"/>
      <c r="C1025" s="3"/>
      <c r="D1025" s="4"/>
      <c r="E1025" s="6"/>
      <c r="F1025" s="4"/>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4"/>
      <c r="D1026" s="3"/>
      <c r="F1026" s="4"/>
      <c r="G1026" s="3"/>
      <c r="J1026" s="3"/>
      <c r="P1026" s="3"/>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4"/>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1"/>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4"/>
      <c r="D1032" s="3"/>
      <c r="F1032" s="4"/>
      <c r="G1032" s="3"/>
      <c r="J1032" s="3"/>
      <c r="P1032" s="3"/>
      <c r="R1032" s="4"/>
      <c r="S1032" s="4"/>
      <c r="T1032" s="3"/>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1"/>
      <c r="B1033" s="3"/>
      <c r="C1033" s="3"/>
      <c r="D1033" s="3"/>
      <c r="F1033" s="3"/>
      <c r="G1033" s="3"/>
      <c r="J1033" s="4"/>
      <c r="K1033" s="6"/>
      <c r="P1033" s="4"/>
      <c r="Q1033" s="6"/>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4"/>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1"/>
      <c r="B1037" s="3"/>
      <c r="C1037" s="3"/>
      <c r="D1037" s="4"/>
      <c r="E1037" s="6"/>
      <c r="F1037" s="4"/>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4"/>
      <c r="D1040" s="3"/>
      <c r="F1040" s="4"/>
      <c r="G1040" s="3"/>
      <c r="J1040" s="3"/>
      <c r="P1040" s="3"/>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1"/>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3"/>
      <c r="D1044" s="3"/>
      <c r="F1044" s="3"/>
      <c r="G1044" s="4"/>
      <c r="H1044" s="6"/>
      <c r="I1044" s="6"/>
      <c r="J1044" s="4"/>
      <c r="K1044" s="6"/>
      <c r="L1044" s="6"/>
      <c r="M1044" s="6"/>
      <c r="N1044" s="6"/>
      <c r="O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1"/>
      <c r="B1045" s="3"/>
      <c r="C1045" s="4"/>
      <c r="D1045" s="3"/>
      <c r="F1045" s="4"/>
      <c r="G1045" s="3"/>
      <c r="J1045" s="3"/>
      <c r="P1045" s="3"/>
      <c r="R1045" s="4"/>
      <c r="S1045" s="4"/>
      <c r="T1045" s="3"/>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7"/>
      <c r="B1047" s="3"/>
      <c r="C1047" s="4"/>
      <c r="D1047" s="3"/>
      <c r="F1047" s="4"/>
      <c r="G1047" s="3"/>
      <c r="J1047" s="3"/>
      <c r="P1047" s="3"/>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40"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40" ht="13" x14ac:dyDescent="0.15">
      <c r="A1049" s="1"/>
      <c r="B1049" s="3"/>
      <c r="C1049" s="3"/>
      <c r="D1049" s="4"/>
      <c r="E1049" s="6"/>
      <c r="F1049" s="4"/>
      <c r="G1049" s="17"/>
      <c r="H1049" s="17"/>
      <c r="I1049" s="17"/>
      <c r="J1049" s="18"/>
      <c r="K1049" s="18"/>
      <c r="L1049" s="17"/>
      <c r="M1049" s="17"/>
      <c r="N1049" s="17"/>
      <c r="O1049" s="17"/>
      <c r="P1049" s="4"/>
      <c r="Q1049" s="6"/>
      <c r="R1049" s="4"/>
      <c r="S1049" s="4"/>
      <c r="T1049" s="4"/>
      <c r="U1049" s="4"/>
      <c r="V1049" s="4"/>
      <c r="W1049" s="6"/>
      <c r="X1049" s="4"/>
      <c r="Y1049" s="14"/>
      <c r="Z1049" s="13"/>
      <c r="AA1049" s="4"/>
      <c r="AB1049" s="4"/>
      <c r="AC1049" s="4"/>
      <c r="AD1049" s="2"/>
      <c r="AE1049" s="2"/>
      <c r="AF1049" s="4"/>
      <c r="AG1049" s="4"/>
      <c r="AH1049" s="4"/>
      <c r="AI1049" s="6"/>
      <c r="AJ1049" s="4"/>
      <c r="AK1049" s="4"/>
      <c r="AL1049" s="6"/>
    </row>
    <row r="1050" spans="1:40" ht="13" x14ac:dyDescent="0.15">
      <c r="A1050" s="7"/>
      <c r="B1050" s="3"/>
      <c r="C1050" s="4"/>
      <c r="D1050" s="3"/>
      <c r="F1050" s="4"/>
      <c r="G1050" s="3"/>
      <c r="J1050" s="3"/>
      <c r="L1050" s="12"/>
      <c r="M1050" s="12"/>
      <c r="N1050" s="12"/>
      <c r="O1050" s="12"/>
      <c r="P1050" s="3"/>
      <c r="R1050" s="4"/>
      <c r="S1050" s="4"/>
      <c r="T1050" s="3"/>
      <c r="U1050" s="4"/>
      <c r="V1050" s="4"/>
      <c r="W1050" s="6"/>
      <c r="X1050" s="3"/>
      <c r="Y1050" s="14"/>
      <c r="Z1050" s="4"/>
      <c r="AA1050" s="13"/>
      <c r="AB1050" s="4"/>
      <c r="AC1050" s="13"/>
      <c r="AD1050" s="12"/>
      <c r="AE1050" s="12"/>
      <c r="AF1050" s="12"/>
      <c r="AG1050" s="12"/>
      <c r="AH1050" s="12"/>
      <c r="AI1050" s="12"/>
      <c r="AJ1050" s="4"/>
      <c r="AK1050" s="16"/>
      <c r="AL1050" s="16"/>
      <c r="AM1050" s="6"/>
    </row>
    <row r="1051" spans="1:40" ht="13" x14ac:dyDescent="0.15">
      <c r="A1051" s="7"/>
      <c r="B1051" s="3"/>
      <c r="C1051" s="3"/>
      <c r="D1051" s="4"/>
      <c r="E1051" s="6"/>
      <c r="F1051" s="4"/>
      <c r="G1051" s="3"/>
      <c r="J1051" s="4"/>
      <c r="K1051" s="6"/>
      <c r="N1051" s="12"/>
      <c r="O1051" s="12"/>
      <c r="P1051" s="4"/>
      <c r="Q1051" s="6"/>
      <c r="R1051" s="4"/>
      <c r="S1051" s="4"/>
      <c r="T1051" s="4"/>
      <c r="U1051" s="4"/>
      <c r="V1051" s="4"/>
      <c r="W1051" s="6"/>
      <c r="X1051" s="4"/>
      <c r="Y1051" s="14"/>
      <c r="Z1051" s="4"/>
      <c r="AA1051" s="13"/>
      <c r="AB1051" s="4"/>
      <c r="AC1051" s="13"/>
      <c r="AD1051" s="12"/>
      <c r="AE1051" s="12"/>
      <c r="AF1051" s="12"/>
      <c r="AG1051" s="12"/>
      <c r="AH1051" s="4"/>
      <c r="AI1051" s="6"/>
      <c r="AJ1051" s="6"/>
      <c r="AK1051" s="4"/>
      <c r="AL1051" s="6"/>
      <c r="AM1051" s="6"/>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row>
    <row r="1053" spans="1:40" ht="13" x14ac:dyDescent="0.15">
      <c r="A1053" s="1"/>
      <c r="B1053" s="3"/>
      <c r="C1053" s="4"/>
      <c r="D1053" s="3"/>
      <c r="F1053" s="4"/>
      <c r="G1053" s="3"/>
      <c r="J1053" s="3"/>
      <c r="N1053" s="12"/>
      <c r="O1053" s="12"/>
      <c r="P1053" s="3"/>
      <c r="R1053" s="4"/>
      <c r="S1053" s="4"/>
      <c r="T1053" s="3"/>
      <c r="U1053" s="4"/>
      <c r="V1053" s="4"/>
      <c r="W1053" s="6"/>
      <c r="X1053" s="1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7"/>
      <c r="B1055" s="3"/>
      <c r="C1055" s="4"/>
      <c r="D1055" s="3"/>
      <c r="F1055" s="4"/>
      <c r="G1055" s="3"/>
      <c r="J1055" s="3"/>
      <c r="N1055" s="12"/>
      <c r="O1055" s="12"/>
      <c r="P1055" s="3"/>
      <c r="R1055" s="4"/>
      <c r="S1055" s="4"/>
      <c r="T1055" s="3"/>
      <c r="U1055" s="3"/>
      <c r="V1055" s="4"/>
      <c r="W1055" s="6"/>
      <c r="X1055" s="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3"/>
      <c r="D1056" s="3"/>
      <c r="F1056" s="3"/>
      <c r="G1056" s="3"/>
      <c r="J1056" s="4"/>
      <c r="K1056" s="6"/>
      <c r="N1056" s="12"/>
      <c r="O1056" s="12"/>
      <c r="P1056" s="4"/>
      <c r="Q1056" s="6"/>
      <c r="R1056" s="4"/>
      <c r="S1056" s="4"/>
      <c r="T1056" s="4"/>
      <c r="U1056" s="4"/>
      <c r="V1056" s="4"/>
      <c r="W1056" s="6"/>
      <c r="X1056" s="4"/>
      <c r="Y1056" s="14"/>
      <c r="Z1056" s="4"/>
      <c r="AA1056" s="13"/>
      <c r="AB1056" s="4"/>
      <c r="AC1056" s="13"/>
      <c r="AD1056" s="12"/>
      <c r="AE1056" s="12"/>
      <c r="AF1056" s="12"/>
      <c r="AG1056" s="12"/>
      <c r="AH1056" s="4"/>
      <c r="AI1056" s="6"/>
      <c r="AJ1056" s="6"/>
      <c r="AK1056" s="4"/>
      <c r="AL1056" s="6"/>
      <c r="AM1056" s="6"/>
      <c r="AN1056" s="7"/>
    </row>
    <row r="1057" spans="1:40" ht="13" x14ac:dyDescent="0.15">
      <c r="A1057" s="1"/>
      <c r="B1057" s="3"/>
      <c r="C1057" s="4"/>
      <c r="D1057" s="3"/>
      <c r="F1057" s="4"/>
      <c r="G1057" s="3"/>
      <c r="J1057" s="3"/>
      <c r="N1057" s="12"/>
      <c r="O1057" s="12"/>
      <c r="P1057" s="3"/>
      <c r="R1057" s="4"/>
      <c r="S1057" s="4"/>
      <c r="T1057" s="3"/>
      <c r="U1057" s="3"/>
      <c r="V1057" s="4"/>
      <c r="W1057" s="6"/>
      <c r="X1057" s="11"/>
      <c r="Y1057" s="14"/>
      <c r="Z1057" s="4"/>
      <c r="AA1057" s="13"/>
      <c r="AB1057" s="4"/>
      <c r="AC1057" s="13"/>
      <c r="AD1057" s="12"/>
      <c r="AE1057" s="12"/>
      <c r="AF1057" s="12"/>
      <c r="AG1057" s="12"/>
      <c r="AH1057" s="4"/>
      <c r="AI1057" s="6"/>
      <c r="AJ1057" s="6"/>
      <c r="AK1057" s="4"/>
      <c r="AL1057" s="6"/>
      <c r="AM1057" s="6"/>
      <c r="AN1057" s="7"/>
    </row>
    <row r="1058" spans="1:40" ht="13" x14ac:dyDescent="0.15">
      <c r="A1058" s="7"/>
      <c r="B1058" s="3"/>
      <c r="C1058" s="4"/>
      <c r="D1058" s="3"/>
      <c r="F1058" s="4"/>
      <c r="G1058" s="3"/>
      <c r="J1058" s="3"/>
      <c r="N1058" s="12"/>
      <c r="O1058" s="12"/>
      <c r="P1058" s="3"/>
      <c r="R1058" s="4"/>
      <c r="S1058" s="4"/>
      <c r="T1058" s="3"/>
      <c r="U1058" s="4"/>
      <c r="V1058" s="4"/>
      <c r="W1058" s="6"/>
      <c r="X1058" s="11"/>
      <c r="Y1058" s="14"/>
      <c r="Z1058" s="4"/>
      <c r="AA1058" s="13"/>
      <c r="AB1058" s="4"/>
      <c r="AC1058" s="13"/>
      <c r="AD1058" s="12"/>
      <c r="AE1058" s="12"/>
      <c r="AF1058" s="12"/>
      <c r="AG1058" s="12"/>
      <c r="AH1058" s="4"/>
      <c r="AI1058" s="6"/>
      <c r="AJ1058" s="6"/>
      <c r="AK1058" s="4"/>
      <c r="AL1058" s="6"/>
      <c r="AM1058" s="6"/>
      <c r="AN1058" s="7"/>
    </row>
    <row r="1059" spans="1:40"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40"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40" ht="13" x14ac:dyDescent="0.15">
      <c r="A1061" s="1"/>
      <c r="B1061" s="3"/>
      <c r="C1061" s="3"/>
      <c r="D1061" s="3"/>
      <c r="F1061" s="3"/>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40" ht="13" x14ac:dyDescent="0.15">
      <c r="A1062" s="7"/>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40"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40" ht="13" x14ac:dyDescent="0.15">
      <c r="A1064" s="7"/>
      <c r="B1064" s="3"/>
      <c r="C1064" s="4"/>
      <c r="D1064" s="3"/>
      <c r="F1064" s="4"/>
      <c r="G1064" s="3"/>
      <c r="J1064" s="3"/>
      <c r="P1064" s="3"/>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40" ht="13" x14ac:dyDescent="0.15">
      <c r="A1065" s="1"/>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40"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40"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40" ht="13" x14ac:dyDescent="0.15">
      <c r="A1068" s="7"/>
      <c r="B1068" s="3"/>
      <c r="C1068" s="3"/>
      <c r="D1068" s="3"/>
      <c r="F1068" s="3"/>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40" ht="13" x14ac:dyDescent="0.15">
      <c r="A1069" s="1"/>
      <c r="B1069" s="3"/>
      <c r="C1069" s="4"/>
      <c r="D1069" s="3"/>
      <c r="F1069" s="4"/>
      <c r="G1069" s="3"/>
      <c r="J1069" s="3"/>
      <c r="P1069" s="3"/>
      <c r="R1069" s="4"/>
      <c r="S1069" s="4"/>
      <c r="T1069" s="3"/>
      <c r="U1069" s="4"/>
      <c r="V1069" s="4"/>
      <c r="W1069" s="6"/>
      <c r="X1069" s="4"/>
      <c r="Y1069" s="14"/>
      <c r="Z1069" s="4"/>
      <c r="AA1069" s="4"/>
      <c r="AB1069" s="4"/>
      <c r="AC1069" s="4"/>
      <c r="AD1069" s="2"/>
      <c r="AE1069" s="2"/>
      <c r="AF1069" s="4"/>
      <c r="AG1069" s="4"/>
      <c r="AH1069" s="4"/>
      <c r="AI1069" s="6"/>
      <c r="AJ1069" s="4"/>
      <c r="AK1069" s="4"/>
      <c r="AL1069" s="6"/>
    </row>
    <row r="1070" spans="1:40"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40"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40"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1"/>
      <c r="B1073" s="3"/>
      <c r="C1073" s="3"/>
      <c r="D1073" s="4"/>
      <c r="E1073" s="6"/>
      <c r="F1073" s="4"/>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7"/>
      <c r="B1075" s="3"/>
      <c r="C1075" s="4"/>
      <c r="D1075" s="3"/>
      <c r="F1075" s="4"/>
      <c r="G1075" s="3"/>
      <c r="J1075" s="3"/>
      <c r="P1075" s="3"/>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1"/>
      <c r="B1077" s="3"/>
      <c r="C1077" s="4"/>
      <c r="D1077" s="3"/>
      <c r="F1077" s="4"/>
      <c r="G1077" s="3"/>
      <c r="J1077" s="3"/>
      <c r="P1077" s="3"/>
      <c r="R1077" s="4"/>
      <c r="S1077" s="4"/>
      <c r="T1077" s="4"/>
      <c r="U1077" s="3"/>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3"/>
      <c r="D1078" s="3"/>
      <c r="F1078" s="3"/>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7"/>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4"/>
      <c r="D1080" s="3"/>
      <c r="F1080" s="4"/>
      <c r="G1080" s="3"/>
      <c r="J1080" s="3"/>
      <c r="P1080" s="3"/>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1"/>
      <c r="B1081" s="3"/>
      <c r="C1081" s="3"/>
      <c r="D1081" s="3"/>
      <c r="F1081" s="3"/>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7"/>
      <c r="B1083" s="3"/>
      <c r="C1083" s="3"/>
      <c r="D1083" s="4"/>
      <c r="E1083" s="6"/>
      <c r="F1083" s="4"/>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4"/>
      <c r="D1084" s="3"/>
      <c r="F1084" s="4"/>
      <c r="G1084" s="3"/>
      <c r="J1084" s="3"/>
      <c r="P1084" s="3"/>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1"/>
      <c r="B1085" s="3"/>
      <c r="C1085" s="4"/>
      <c r="D1085" s="3"/>
      <c r="F1085" s="4"/>
      <c r="G1085" s="3"/>
      <c r="J1085" s="3"/>
      <c r="P1085" s="3"/>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7"/>
      <c r="B1087" s="3"/>
      <c r="C1087" s="4"/>
      <c r="D1087" s="3"/>
      <c r="F1087" s="4"/>
      <c r="G1087" s="3"/>
      <c r="J1087" s="3"/>
      <c r="P1087" s="3"/>
      <c r="R1087" s="4"/>
      <c r="S1087" s="4"/>
      <c r="T1087" s="4"/>
      <c r="U1087" s="3"/>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1"/>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4"/>
      <c r="E1090" s="6"/>
      <c r="F1090" s="4"/>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1"/>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3"/>
      <c r="F1094" s="3"/>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3"/>
      <c r="V1096" s="4"/>
      <c r="W1096" s="6"/>
      <c r="X1096" s="4"/>
      <c r="Y1096" s="14"/>
      <c r="Z1096" s="4"/>
      <c r="AA1096" s="4"/>
      <c r="AB1096" s="4"/>
      <c r="AC1096" s="4"/>
      <c r="AD1096" s="2"/>
      <c r="AE1096" s="2"/>
      <c r="AF1096" s="4"/>
      <c r="AG1096" s="4"/>
      <c r="AH1096" s="4"/>
      <c r="AI1096" s="6"/>
      <c r="AJ1096" s="4"/>
      <c r="AK1096" s="4"/>
      <c r="AL1096" s="6"/>
    </row>
    <row r="1097" spans="1:38" ht="13" x14ac:dyDescent="0.15">
      <c r="A1097" s="1"/>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3"/>
      <c r="D1098" s="3"/>
      <c r="F1098" s="3"/>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1"/>
      <c r="B1101" s="3"/>
      <c r="C1101" s="4"/>
      <c r="D1101" s="3"/>
      <c r="F1101" s="4"/>
      <c r="G1101" s="3"/>
      <c r="J1101" s="3"/>
      <c r="P1101" s="3"/>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3"/>
      <c r="D1103" s="4"/>
      <c r="E1103" s="6"/>
      <c r="F1103" s="4"/>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1"/>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1"/>
      <c r="B1109" s="3"/>
      <c r="C1109" s="4"/>
      <c r="D1109" s="3"/>
      <c r="F1109" s="4"/>
      <c r="G1109" s="3"/>
      <c r="J1109" s="3"/>
      <c r="P1109" s="3"/>
      <c r="R1109" s="4"/>
      <c r="S1109" s="4"/>
      <c r="T1109" s="3"/>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3"/>
      <c r="F1112" s="3"/>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1"/>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3"/>
      <c r="D1116" s="4"/>
      <c r="E1116" s="6"/>
      <c r="F1116" s="4"/>
      <c r="G1116" s="3"/>
      <c r="J1116" s="4"/>
      <c r="K1116" s="6"/>
      <c r="P1116" s="4"/>
      <c r="Q1116" s="6"/>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1"/>
      <c r="B1117" s="3"/>
      <c r="C1117" s="3"/>
      <c r="D1117" s="4"/>
      <c r="E1117" s="6"/>
      <c r="F1117" s="4"/>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3"/>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1"/>
      <c r="B1121" s="3"/>
      <c r="C1121" s="4"/>
      <c r="D1121" s="3"/>
      <c r="F1121" s="4"/>
      <c r="G1121" s="3"/>
      <c r="J1121" s="3"/>
      <c r="P1121" s="3"/>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1"/>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3"/>
      <c r="D1127" s="4"/>
      <c r="E1127" s="6"/>
      <c r="F1127" s="4"/>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1"/>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4"/>
      <c r="E1130" s="6"/>
      <c r="F1130" s="4"/>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3"/>
      <c r="D1131" s="3"/>
      <c r="F1131" s="4"/>
      <c r="G1131" s="3"/>
      <c r="J1131" s="3"/>
      <c r="P1131" s="3"/>
      <c r="R1131" s="3"/>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3"/>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1"/>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4"/>
      <c r="E1135" s="6"/>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3"/>
      <c r="D1136" s="4"/>
      <c r="E1136" s="6"/>
      <c r="F1136" s="4"/>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1"/>
      <c r="B1137" s="3"/>
      <c r="C1137" s="3"/>
      <c r="D1137" s="4"/>
      <c r="E1137" s="6"/>
      <c r="F1137" s="4"/>
      <c r="G1137" s="3"/>
      <c r="J1137" s="4"/>
      <c r="K1137" s="6"/>
      <c r="P1137" s="4"/>
      <c r="Q1137" s="6"/>
      <c r="R1137" s="2"/>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3"/>
      <c r="D1139" s="3"/>
      <c r="F1139" s="3"/>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1"/>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1"/>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4"/>
      <c r="E1148" s="6"/>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1"/>
      <c r="B1149" s="3"/>
      <c r="C1149" s="3"/>
      <c r="D1149" s="4"/>
      <c r="E1149" s="6"/>
      <c r="F1149" s="4"/>
      <c r="G1149" s="3"/>
      <c r="J1149" s="4"/>
      <c r="K1149" s="6"/>
      <c r="P1149" s="4"/>
      <c r="Q1149" s="6"/>
      <c r="R1149" s="2"/>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3"/>
      <c r="D1151" s="3"/>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3"/>
      <c r="R1152" s="4"/>
      <c r="S1152" s="4"/>
      <c r="T1152" s="3"/>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1"/>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1"/>
      <c r="B1157" s="3"/>
      <c r="C1157" s="3"/>
      <c r="D1157" s="3"/>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3"/>
      <c r="F1159" s="3"/>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1"/>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4"/>
      <c r="D1164" s="3"/>
      <c r="F1164" s="4"/>
      <c r="G1164" s="3"/>
      <c r="J1164" s="3"/>
      <c r="P1164" s="3"/>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1"/>
      <c r="B1165" s="3"/>
      <c r="C1165" s="4"/>
      <c r="D1165" s="3"/>
      <c r="F1165" s="4"/>
      <c r="G1165" s="3"/>
      <c r="J1165" s="3"/>
      <c r="P1165" s="3"/>
      <c r="R1165" s="4"/>
      <c r="S1165" s="4"/>
      <c r="T1165" s="3"/>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8"/>
      <c r="E1166" s="8"/>
      <c r="F1166" s="3"/>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1"/>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3"/>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4"/>
      <c r="D1172" s="3"/>
      <c r="F1172" s="4"/>
      <c r="G1172" s="3"/>
      <c r="J1172" s="3"/>
      <c r="P1172" s="3"/>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1"/>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3"/>
      <c r="D1175" s="4"/>
      <c r="E1175" s="6"/>
      <c r="F1175" s="4"/>
      <c r="G1175" s="3"/>
      <c r="J1175" s="4"/>
      <c r="K1175" s="6"/>
      <c r="P1175" s="4"/>
      <c r="Q1175" s="6"/>
      <c r="R1175" s="2"/>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1"/>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3"/>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4"/>
      <c r="D1179" s="3"/>
      <c r="F1179" s="4"/>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4"/>
      <c r="D1180" s="3"/>
      <c r="F1180" s="4"/>
      <c r="G1180" s="3"/>
      <c r="J1180" s="3"/>
      <c r="P1180" s="3"/>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1"/>
      <c r="B1181" s="3"/>
      <c r="C1181" s="3"/>
      <c r="D1181" s="3"/>
      <c r="F1181" s="3"/>
      <c r="G1181" s="1"/>
      <c r="H1181" s="1"/>
      <c r="I1181" s="1"/>
      <c r="J1181" s="4"/>
      <c r="K1181" s="6"/>
      <c r="L1181" s="1"/>
      <c r="M1181" s="1"/>
      <c r="N1181" s="1"/>
      <c r="O1181" s="1"/>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4"/>
      <c r="E1182" s="6"/>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1"/>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1"/>
      <c r="B1189" s="3"/>
      <c r="C1189" s="3"/>
      <c r="D1189" s="3"/>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3"/>
      <c r="F1190" s="4"/>
      <c r="G1190" s="3"/>
      <c r="J1190" s="4"/>
      <c r="K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3"/>
      <c r="D1191" s="4"/>
      <c r="E1191" s="6"/>
      <c r="F1191" s="4"/>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1"/>
      <c r="B1193" s="3"/>
      <c r="C1193" s="3"/>
      <c r="D1193" s="4"/>
      <c r="E1193" s="6"/>
      <c r="F1193" s="4"/>
      <c r="G1193" s="4"/>
      <c r="H1193" s="6"/>
      <c r="I1193" s="6"/>
      <c r="J1193" s="4"/>
      <c r="K1193" s="6"/>
      <c r="L1193" s="6"/>
      <c r="M1193" s="6"/>
      <c r="N1193" s="6"/>
      <c r="O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4"/>
      <c r="H1194" s="6"/>
      <c r="I1194" s="6"/>
      <c r="J1194" s="4"/>
      <c r="K1194" s="6"/>
      <c r="L1194" s="6"/>
      <c r="M1194" s="6"/>
      <c r="N1194" s="6"/>
      <c r="O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3"/>
      <c r="D1195" s="4"/>
      <c r="E1195" s="6"/>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1"/>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4"/>
      <c r="D1198" s="3"/>
      <c r="F1198" s="4"/>
      <c r="G1198" s="3"/>
      <c r="J1198" s="3"/>
      <c r="P1198" s="3"/>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1"/>
      <c r="B1201" s="3"/>
      <c r="C1201" s="4"/>
      <c r="D1201" s="3"/>
      <c r="F1201" s="3"/>
      <c r="G1201" s="3"/>
      <c r="J1201" s="3"/>
      <c r="P1201" s="3"/>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3"/>
      <c r="D1203" s="3"/>
      <c r="F1203" s="3"/>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1"/>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1"/>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3"/>
      <c r="D1211" s="3"/>
      <c r="F1211" s="3"/>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4"/>
      <c r="D1212" s="3"/>
      <c r="F1212" s="3"/>
      <c r="G1212" s="3"/>
      <c r="J1212" s="3"/>
      <c r="P1212" s="4"/>
      <c r="Q1212" s="6"/>
      <c r="R1212" s="4"/>
      <c r="S1212" s="4"/>
      <c r="T1212" s="4"/>
      <c r="U1212" s="3"/>
      <c r="V1212" s="4"/>
      <c r="W1212" s="6"/>
      <c r="X1212" s="4"/>
      <c r="Y1212" s="14"/>
      <c r="Z1212" s="4"/>
      <c r="AA1212" s="4"/>
      <c r="AB1212" s="4"/>
      <c r="AC1212" s="4"/>
      <c r="AD1212" s="2"/>
      <c r="AE1212" s="2"/>
      <c r="AF1212" s="4"/>
      <c r="AG1212" s="4"/>
      <c r="AH1212" s="4"/>
      <c r="AI1212" s="6"/>
      <c r="AJ1212" s="4"/>
      <c r="AK1212" s="4"/>
      <c r="AL1212" s="6"/>
    </row>
    <row r="1213" spans="1:38" ht="13" x14ac:dyDescent="0.15">
      <c r="A1213" s="1"/>
      <c r="B1213" s="3"/>
      <c r="C1213" s="4"/>
      <c r="D1213" s="3"/>
      <c r="F1213" s="3"/>
      <c r="G1213" s="3"/>
      <c r="J1213" s="3"/>
      <c r="P1213" s="3"/>
      <c r="R1213" s="4"/>
      <c r="S1213" s="4"/>
      <c r="T1213" s="4"/>
      <c r="U1213" s="3"/>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3"/>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3"/>
      <c r="F1215" s="3"/>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1"/>
      <c r="B1217" s="3"/>
      <c r="C1217" s="3"/>
      <c r="D1217" s="3"/>
      <c r="F1217" s="4"/>
      <c r="G1217" s="3"/>
      <c r="J1217" s="4"/>
      <c r="K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3"/>
      <c r="F1220" s="3"/>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1"/>
      <c r="B1221" s="3"/>
      <c r="C1221" s="3"/>
      <c r="D1221" s="3"/>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3"/>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1"/>
      <c r="B1225" s="3"/>
      <c r="C1225" s="4"/>
      <c r="D1225" s="3"/>
      <c r="F1225" s="3"/>
      <c r="G1225" s="3"/>
      <c r="J1225" s="3"/>
      <c r="P1225" s="3"/>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1"/>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4"/>
      <c r="E1232" s="6"/>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1"/>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3"/>
      <c r="D1235" s="3"/>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3"/>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1"/>
      <c r="B1237" s="3"/>
      <c r="C1237" s="3"/>
      <c r="D1237" s="4"/>
      <c r="E1237" s="6"/>
      <c r="F1237" s="4"/>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3"/>
      <c r="D1238" s="4"/>
      <c r="E1238" s="6"/>
      <c r="F1238" s="4"/>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1"/>
      <c r="B1241" s="3"/>
      <c r="C1241" s="4"/>
      <c r="D1241" s="3"/>
      <c r="F1241" s="3"/>
      <c r="G1241" s="3"/>
      <c r="J1241" s="3"/>
      <c r="P1241" s="3"/>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3"/>
      <c r="D1243" s="4"/>
      <c r="E1243" s="6"/>
      <c r="F1243" s="4"/>
      <c r="G1243" s="3"/>
      <c r="J1243" s="4"/>
      <c r="K1243" s="6"/>
      <c r="P1243" s="4"/>
      <c r="Q1243" s="6"/>
      <c r="R1243" s="2"/>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4"/>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1"/>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4"/>
      <c r="D1247" s="3"/>
      <c r="F1247" s="3"/>
      <c r="G1247" s="3"/>
      <c r="J1247" s="3"/>
      <c r="P1247" s="4"/>
      <c r="Q1247" s="6"/>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1"/>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4"/>
      <c r="D1251" s="3"/>
      <c r="F1251" s="3"/>
      <c r="G1251" s="3"/>
      <c r="J1251" s="3"/>
      <c r="P1251" s="3"/>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1"/>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3"/>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4"/>
      <c r="D1255" s="3"/>
      <c r="F1255" s="3"/>
      <c r="G1255" s="3"/>
      <c r="J1255" s="3"/>
      <c r="P1255" s="3"/>
      <c r="R1255" s="4"/>
      <c r="S1255" s="4"/>
      <c r="T1255" s="3"/>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4"/>
      <c r="Q1256" s="6"/>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1"/>
      <c r="B1257" s="3"/>
      <c r="C1257" s="4"/>
      <c r="D1257" s="3"/>
      <c r="F1257" s="3"/>
      <c r="G1257" s="3"/>
      <c r="J1257" s="3"/>
      <c r="P1257" s="4"/>
      <c r="Q1257" s="6"/>
      <c r="R1257" s="4"/>
      <c r="S1257" s="4"/>
      <c r="T1257" s="4"/>
      <c r="U1257" s="3"/>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3"/>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4"/>
      <c r="D1259" s="3"/>
      <c r="F1259" s="3"/>
      <c r="G1259" s="3"/>
      <c r="J1259" s="3"/>
      <c r="P1259" s="3"/>
      <c r="R1259" s="4"/>
      <c r="S1259" s="4"/>
      <c r="T1259" s="3"/>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3"/>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1"/>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4"/>
      <c r="D1263" s="3"/>
      <c r="F1263" s="3"/>
      <c r="G1263" s="3"/>
      <c r="J1263" s="3"/>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3"/>
      <c r="D1264" s="4"/>
      <c r="E1264" s="6"/>
      <c r="F1264" s="4"/>
      <c r="G1264" s="3"/>
      <c r="J1264" s="4"/>
      <c r="K1264" s="6"/>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1"/>
      <c r="B1265" s="3"/>
      <c r="C1265" s="4"/>
      <c r="D1265" s="3"/>
      <c r="F1265" s="3"/>
      <c r="G1265" s="3"/>
      <c r="J1265" s="3"/>
      <c r="P1265" s="3"/>
      <c r="R1265" s="3"/>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1"/>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1"/>
      <c r="B1273" s="3"/>
      <c r="C1273" s="3"/>
      <c r="D1273" s="3"/>
      <c r="F1273" s="3"/>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3"/>
      <c r="F1274" s="3"/>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1"/>
      <c r="B1277" s="3"/>
      <c r="C1277" s="3"/>
      <c r="D1277" s="4"/>
      <c r="E1277" s="6"/>
      <c r="F1277" s="4"/>
      <c r="G1277" s="3"/>
      <c r="J1277" s="4"/>
      <c r="K1277" s="6"/>
      <c r="P1277" s="4"/>
      <c r="Q1277" s="6"/>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1"/>
      <c r="B1281" s="3"/>
      <c r="C1281" s="3"/>
      <c r="D1281" s="4"/>
      <c r="E1281" s="6"/>
      <c r="F1281" s="4"/>
      <c r="G1281" s="4"/>
      <c r="H1281" s="6"/>
      <c r="I1281" s="6"/>
      <c r="J1281" s="4"/>
      <c r="K1281" s="6"/>
      <c r="L1281" s="6"/>
      <c r="M1281" s="6"/>
      <c r="N1281" s="6"/>
      <c r="O1281" s="6"/>
      <c r="P1281" s="4"/>
      <c r="Q1281" s="6"/>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1"/>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4"/>
      <c r="D1287" s="3"/>
      <c r="F1287" s="3"/>
      <c r="G1287" s="3"/>
      <c r="J1287" s="3"/>
      <c r="P1287" s="3"/>
      <c r="R1287" s="4"/>
      <c r="S1287" s="4"/>
      <c r="T1287" s="4"/>
      <c r="U1287" s="3"/>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4"/>
      <c r="U1288" s="3"/>
      <c r="V1288" s="4"/>
      <c r="W1288" s="6"/>
      <c r="X1288" s="4"/>
      <c r="Y1288" s="14"/>
      <c r="Z1288" s="4"/>
      <c r="AA1288" s="4"/>
      <c r="AB1288" s="4"/>
      <c r="AC1288" s="4"/>
      <c r="AD1288" s="2"/>
      <c r="AE1288" s="2"/>
      <c r="AF1288" s="4"/>
      <c r="AG1288" s="4"/>
      <c r="AH1288" s="4"/>
      <c r="AI1288" s="6"/>
      <c r="AJ1288" s="4"/>
      <c r="AK1288" s="4"/>
      <c r="AL1288" s="6"/>
    </row>
    <row r="1289" spans="1:38" ht="13" x14ac:dyDescent="0.15">
      <c r="A1289" s="1"/>
      <c r="B1289" s="3"/>
      <c r="C1289" s="4"/>
      <c r="D1289" s="3"/>
      <c r="F1289" s="3"/>
      <c r="G1289" s="3"/>
      <c r="J1289" s="3"/>
      <c r="P1289" s="3"/>
      <c r="R1289" s="4"/>
      <c r="S1289" s="4"/>
      <c r="T1289" s="3"/>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3"/>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3"/>
      <c r="R1291" s="4"/>
      <c r="S1291" s="4"/>
      <c r="T1291" s="4"/>
      <c r="U1291" s="3"/>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4"/>
      <c r="Q1292" s="6"/>
      <c r="R1292" s="4"/>
      <c r="S1292" s="4"/>
      <c r="T1292" s="4"/>
      <c r="U1292" s="3"/>
      <c r="V1292" s="4"/>
      <c r="W1292" s="6"/>
      <c r="X1292" s="4"/>
      <c r="Y1292" s="14"/>
      <c r="Z1292" s="4"/>
      <c r="AA1292" s="4"/>
      <c r="AB1292" s="4"/>
      <c r="AC1292" s="4"/>
      <c r="AD1292" s="2"/>
      <c r="AE1292" s="2"/>
      <c r="AF1292" s="4"/>
      <c r="AG1292" s="4"/>
      <c r="AH1292" s="4"/>
      <c r="AI1292" s="6"/>
      <c r="AJ1292" s="4"/>
      <c r="AK1292" s="4"/>
      <c r="AL1292" s="6"/>
    </row>
    <row r="1293" spans="1:38" ht="13" x14ac:dyDescent="0.15">
      <c r="A1293" s="1"/>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1"/>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4"/>
      <c r="E1298" s="6"/>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4"/>
      <c r="D1299" s="4"/>
      <c r="E1299" s="6"/>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1"/>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1"/>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1"/>
      <c r="B1309" s="3"/>
      <c r="C1309" s="3"/>
      <c r="D1309" s="4"/>
      <c r="E1309" s="6"/>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3"/>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3"/>
      <c r="D1311" s="3"/>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4"/>
      <c r="E1312" s="6"/>
      <c r="F1312" s="4"/>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1"/>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3"/>
      <c r="F1314" s="3"/>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1"/>
      <c r="B1317" s="3"/>
      <c r="C1317" s="3"/>
      <c r="D1317" s="3"/>
      <c r="F1317" s="3"/>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1"/>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4"/>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1"/>
      <c r="B1325" s="3"/>
      <c r="C1325" s="3"/>
      <c r="D1325" s="3"/>
      <c r="F1325" s="3"/>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4"/>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4"/>
      <c r="D1327" s="3"/>
      <c r="F1327" s="4"/>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1"/>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4"/>
      <c r="D1331" s="3"/>
      <c r="F1331" s="4"/>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1"/>
      <c r="B1333" s="3"/>
      <c r="C1333" s="4"/>
      <c r="D1333" s="3"/>
      <c r="F1333" s="4"/>
      <c r="G1333" s="3"/>
      <c r="J1333" s="3"/>
      <c r="P1333" s="3"/>
      <c r="R1333" s="4"/>
      <c r="S1333" s="4"/>
      <c r="T1333" s="3"/>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4"/>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1"/>
      <c r="B1337" s="3"/>
      <c r="C1337" s="4"/>
      <c r="D1337" s="3"/>
      <c r="F1337" s="3"/>
      <c r="G1337" s="3"/>
      <c r="J1337" s="3"/>
      <c r="P1337" s="3"/>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3"/>
      <c r="D1339" s="4"/>
      <c r="E1339" s="6"/>
      <c r="F1339" s="4"/>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4"/>
      <c r="Q1340" s="6"/>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1"/>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3"/>
      <c r="D1342" s="4"/>
      <c r="E1342" s="6"/>
      <c r="F1342" s="4"/>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6"/>
      <c r="H1344" s="6"/>
      <c r="I1344" s="6"/>
      <c r="J1344" s="3"/>
      <c r="L1344" s="6"/>
      <c r="M1344" s="6"/>
      <c r="N1344" s="6"/>
      <c r="O1344" s="6"/>
      <c r="P1344" s="3"/>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1"/>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3"/>
      <c r="D1346" s="3"/>
      <c r="F1346" s="3"/>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1"/>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1"/>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3"/>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1"/>
      <c r="B1357" s="3"/>
      <c r="C1357" s="4"/>
      <c r="D1357" s="3"/>
      <c r="F1357" s="3"/>
      <c r="G1357" s="3"/>
      <c r="J1357" s="3"/>
      <c r="P1357" s="3"/>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4"/>
      <c r="D1359" s="3"/>
      <c r="F1359" s="3"/>
      <c r="G1359" s="3"/>
      <c r="J1359" s="3"/>
      <c r="P1359" s="3"/>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1"/>
      <c r="B1361" s="3"/>
      <c r="C1361" s="4"/>
      <c r="D1361" s="3"/>
      <c r="F1361" s="3"/>
      <c r="G1361" s="3"/>
      <c r="J1361" s="3"/>
      <c r="P1361" s="4"/>
      <c r="Q1361" s="6"/>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1"/>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3"/>
      <c r="J1367" s="3"/>
      <c r="P1367" s="3"/>
      <c r="R1367" s="4"/>
      <c r="S1367" s="4"/>
      <c r="T1367" s="4"/>
      <c r="U1367" s="3"/>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4"/>
      <c r="Q1368" s="6"/>
      <c r="R1368" s="4"/>
      <c r="S1368" s="4"/>
      <c r="T1368" s="3"/>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1"/>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4"/>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3"/>
      <c r="D1371" s="4"/>
      <c r="E1371" s="6"/>
      <c r="F1371" s="4"/>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1"/>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4"/>
      <c r="D1374" s="4"/>
      <c r="E1374" s="6"/>
      <c r="F1374" s="3"/>
      <c r="G1374" s="3"/>
      <c r="J1374" s="3"/>
      <c r="P1374" s="3"/>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4"/>
      <c r="D1375" s="4"/>
      <c r="E1375" s="6"/>
      <c r="F1375" s="3"/>
      <c r="G1375" s="3"/>
      <c r="J1375" s="4"/>
      <c r="K1375" s="6"/>
      <c r="P1375" s="4"/>
      <c r="Q1375" s="6"/>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1"/>
      <c r="B1377" s="3"/>
      <c r="C1377" s="4"/>
      <c r="D1377" s="4"/>
      <c r="E1377" s="6"/>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4"/>
      <c r="E1378" s="6"/>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3"/>
      <c r="D1379" s="4"/>
      <c r="E1379" s="6"/>
      <c r="F1379" s="4"/>
      <c r="G1379" s="3"/>
      <c r="J1379" s="4"/>
      <c r="K1379" s="6"/>
      <c r="P1379" s="4"/>
      <c r="Q1379" s="6"/>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1"/>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4"/>
      <c r="D1384" s="3"/>
      <c r="F1384" s="3"/>
      <c r="G1384" s="3"/>
      <c r="J1384" s="3"/>
      <c r="P1384" s="3"/>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1"/>
      <c r="B1385" s="3"/>
      <c r="C1385" s="4"/>
      <c r="D1385" s="3"/>
      <c r="F1385" s="3"/>
      <c r="G1385" s="3"/>
      <c r="J1385" s="3"/>
      <c r="P1385" s="3"/>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3"/>
      <c r="D1386" s="4"/>
      <c r="E1386" s="6"/>
      <c r="F1386" s="4"/>
      <c r="G1386" s="3"/>
      <c r="J1386" s="4"/>
      <c r="K1386" s="6"/>
      <c r="P1386" s="4"/>
      <c r="Q1386" s="6"/>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3"/>
      <c r="D1387" s="4"/>
      <c r="E1387" s="6"/>
      <c r="F1387" s="4"/>
      <c r="G1387" s="3"/>
      <c r="J1387" s="4"/>
      <c r="K1387" s="6"/>
      <c r="P1387" s="4"/>
      <c r="Q1387" s="6"/>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1"/>
      <c r="B1389" s="3"/>
      <c r="C1389" s="4"/>
      <c r="D1389" s="3"/>
      <c r="F1389" s="3"/>
      <c r="G1389" s="3"/>
      <c r="J1389" s="3"/>
      <c r="P1389" s="3"/>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3"/>
      <c r="D1391" s="4"/>
      <c r="E1391" s="6"/>
      <c r="F1391" s="4"/>
      <c r="G1391" s="3"/>
      <c r="J1391" s="4"/>
      <c r="K1391" s="6"/>
      <c r="P1391" s="4"/>
      <c r="Q1391" s="6"/>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1"/>
      <c r="B1393" s="3"/>
      <c r="C1393" s="4"/>
      <c r="D1393" s="3"/>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4"/>
      <c r="D1394" s="4"/>
      <c r="E1394" s="6"/>
      <c r="F1394" s="3"/>
      <c r="G1394" s="3"/>
      <c r="J1394" s="3"/>
      <c r="P1394" s="3"/>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4"/>
      <c r="D1395" s="4"/>
      <c r="E1395" s="6"/>
      <c r="F1395" s="3"/>
      <c r="G1395" s="3"/>
      <c r="J1395" s="3"/>
      <c r="P1395" s="3"/>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1"/>
      <c r="B1397" s="3"/>
      <c r="C1397" s="4"/>
      <c r="D1397" s="3"/>
      <c r="F1397" s="3"/>
      <c r="G1397" s="3"/>
      <c r="J1397" s="3"/>
      <c r="P1397" s="3"/>
      <c r="R1397" s="4"/>
      <c r="S1397" s="4"/>
      <c r="T1397" s="4"/>
      <c r="U1397" s="3"/>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4"/>
      <c r="U1398" s="3"/>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4"/>
      <c r="D1399" s="3"/>
      <c r="F1399" s="3"/>
      <c r="G1399" s="3"/>
      <c r="J1399" s="3"/>
      <c r="P1399" s="3"/>
      <c r="R1399" s="4"/>
      <c r="S1399" s="4"/>
      <c r="T1399" s="3"/>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4"/>
      <c r="D1400" s="3"/>
      <c r="F1400" s="3"/>
      <c r="G1400" s="3"/>
      <c r="J1400" s="3"/>
      <c r="P1400" s="3"/>
      <c r="R1400" s="4"/>
      <c r="S1400" s="4"/>
      <c r="T1400" s="3"/>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1"/>
      <c r="B1401" s="3"/>
      <c r="C1401" s="4"/>
      <c r="D1401" s="3"/>
      <c r="F1401" s="3"/>
      <c r="G1401" s="3"/>
      <c r="J1401" s="3"/>
      <c r="P1401" s="3"/>
      <c r="R1401" s="4"/>
      <c r="S1401" s="4"/>
      <c r="T1401" s="4"/>
      <c r="U1401" s="3"/>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1"/>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3"/>
      <c r="D1406" s="3"/>
      <c r="F1406" s="3"/>
      <c r="G1406" s="3"/>
      <c r="J1406" s="4"/>
      <c r="K1406" s="6"/>
      <c r="P1406" s="4"/>
      <c r="Q1406" s="6"/>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1"/>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1"/>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1"/>
      <c r="B1417" s="3"/>
      <c r="C1417" s="3"/>
      <c r="D1417" s="4"/>
      <c r="E1417" s="6"/>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3"/>
      <c r="D1418" s="3"/>
      <c r="F1418" s="4"/>
      <c r="G1418" s="3"/>
      <c r="J1418" s="4"/>
      <c r="K1418" s="6"/>
      <c r="P1418" s="4"/>
      <c r="Q1418" s="6"/>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4"/>
      <c r="D1420" s="3"/>
      <c r="F1420" s="4"/>
      <c r="G1420" s="3"/>
      <c r="J1420" s="3"/>
      <c r="P1420" s="3"/>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1"/>
      <c r="B1421" s="3"/>
      <c r="C1421" s="3"/>
      <c r="D1421" s="3"/>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1"/>
      <c r="B1425" s="3"/>
      <c r="C1425" s="4"/>
      <c r="D1425" s="3"/>
      <c r="F1425" s="3"/>
      <c r="G1425" s="3"/>
      <c r="J1425" s="3"/>
      <c r="P1425" s="3"/>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4"/>
      <c r="D1428" s="3"/>
      <c r="F1428" s="3"/>
      <c r="G1428" s="3"/>
      <c r="J1428" s="3"/>
      <c r="P1428" s="3"/>
      <c r="R1428" s="4"/>
      <c r="S1428" s="4"/>
      <c r="T1428" s="3"/>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1"/>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4"/>
      <c r="U1432" s="3"/>
      <c r="V1432" s="4"/>
      <c r="W1432" s="6"/>
      <c r="X1432" s="4"/>
      <c r="Y1432" s="14"/>
      <c r="Z1432" s="4"/>
      <c r="AA1432" s="4"/>
      <c r="AB1432" s="4"/>
      <c r="AC1432" s="4"/>
      <c r="AD1432" s="2"/>
      <c r="AE1432" s="2"/>
      <c r="AF1432" s="4"/>
      <c r="AG1432" s="4"/>
      <c r="AH1432" s="4"/>
      <c r="AI1432" s="6"/>
      <c r="AJ1432" s="4"/>
      <c r="AK1432" s="4"/>
      <c r="AL1432" s="6"/>
    </row>
    <row r="1433" spans="1:38" ht="13" x14ac:dyDescent="0.15">
      <c r="A1433" s="1"/>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4"/>
      <c r="E1434" s="6"/>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3"/>
      <c r="D1435" s="3"/>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4"/>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1"/>
      <c r="B1437" s="3"/>
      <c r="C1437" s="3"/>
      <c r="D1437" s="4"/>
      <c r="E1437" s="6"/>
      <c r="F1437" s="4"/>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4"/>
      <c r="D1440" s="3"/>
      <c r="F1440" s="3"/>
      <c r="G1440" s="3"/>
      <c r="J1440" s="3"/>
      <c r="P1440" s="3"/>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1"/>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4"/>
      <c r="E1444" s="6"/>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1"/>
      <c r="B1445" s="3"/>
      <c r="C1445" s="4"/>
      <c r="D1445" s="3"/>
      <c r="F1445" s="3"/>
      <c r="G1445" s="3"/>
      <c r="J1445" s="3"/>
      <c r="P1445" s="3"/>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1"/>
      <c r="B1449" s="3"/>
      <c r="C1449" s="3"/>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4"/>
      <c r="D1451" s="3"/>
      <c r="F1451" s="4"/>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1"/>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4"/>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1"/>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3"/>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1"/>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3"/>
      <c r="D1463" s="3"/>
      <c r="F1463" s="3"/>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1"/>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1"/>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3"/>
      <c r="D1471" s="4"/>
      <c r="E1471" s="6"/>
      <c r="F1471" s="4"/>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3"/>
      <c r="D1472" s="4"/>
      <c r="E1472" s="6"/>
      <c r="F1472" s="4"/>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1"/>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4"/>
      <c r="E1476" s="6"/>
      <c r="F1476" s="4"/>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1"/>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4"/>
      <c r="D1479" s="3"/>
      <c r="F1479" s="3"/>
      <c r="G1479" s="3"/>
      <c r="J1479" s="3"/>
      <c r="P1479" s="3"/>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1"/>
      <c r="B1481" s="3"/>
      <c r="C1481" s="3"/>
      <c r="D1481" s="4"/>
      <c r="E1481" s="6"/>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4"/>
      <c r="D1483" s="3"/>
      <c r="F1483" s="3"/>
      <c r="G1483" s="3"/>
      <c r="J1483" s="3"/>
      <c r="P1483" s="4"/>
      <c r="Q1483" s="6"/>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4"/>
      <c r="D1484" s="3"/>
      <c r="F1484" s="3"/>
      <c r="G1484" s="3"/>
      <c r="J1484" s="3"/>
      <c r="P1484" s="3"/>
      <c r="R1484" s="4"/>
      <c r="S1484" s="4"/>
      <c r="T1484" s="4"/>
      <c r="U1484" s="3"/>
      <c r="V1484" s="4"/>
      <c r="W1484" s="6"/>
      <c r="X1484" s="4"/>
      <c r="Y1484" s="14"/>
      <c r="Z1484" s="4"/>
      <c r="AA1484" s="4"/>
      <c r="AB1484" s="4"/>
      <c r="AC1484" s="4"/>
      <c r="AD1484" s="2"/>
      <c r="AE1484" s="2"/>
      <c r="AF1484" s="4"/>
      <c r="AG1484" s="4"/>
      <c r="AH1484" s="4"/>
      <c r="AI1484" s="6"/>
      <c r="AJ1484" s="4"/>
      <c r="AK1484" s="4"/>
      <c r="AL1484" s="6"/>
    </row>
    <row r="1485" spans="1:38" ht="13" x14ac:dyDescent="0.15">
      <c r="A1485" s="1"/>
      <c r="B1485" s="3"/>
      <c r="C1485" s="4"/>
      <c r="D1485" s="3"/>
      <c r="F1485" s="3"/>
      <c r="G1485" s="3"/>
      <c r="J1485" s="3"/>
      <c r="P1485" s="3"/>
      <c r="R1485" s="4"/>
      <c r="S1485" s="4"/>
      <c r="T1485" s="4"/>
      <c r="U1485" s="3"/>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4"/>
      <c r="E1486" s="6"/>
      <c r="F1486" s="4"/>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1"/>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4"/>
      <c r="D1491" s="3"/>
      <c r="F1491" s="3"/>
      <c r="G1491" s="3"/>
      <c r="J1491" s="3"/>
      <c r="P1491" s="3"/>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1"/>
      <c r="B1493" s="3"/>
      <c r="C1493" s="3"/>
      <c r="D1493" s="3"/>
      <c r="F1493" s="3"/>
      <c r="G1493" s="6"/>
      <c r="H1493" s="6"/>
      <c r="I1493" s="6"/>
      <c r="J1493" s="4"/>
      <c r="K1493" s="6"/>
      <c r="L1493" s="6"/>
      <c r="M1493" s="6"/>
      <c r="N1493" s="6"/>
      <c r="O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1"/>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4"/>
      <c r="E1500" s="6"/>
      <c r="F1500" s="4"/>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1"/>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4"/>
      <c r="D1503" s="3"/>
      <c r="F1503" s="3"/>
      <c r="G1503" s="3"/>
      <c r="J1503" s="3"/>
      <c r="P1503" s="3"/>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1"/>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3"/>
      <c r="D1507" s="4"/>
      <c r="E1507" s="6"/>
      <c r="F1507" s="4"/>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1"/>
      <c r="B1509" s="3"/>
      <c r="C1509" s="3"/>
      <c r="D1509" s="3"/>
      <c r="F1509" s="3"/>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4"/>
      <c r="D1512" s="3"/>
      <c r="F1512" s="3"/>
      <c r="G1512" s="3"/>
      <c r="J1512" s="3"/>
      <c r="P1512" s="3"/>
      <c r="R1512" s="4"/>
      <c r="S1512" s="4"/>
      <c r="T1512" s="3"/>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1"/>
      <c r="B1513" s="3"/>
      <c r="C1513" s="4"/>
      <c r="D1513" s="3"/>
      <c r="F1513" s="3"/>
      <c r="G1513" s="3"/>
      <c r="J1513" s="3"/>
      <c r="P1513" s="3"/>
      <c r="R1513" s="4"/>
      <c r="S1513" s="4"/>
      <c r="T1513" s="3"/>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1"/>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1"/>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1"/>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4"/>
      <c r="E1527" s="6"/>
      <c r="F1527" s="4"/>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6"/>
      <c r="H1528" s="6"/>
      <c r="I1528" s="6"/>
      <c r="J1528" s="4"/>
      <c r="K1528" s="6"/>
      <c r="L1528" s="6"/>
      <c r="M1528" s="6"/>
      <c r="N1528" s="6"/>
      <c r="O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1"/>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1"/>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1"/>
      <c r="B1537" s="3"/>
      <c r="C1537" s="3"/>
      <c r="D1537" s="4"/>
      <c r="E1537" s="6"/>
      <c r="F1537" s="4"/>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1"/>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1"/>
      <c r="B1545" s="3"/>
      <c r="C1545" s="4"/>
      <c r="D1545" s="3"/>
      <c r="F1545" s="3"/>
      <c r="G1545" s="3"/>
      <c r="J1545" s="3"/>
      <c r="P1545" s="3"/>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4"/>
      <c r="E1547" s="6"/>
      <c r="F1547" s="4"/>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1"/>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1"/>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1"/>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4"/>
      <c r="E1558" s="6"/>
      <c r="F1558" s="4"/>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3"/>
      <c r="D1559" s="3"/>
      <c r="F1559" s="3"/>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1"/>
      <c r="B1561" s="3"/>
      <c r="C1561" s="4"/>
      <c r="D1561" s="3"/>
      <c r="F1561" s="3"/>
      <c r="G1561" s="3"/>
      <c r="J1561" s="3"/>
      <c r="P1561" s="3"/>
      <c r="R1561" s="4"/>
      <c r="S1561" s="4"/>
      <c r="T1561" s="3"/>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4"/>
      <c r="D1562" s="3"/>
      <c r="F1562" s="3"/>
      <c r="G1562" s="3"/>
      <c r="J1562" s="3"/>
      <c r="P1562" s="3"/>
      <c r="R1562" s="4"/>
      <c r="S1562" s="4"/>
      <c r="T1562" s="4"/>
      <c r="U1562" s="3"/>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1"/>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4"/>
      <c r="D1566" s="3"/>
      <c r="F1566" s="3"/>
      <c r="G1566" s="3"/>
      <c r="J1566" s="3"/>
      <c r="P1566" s="3"/>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4"/>
      <c r="E1568" s="6"/>
      <c r="F1568" s="4"/>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1"/>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1"/>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4"/>
      <c r="D1574" s="3"/>
      <c r="F1574" s="3"/>
      <c r="G1574" s="3"/>
      <c r="J1574" s="3"/>
      <c r="P1574" s="3"/>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1"/>
      <c r="B1577" s="3"/>
      <c r="C1577" s="4"/>
      <c r="D1577" s="3"/>
      <c r="F1577" s="3"/>
      <c r="G1577" s="3"/>
      <c r="J1577" s="3"/>
      <c r="P1577" s="3"/>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1"/>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4"/>
      <c r="D1582" s="3"/>
      <c r="F1582" s="3"/>
      <c r="G1582" s="3"/>
      <c r="J1582" s="3"/>
      <c r="P1582" s="3"/>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1"/>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4"/>
      <c r="E1586" s="6"/>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3"/>
      <c r="F1587" s="3"/>
      <c r="G1587" s="3"/>
      <c r="J1587" s="3"/>
      <c r="P1587" s="3"/>
      <c r="R1587" s="4"/>
      <c r="S1587" s="4"/>
      <c r="T1587" s="3"/>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1"/>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3"/>
      <c r="F1591" s="3"/>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4"/>
      <c r="E1592" s="6"/>
      <c r="F1592" s="4"/>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1"/>
      <c r="B1593" s="3"/>
      <c r="C1593" s="3"/>
      <c r="D1593" s="3"/>
      <c r="F1593" s="3"/>
      <c r="G1593" s="1"/>
      <c r="H1593" s="1"/>
      <c r="I1593" s="1"/>
      <c r="J1593" s="4"/>
      <c r="K1593" s="6"/>
      <c r="L1593" s="1"/>
      <c r="M1593" s="1"/>
      <c r="N1593" s="1"/>
      <c r="O1593" s="1"/>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4"/>
      <c r="E1596" s="6"/>
      <c r="F1596" s="4"/>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1"/>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4"/>
      <c r="D1598" s="3"/>
      <c r="F1598" s="3"/>
      <c r="G1598" s="3"/>
      <c r="J1598" s="3"/>
      <c r="P1598" s="3"/>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3"/>
      <c r="F1599" s="3"/>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1"/>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1"/>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6"/>
      <c r="H1606" s="6"/>
      <c r="I1606" s="6"/>
      <c r="J1606" s="4"/>
      <c r="K1606" s="6"/>
      <c r="L1606" s="6"/>
      <c r="M1606" s="6"/>
      <c r="N1606" s="6"/>
      <c r="O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4"/>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1"/>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1"/>
      <c r="B1613" s="3"/>
      <c r="C1613" s="3"/>
      <c r="D1613" s="3"/>
      <c r="F1613" s="3"/>
      <c r="G1613" s="1"/>
      <c r="H1613" s="1"/>
      <c r="I1613" s="1"/>
      <c r="J1613" s="4"/>
      <c r="K1613" s="6"/>
      <c r="L1613" s="1"/>
      <c r="M1613" s="1"/>
      <c r="N1613" s="1"/>
      <c r="O1613" s="1"/>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1"/>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2"/>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1"/>
      <c r="B1621" s="3"/>
      <c r="C1621" s="4"/>
      <c r="D1621" s="3"/>
      <c r="F1621" s="4"/>
      <c r="G1621" s="3"/>
      <c r="J1621" s="3"/>
      <c r="P1621" s="3"/>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1"/>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1"/>
      <c r="B1629" s="3"/>
      <c r="C1629" s="3"/>
      <c r="D1629" s="3"/>
      <c r="F1629" s="3"/>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4"/>
      <c r="E1631" s="6"/>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1"/>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1"/>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4"/>
      <c r="E1639" s="6"/>
      <c r="F1639" s="4"/>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4"/>
      <c r="E1640" s="6"/>
      <c r="F1640" s="4"/>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1"/>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4"/>
      <c r="D1644" s="3"/>
      <c r="F1644" s="3"/>
      <c r="G1644" s="3"/>
      <c r="J1644" s="3"/>
      <c r="P1644" s="3"/>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1"/>
      <c r="B1645" s="3"/>
      <c r="C1645" s="3"/>
      <c r="D1645" s="3"/>
      <c r="F1645" s="3"/>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4"/>
      <c r="E1646" s="6"/>
      <c r="F1646" s="4"/>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4"/>
      <c r="D1647" s="3"/>
      <c r="F1647" s="3"/>
      <c r="G1647" s="3"/>
      <c r="J1647" s="3"/>
      <c r="P1647" s="3"/>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1"/>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1"/>
      <c r="B1653" s="3"/>
      <c r="C1653" s="4"/>
      <c r="D1653" s="3"/>
      <c r="F1653" s="3"/>
      <c r="G1653" s="3"/>
      <c r="J1653" s="3"/>
      <c r="P1653" s="3"/>
      <c r="R1653" s="4"/>
      <c r="S1653" s="4"/>
      <c r="T1653" s="4"/>
      <c r="U1653" s="3"/>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1"/>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1"/>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1"/>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4"/>
      <c r="D1668" s="3"/>
      <c r="F1668" s="3"/>
      <c r="G1668" s="3"/>
      <c r="J1668" s="3"/>
      <c r="P1668" s="3"/>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1"/>
      <c r="B1669" s="3"/>
      <c r="C1669" s="3"/>
      <c r="D1669" s="3"/>
      <c r="F1669" s="3"/>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1"/>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1"/>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3"/>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1"/>
      <c r="B1681" s="3"/>
      <c r="C1681" s="3"/>
      <c r="D1681" s="4"/>
      <c r="E1681" s="6"/>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1"/>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3"/>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4"/>
      <c r="E1688" s="6"/>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1"/>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1"/>
      <c r="B1693" s="3"/>
      <c r="C1693" s="3"/>
      <c r="D1693" s="3"/>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1"/>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1"/>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4"/>
      <c r="E1702" s="6"/>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1"/>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1"/>
      <c r="B1709" s="3"/>
      <c r="C1709" s="3"/>
      <c r="D1709" s="4"/>
      <c r="E1709" s="6"/>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1"/>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4"/>
      <c r="E1716" s="6"/>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1"/>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1"/>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4"/>
      <c r="E1723" s="6"/>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1"/>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1"/>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4"/>
      <c r="E1730" s="6"/>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1"/>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1"/>
      <c r="B1737" s="3"/>
      <c r="C1737" s="3"/>
      <c r="D1737" s="4"/>
      <c r="E1737" s="6"/>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3"/>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4"/>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4"/>
      <c r="D1740" s="3"/>
      <c r="F1740" s="4"/>
      <c r="G1740" s="3"/>
      <c r="J1740" s="3"/>
      <c r="P1740" s="4"/>
      <c r="Q1740" s="6"/>
      <c r="R1740" s="4"/>
      <c r="S1740" s="4"/>
      <c r="T1740" s="3"/>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1"/>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4"/>
      <c r="E1744" s="6"/>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1"/>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1"/>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1"/>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1"/>
      <c r="B1757" s="3"/>
      <c r="C1757" s="3"/>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1"/>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3"/>
      <c r="D1763" s="3"/>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4"/>
      <c r="E1764" s="6"/>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1"/>
      <c r="B1765" s="3"/>
      <c r="C1765" s="3"/>
      <c r="D1765" s="4"/>
      <c r="E1765" s="6"/>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1"/>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3"/>
      <c r="F1770" s="4"/>
      <c r="G1770" s="1"/>
      <c r="H1770" s="1"/>
      <c r="I1770" s="1"/>
      <c r="J1770" s="4"/>
      <c r="K1770" s="6"/>
      <c r="L1770" s="1"/>
      <c r="M1770" s="1"/>
      <c r="N1770" s="1"/>
      <c r="O1770" s="1"/>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1"/>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3"/>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1"/>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1"/>
      <c r="B1781" s="3"/>
      <c r="C1781" s="4"/>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3"/>
      <c r="D1783" s="4"/>
      <c r="E1783" s="6"/>
      <c r="F1783" s="4"/>
      <c r="G1783" s="3"/>
      <c r="J1783" s="4"/>
      <c r="K1783" s="6"/>
      <c r="P1783" s="4"/>
      <c r="Q1783" s="6"/>
      <c r="R1783" s="2"/>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1"/>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4"/>
      <c r="Q1786" s="6"/>
      <c r="R1786" s="4"/>
      <c r="S1786" s="4"/>
      <c r="T1786" s="4"/>
      <c r="U1786" s="3"/>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4"/>
      <c r="D1787" s="3"/>
      <c r="F1787" s="4"/>
      <c r="G1787" s="3"/>
      <c r="J1787" s="3"/>
      <c r="P1787" s="3"/>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4"/>
      <c r="D1788" s="3"/>
      <c r="F1788" s="4"/>
      <c r="G1788" s="3"/>
      <c r="J1788" s="3"/>
      <c r="P1788" s="3"/>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1"/>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3"/>
      <c r="D1791" s="4"/>
      <c r="E1791" s="6"/>
      <c r="F1791" s="4"/>
      <c r="G1791" s="3"/>
      <c r="J1791" s="4"/>
      <c r="K1791" s="6"/>
      <c r="P1791" s="4"/>
      <c r="Q1791" s="6"/>
      <c r="R1791" s="2"/>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4"/>
      <c r="D1792" s="3"/>
      <c r="F1792" s="4"/>
      <c r="G1792" s="3"/>
      <c r="J1792" s="3"/>
      <c r="P1792" s="3"/>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1"/>
      <c r="B1793" s="3"/>
      <c r="C1793" s="3"/>
      <c r="D1793" s="3"/>
      <c r="F1793" s="3"/>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1"/>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4"/>
      <c r="D1798" s="3"/>
      <c r="F1798" s="4"/>
      <c r="G1798" s="3"/>
      <c r="J1798" s="3"/>
      <c r="P1798" s="3"/>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1"/>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1"/>
      <c r="B1805" s="3"/>
      <c r="C1805" s="3"/>
      <c r="D1805" s="3"/>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1"/>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3"/>
      <c r="D1811" s="3"/>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3"/>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1"/>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1"/>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3"/>
      <c r="D1819" s="3"/>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1"/>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1"/>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4"/>
      <c r="E1827" s="6"/>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4"/>
      <c r="E1828" s="6"/>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1"/>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1"/>
      <c r="B1833" s="3"/>
      <c r="C1833" s="3"/>
      <c r="D1833" s="3"/>
      <c r="F1833" s="4"/>
      <c r="G1833" s="1"/>
      <c r="H1833" s="1"/>
      <c r="I1833" s="1"/>
      <c r="J1833" s="4"/>
      <c r="K1833" s="6"/>
      <c r="L1833" s="1"/>
      <c r="M1833" s="1"/>
      <c r="N1833" s="1"/>
      <c r="O1833" s="1"/>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4"/>
      <c r="E1834" s="6"/>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4"/>
      <c r="E1835" s="6"/>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1"/>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1"/>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4"/>
      <c r="E1842" s="6"/>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1"/>
      <c r="B1845" s="3"/>
      <c r="C1845" s="3"/>
      <c r="D1845" s="3"/>
      <c r="F1845" s="3"/>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4"/>
      <c r="E1847" s="6"/>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1"/>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1"/>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4"/>
      <c r="E1854" s="6"/>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1"/>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1"/>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1"/>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1"/>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4"/>
      <c r="D1870" s="3"/>
      <c r="F1870" s="4"/>
      <c r="G1870" s="3"/>
      <c r="J1870" s="3"/>
      <c r="P1870" s="3"/>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4"/>
      <c r="D1871" s="3"/>
      <c r="F1871" s="4"/>
      <c r="G1871" s="3"/>
      <c r="J1871" s="3"/>
      <c r="P1871" s="3"/>
      <c r="R1871" s="4"/>
      <c r="S1871" s="4"/>
      <c r="T1871" s="4"/>
      <c r="U1871" s="3"/>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1"/>
      <c r="B1873" s="3"/>
      <c r="C1873" s="4"/>
      <c r="D1873" s="3"/>
      <c r="F1873" s="4"/>
      <c r="G1873" s="3"/>
      <c r="J1873" s="3"/>
      <c r="P1873" s="3"/>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1"/>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1"/>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4"/>
      <c r="E1882" s="6"/>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1"/>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1"/>
      <c r="B1889" s="3"/>
      <c r="C1889" s="3"/>
      <c r="D1889" s="4"/>
      <c r="E1889" s="6"/>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1"/>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1"/>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1"/>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1"/>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1"/>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1"/>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1"/>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4"/>
      <c r="E1918" s="6"/>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1"/>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3"/>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3"/>
      <c r="P1924" s="3"/>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1"/>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4"/>
      <c r="E1927" s="6"/>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1"/>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1"/>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4"/>
      <c r="E1934" s="6"/>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1"/>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1"/>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1"/>
      <c r="B1945" s="3"/>
      <c r="C1945" s="3"/>
      <c r="D1945" s="4"/>
      <c r="E1945" s="6"/>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1"/>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1"/>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1"/>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1"/>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1"/>
      <c r="B1965" s="3"/>
      <c r="C1965" s="3"/>
      <c r="D1965" s="4"/>
      <c r="E1965" s="6"/>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1"/>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1"/>
      <c r="B1973" s="3"/>
      <c r="C1973" s="3"/>
      <c r="D1973" s="3"/>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1"/>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1"/>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1"/>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4"/>
      <c r="E1986" s="6"/>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1"/>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1"/>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4"/>
      <c r="E1996" s="6"/>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1"/>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1"/>
      <c r="B2001" s="3"/>
      <c r="C2001" s="3"/>
      <c r="D2001" s="3"/>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1"/>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1"/>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1"/>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1"/>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1"/>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1"/>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1"/>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1"/>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1"/>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1"/>
      <c r="B2041" s="3"/>
      <c r="C2041" s="3"/>
      <c r="D2041" s="4"/>
      <c r="E2041" s="6"/>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1"/>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1"/>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1"/>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4"/>
      <c r="D2055" s="3"/>
      <c r="F2055" s="4"/>
      <c r="G2055" s="3"/>
      <c r="J2055" s="3"/>
      <c r="P2055" s="4"/>
      <c r="Q2055" s="6"/>
      <c r="R2055" s="4"/>
      <c r="S2055" s="4"/>
      <c r="T2055" s="3"/>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1"/>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4"/>
      <c r="E2058" s="6"/>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1"/>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1"/>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4"/>
      <c r="E2066" s="6"/>
      <c r="F2066" s="4"/>
      <c r="G2066" s="3"/>
      <c r="J2066" s="4"/>
      <c r="K2066" s="6"/>
      <c r="P2066" s="4"/>
      <c r="Q2066" s="6"/>
      <c r="R2066" s="2"/>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4"/>
      <c r="D2067" s="3"/>
      <c r="F2067" s="4"/>
      <c r="G2067" s="3"/>
      <c r="J2067" s="3"/>
      <c r="P2067" s="3"/>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3"/>
      <c r="V2068" s="4"/>
      <c r="W2068" s="6"/>
      <c r="X2068" s="4"/>
      <c r="Y2068" s="14"/>
      <c r="Z2068" s="4"/>
      <c r="AA2068" s="4"/>
      <c r="AB2068" s="4"/>
      <c r="AC2068" s="4"/>
      <c r="AD2068" s="2"/>
      <c r="AE2068" s="2"/>
      <c r="AF2068" s="4"/>
      <c r="AG2068" s="4"/>
      <c r="AH2068" s="4"/>
      <c r="AI2068" s="6"/>
      <c r="AJ2068" s="4"/>
      <c r="AK2068" s="4"/>
      <c r="AL2068" s="6"/>
    </row>
    <row r="2069" spans="1:38" ht="13" x14ac:dyDescent="0.15">
      <c r="A2069" s="1"/>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4"/>
      <c r="D2070" s="3"/>
      <c r="F2070" s="4"/>
      <c r="G2070" s="3"/>
      <c r="J2070" s="3"/>
      <c r="P2070" s="3"/>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4"/>
      <c r="E2071" s="6"/>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1"/>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1"/>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1"/>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1"/>
      <c r="H2082" s="1"/>
      <c r="I2082" s="1"/>
      <c r="J2082" s="4"/>
      <c r="K2082" s="6"/>
      <c r="L2082" s="1"/>
      <c r="M2082" s="1"/>
      <c r="N2082" s="1"/>
      <c r="O2082" s="1"/>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1"/>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6"/>
      <c r="H2086" s="6"/>
      <c r="I2086" s="6"/>
      <c r="J2086" s="4"/>
      <c r="K2086" s="6"/>
      <c r="L2086" s="6"/>
      <c r="M2086" s="6"/>
      <c r="N2086" s="6"/>
      <c r="O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1"/>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1"/>
      <c r="B2093" s="3"/>
      <c r="C2093" s="3"/>
      <c r="D2093" s="3"/>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1"/>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1"/>
      <c r="B2101" s="3"/>
      <c r="C2101" s="3"/>
      <c r="D2101" s="4"/>
      <c r="E2101" s="6"/>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1"/>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1"/>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4"/>
      <c r="E2111" s="6"/>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1"/>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4"/>
      <c r="E2115" s="6"/>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1"/>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1"/>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4"/>
      <c r="E2122" s="6"/>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1"/>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1"/>
      <c r="B2129" s="3"/>
      <c r="C2129" s="3"/>
      <c r="D2129" s="4"/>
      <c r="E2129" s="6"/>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1"/>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4"/>
      <c r="E2135" s="6"/>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1"/>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1"/>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4"/>
      <c r="E2142" s="6"/>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1"/>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1"/>
      <c r="B2149" s="3"/>
      <c r="C2149" s="3"/>
      <c r="D2149" s="4"/>
      <c r="E2149" s="6"/>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1"/>
      <c r="B2153" s="3"/>
      <c r="C2153" s="3"/>
      <c r="D2153" s="3"/>
      <c r="F2153" s="4"/>
      <c r="G2153" s="6"/>
      <c r="H2153" s="6"/>
      <c r="I2153" s="6"/>
      <c r="J2153" s="4"/>
      <c r="K2153" s="6"/>
      <c r="L2153" s="6"/>
      <c r="M2153" s="6"/>
      <c r="N2153" s="6"/>
      <c r="O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4"/>
      <c r="E2155" s="6"/>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1"/>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1"/>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1"/>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1"/>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1"/>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1"/>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1"/>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1"/>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1"/>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1"/>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1"/>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1"/>
      <c r="B2201" s="3"/>
      <c r="C2201" s="3"/>
      <c r="D2201" s="4"/>
      <c r="E2201" s="6"/>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1"/>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1"/>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1"/>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1"/>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1"/>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1"/>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1"/>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1"/>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1"/>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1"/>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1"/>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1"/>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1"/>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1"/>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1"/>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1"/>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1"/>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4"/>
      <c r="E2270" s="6"/>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1"/>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1"/>
      <c r="B2277" s="3"/>
      <c r="C2277" s="3"/>
      <c r="D2277" s="4"/>
      <c r="E2277" s="6"/>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3"/>
      <c r="D2279" s="4"/>
      <c r="E2279" s="6"/>
      <c r="F2279" s="4"/>
      <c r="G2279" s="2"/>
      <c r="H2279" s="2"/>
      <c r="I2279" s="2"/>
      <c r="J2279" s="4"/>
      <c r="K2279" s="6"/>
      <c r="L2279" s="2"/>
      <c r="M2279" s="2"/>
      <c r="N2279" s="2"/>
      <c r="O2279" s="2"/>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4"/>
      <c r="D2280" s="3"/>
      <c r="F2280" s="4"/>
      <c r="G2280" s="3"/>
      <c r="J2280" s="3"/>
      <c r="P2280" s="3"/>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1"/>
      <c r="B2281" s="3"/>
      <c r="C2281" s="4"/>
      <c r="D2281" s="3"/>
      <c r="F2281" s="4"/>
      <c r="G2281" s="3"/>
      <c r="J2281" s="3"/>
      <c r="P2281" s="3"/>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1"/>
      <c r="B2285" s="3"/>
      <c r="C2285" s="3"/>
      <c r="D2285" s="4"/>
      <c r="E2285" s="6"/>
      <c r="F2285" s="4"/>
      <c r="G2285" s="2"/>
      <c r="H2285" s="2"/>
      <c r="I2285" s="2"/>
      <c r="J2285" s="4"/>
      <c r="K2285" s="6"/>
      <c r="L2285" s="2"/>
      <c r="M2285" s="2"/>
      <c r="N2285" s="2"/>
      <c r="O2285" s="2"/>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2"/>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4"/>
      <c r="D2287" s="3"/>
      <c r="F2287" s="4"/>
      <c r="G2287" s="3"/>
      <c r="J2287" s="3"/>
      <c r="P2287" s="3"/>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1"/>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4"/>
      <c r="Q2290" s="6"/>
      <c r="R2290" s="4"/>
      <c r="S2290" s="4"/>
      <c r="T2290" s="4"/>
      <c r="U2290" s="3"/>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1"/>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1"/>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1"/>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1"/>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4"/>
      <c r="E2307" s="6"/>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1"/>
      <c r="B2309" s="3"/>
      <c r="C2309" s="3"/>
      <c r="D2309" s="4"/>
      <c r="E2309" s="6"/>
      <c r="F2309" s="4"/>
      <c r="G2309" s="2"/>
      <c r="H2309" s="2"/>
      <c r="I2309" s="2"/>
      <c r="J2309" s="4"/>
      <c r="K2309" s="6"/>
      <c r="L2309" s="2"/>
      <c r="M2309" s="2"/>
      <c r="N2309" s="2"/>
      <c r="O2309" s="2"/>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1"/>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4"/>
      <c r="D2314" s="3"/>
      <c r="F2314" s="4"/>
      <c r="G2314" s="3"/>
      <c r="J2314" s="3"/>
      <c r="P2314" s="3"/>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3"/>
      <c r="D2315" s="4"/>
      <c r="E2315" s="6"/>
      <c r="F2315" s="4"/>
      <c r="G2315" s="2"/>
      <c r="H2315" s="2"/>
      <c r="I2315" s="2"/>
      <c r="J2315" s="4"/>
      <c r="K2315" s="6"/>
      <c r="L2315" s="2"/>
      <c r="M2315" s="2"/>
      <c r="N2315" s="2"/>
      <c r="O2315" s="2"/>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2"/>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1"/>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4"/>
      <c r="D2318" s="3"/>
      <c r="F2318" s="4"/>
      <c r="G2318" s="3"/>
      <c r="J2318" s="3"/>
      <c r="P2318" s="3"/>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4"/>
      <c r="D2319" s="3"/>
      <c r="F2319" s="4"/>
      <c r="G2319" s="3"/>
      <c r="J2319" s="3"/>
      <c r="P2319" s="3"/>
      <c r="R2319" s="4"/>
      <c r="S2319" s="4"/>
      <c r="T2319" s="3"/>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1"/>
      <c r="B2321" s="3"/>
      <c r="C2321" s="4"/>
      <c r="D2321" s="3"/>
      <c r="F2321" s="4"/>
      <c r="G2321" s="3"/>
      <c r="J2321" s="3"/>
      <c r="P2321" s="3"/>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4"/>
      <c r="E2322" s="6"/>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1"/>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1"/>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1"/>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1"/>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1"/>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1"/>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1"/>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1"/>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1"/>
      <c r="B2357" s="3"/>
      <c r="C2357" s="3"/>
      <c r="D2357" s="3"/>
      <c r="F2357" s="4"/>
      <c r="G2357" s="6"/>
      <c r="H2357" s="6"/>
      <c r="I2357" s="6"/>
      <c r="J2357" s="4"/>
      <c r="K2357" s="6"/>
      <c r="L2357" s="6"/>
      <c r="M2357" s="6"/>
      <c r="N2357" s="6"/>
      <c r="O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1"/>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1"/>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4"/>
      <c r="E2368" s="6"/>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1"/>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1"/>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4"/>
      <c r="E2375" s="6"/>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1"/>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3"/>
      <c r="F2380" s="4"/>
      <c r="G2380" s="1"/>
      <c r="H2380" s="1"/>
      <c r="I2380" s="1"/>
      <c r="J2380" s="4"/>
      <c r="K2380" s="6"/>
      <c r="L2380" s="1"/>
      <c r="M2380" s="1"/>
      <c r="N2380" s="1"/>
      <c r="O2380" s="1"/>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1"/>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4"/>
      <c r="E2382" s="6"/>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1"/>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1"/>
      <c r="B2389" s="3"/>
      <c r="C2389" s="3"/>
      <c r="D2389" s="4"/>
      <c r="E2389" s="6"/>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1"/>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4"/>
      <c r="E2396" s="6"/>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1"/>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1"/>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4"/>
      <c r="E2403" s="6"/>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1"/>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1"/>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4"/>
      <c r="E2410" s="6"/>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1"/>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1"/>
      <c r="B2417" s="3"/>
      <c r="C2417" s="3"/>
      <c r="D2417" s="4"/>
      <c r="E2417" s="6"/>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1"/>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4"/>
      <c r="E2424" s="6"/>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1"/>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4"/>
      <c r="D2427" s="3"/>
      <c r="F2427" s="4"/>
      <c r="G2427" s="3"/>
      <c r="J2427" s="3"/>
      <c r="P2427" s="4"/>
      <c r="Q2427" s="6"/>
      <c r="R2427" s="4"/>
      <c r="S2427" s="4"/>
      <c r="T2427" s="4"/>
      <c r="U2427" s="3"/>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1"/>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1"/>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1"/>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1"/>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1"/>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4"/>
      <c r="D2446" s="3"/>
      <c r="F2446" s="4"/>
      <c r="G2446" s="3"/>
      <c r="J2446" s="3"/>
      <c r="P2446" s="3"/>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1"/>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1"/>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1"/>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4"/>
      <c r="E2459" s="6"/>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1"/>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1"/>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4"/>
      <c r="E2466" s="6"/>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1"/>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1"/>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1"/>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1"/>
      <c r="B2481" s="3"/>
      <c r="C2481" s="4"/>
      <c r="D2481" s="3"/>
      <c r="F2481" s="4"/>
      <c r="G2481" s="3"/>
      <c r="J2481" s="3"/>
      <c r="P2481" s="3"/>
      <c r="R2481" s="4"/>
      <c r="S2481" s="4"/>
      <c r="T2481" s="3"/>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1"/>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1"/>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1"/>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4"/>
      <c r="E2494" s="6"/>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1"/>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1"/>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3"/>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1"/>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3"/>
      <c r="P2506" s="4"/>
      <c r="Q2506" s="6"/>
      <c r="R2506" s="4"/>
      <c r="S2506" s="4"/>
      <c r="T2506" s="3"/>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4"/>
      <c r="D2507" s="3"/>
      <c r="F2507" s="4"/>
      <c r="G2507" s="3"/>
      <c r="J2507" s="3"/>
      <c r="P2507" s="3"/>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3"/>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1"/>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4"/>
      <c r="E2511" s="6"/>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1"/>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1"/>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1"/>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1"/>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4"/>
      <c r="E2527" s="6"/>
      <c r="F2527" s="4"/>
      <c r="G2527" s="2"/>
      <c r="H2527" s="2"/>
      <c r="I2527" s="2"/>
      <c r="J2527" s="4"/>
      <c r="K2527" s="6"/>
      <c r="L2527" s="2"/>
      <c r="M2527" s="2"/>
      <c r="N2527" s="2"/>
      <c r="O2527" s="2"/>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1"/>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1"/>
      <c r="B2533" s="3"/>
      <c r="C2533" s="3"/>
      <c r="D2533" s="4"/>
      <c r="E2533" s="6"/>
      <c r="F2533" s="4"/>
      <c r="G2533" s="2"/>
      <c r="H2533" s="2"/>
      <c r="I2533" s="2"/>
      <c r="J2533" s="4"/>
      <c r="K2533" s="6"/>
      <c r="L2533" s="2"/>
      <c r="M2533" s="2"/>
      <c r="N2533" s="2"/>
      <c r="O2533" s="2"/>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2"/>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1"/>
      <c r="B2537" s="3"/>
      <c r="C2537" s="4"/>
      <c r="D2537" s="3"/>
      <c r="F2537" s="4"/>
      <c r="G2537" s="3"/>
      <c r="J2537" s="3"/>
      <c r="P2537" s="3"/>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4"/>
      <c r="D2539" s="3"/>
      <c r="F2539" s="4"/>
      <c r="G2539" s="3"/>
      <c r="J2539" s="3"/>
      <c r="P2539" s="4"/>
      <c r="Q2539" s="6"/>
      <c r="R2539" s="4"/>
      <c r="S2539" s="4"/>
      <c r="T2539" s="4"/>
      <c r="U2539" s="3"/>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4"/>
      <c r="D2540" s="3"/>
      <c r="F2540" s="4"/>
      <c r="G2540" s="3"/>
      <c r="J2540" s="3"/>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1"/>
      <c r="B2541" s="3"/>
      <c r="C2541" s="4"/>
      <c r="D2541" s="3"/>
      <c r="F2541" s="4"/>
      <c r="G2541" s="3"/>
      <c r="J2541" s="3"/>
      <c r="P2541" s="3"/>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1"/>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1"/>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1"/>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4"/>
      <c r="E2556" s="6"/>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1"/>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1"/>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3"/>
      <c r="D2563" s="4"/>
      <c r="E2563" s="6"/>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1"/>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1"/>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1"/>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1"/>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1"/>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1"/>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1"/>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1"/>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1"/>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1"/>
      <c r="B2601" s="3"/>
      <c r="C2601" s="3"/>
      <c r="D2601" s="4"/>
      <c r="E2601" s="6"/>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1"/>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3"/>
      <c r="F2606" s="4"/>
      <c r="G2606" s="1"/>
      <c r="H2606" s="1"/>
      <c r="I2606" s="1"/>
      <c r="J2606" s="4"/>
      <c r="K2606" s="6"/>
      <c r="L2606" s="1"/>
      <c r="M2606" s="1"/>
      <c r="N2606" s="1"/>
      <c r="O2606" s="1"/>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4"/>
      <c r="E2608" s="6"/>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1"/>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1"/>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1"/>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1"/>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1"/>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4"/>
      <c r="E2628" s="6"/>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1"/>
      <c r="B2629" s="3"/>
      <c r="C2629" s="3"/>
      <c r="D2629" s="4"/>
      <c r="E2629" s="6"/>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1"/>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4"/>
      <c r="E2636" s="6"/>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1"/>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1"/>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1"/>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4"/>
      <c r="D2646" s="3"/>
      <c r="F2646" s="4"/>
      <c r="G2646" s="3"/>
      <c r="J2646" s="3"/>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1"/>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1"/>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1"/>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3"/>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4"/>
      <c r="D2659" s="3"/>
      <c r="F2659" s="4"/>
      <c r="G2659" s="3"/>
      <c r="J2659" s="3"/>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4"/>
      <c r="D2660" s="3"/>
      <c r="F2660" s="4"/>
      <c r="G2660" s="3"/>
      <c r="J2660" s="3"/>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1"/>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4"/>
      <c r="D2663" s="3"/>
      <c r="F2663" s="4"/>
      <c r="G2663" s="3"/>
      <c r="J2663" s="3"/>
      <c r="P2663" s="3"/>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4"/>
      <c r="D2664" s="3"/>
      <c r="F2664" s="4"/>
      <c r="G2664" s="3"/>
      <c r="J2664" s="3"/>
      <c r="P2664" s="3"/>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1"/>
      <c r="B2665" s="3"/>
      <c r="C2665" s="4"/>
      <c r="D2665" s="3"/>
      <c r="F2665" s="4"/>
      <c r="G2665" s="3"/>
      <c r="J2665" s="3"/>
      <c r="P2665" s="4"/>
      <c r="Q2665" s="6"/>
      <c r="R2665" s="4"/>
      <c r="S2665" s="4"/>
      <c r="T2665" s="4"/>
      <c r="U2665" s="3"/>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4"/>
      <c r="D2667" s="3"/>
      <c r="F2667" s="4"/>
      <c r="G2667" s="3"/>
      <c r="J2667" s="3"/>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1"/>
      <c r="B2669" s="3"/>
      <c r="C2669" s="3"/>
      <c r="D2669" s="3"/>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1"/>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1"/>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1"/>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3"/>
      <c r="D2683" s="3"/>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1"/>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1"/>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3"/>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4"/>
      <c r="E2692" s="6"/>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1"/>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1"/>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4"/>
      <c r="E2699" s="6"/>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1"/>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1"/>
      <c r="B2705" s="3"/>
      <c r="C2705" s="3"/>
      <c r="D2705" s="4"/>
      <c r="E2705" s="6"/>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4"/>
      <c r="E2706" s="6"/>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1"/>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4"/>
      <c r="E2712" s="6"/>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1"/>
      <c r="B2713" s="3"/>
      <c r="C2713" s="3"/>
      <c r="D2713" s="4"/>
      <c r="E2713" s="6"/>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1"/>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4"/>
      <c r="E2719" s="6"/>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4"/>
      <c r="E2720" s="6"/>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1"/>
      <c r="B2721" s="3"/>
      <c r="C2721" s="3"/>
      <c r="D2721" s="4"/>
      <c r="E2721" s="6"/>
      <c r="F2721" s="4"/>
      <c r="G2721" s="3"/>
      <c r="J2721" s="4"/>
      <c r="K2721" s="6"/>
      <c r="P2721" s="4"/>
      <c r="Q2721" s="6"/>
      <c r="R2721" s="2"/>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3"/>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4"/>
      <c r="D2723" s="3"/>
      <c r="F2723" s="4"/>
      <c r="G2723" s="3"/>
      <c r="J2723" s="3"/>
      <c r="P2723" s="3"/>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4"/>
      <c r="D2724" s="3"/>
      <c r="F2724" s="4"/>
      <c r="G2724" s="3"/>
      <c r="J2724" s="3"/>
      <c r="P2724" s="4"/>
      <c r="Q2724" s="6"/>
      <c r="R2724" s="4"/>
      <c r="S2724" s="4"/>
      <c r="T2724" s="4"/>
      <c r="U2724" s="3"/>
      <c r="V2724" s="4"/>
      <c r="W2724" s="6"/>
      <c r="X2724" s="4"/>
      <c r="Y2724" s="14"/>
      <c r="Z2724" s="4"/>
      <c r="AA2724" s="4"/>
      <c r="AB2724" s="4"/>
      <c r="AC2724" s="4"/>
      <c r="AD2724" s="2"/>
      <c r="AE2724" s="2"/>
      <c r="AF2724" s="4"/>
      <c r="AG2724" s="4"/>
      <c r="AH2724" s="4"/>
      <c r="AI2724" s="6"/>
      <c r="AJ2724" s="4"/>
      <c r="AK2724" s="4"/>
      <c r="AL2724" s="6"/>
    </row>
    <row r="2725" spans="1:38" ht="13" x14ac:dyDescent="0.15">
      <c r="A2725" s="1"/>
      <c r="B2725" s="3"/>
      <c r="C2725" s="3"/>
      <c r="D2725" s="4"/>
      <c r="E2725" s="6"/>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4"/>
      <c r="D2727" s="3"/>
      <c r="F2727" s="4"/>
      <c r="G2727" s="3"/>
      <c r="J2727" s="3"/>
      <c r="P2727" s="3"/>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4"/>
      <c r="D2728" s="3"/>
      <c r="F2728" s="4"/>
      <c r="G2728" s="3"/>
      <c r="J2728" s="3"/>
      <c r="P2728" s="3"/>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1"/>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1"/>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1"/>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1"/>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6"/>
      <c r="H2742" s="6"/>
      <c r="I2742" s="6"/>
      <c r="J2742" s="4"/>
      <c r="K2742" s="6"/>
      <c r="L2742" s="6"/>
      <c r="M2742" s="6"/>
      <c r="N2742" s="6"/>
      <c r="O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1"/>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3"/>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3"/>
      <c r="D2747" s="3"/>
      <c r="F2747" s="4"/>
      <c r="G2747" s="2"/>
      <c r="H2747" s="2"/>
      <c r="I2747" s="2"/>
      <c r="J2747" s="4"/>
      <c r="K2747" s="6"/>
      <c r="L2747" s="2"/>
      <c r="M2747" s="2"/>
      <c r="N2747" s="2"/>
      <c r="O2747" s="2"/>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4"/>
      <c r="D2748" s="3"/>
      <c r="F2748" s="4"/>
      <c r="G2748" s="3"/>
      <c r="J2748" s="3"/>
      <c r="P2748" s="3"/>
      <c r="R2748" s="4"/>
      <c r="S2748" s="4"/>
      <c r="T2748" s="4"/>
      <c r="U2748" s="3"/>
      <c r="V2748" s="4"/>
      <c r="W2748" s="6"/>
      <c r="X2748" s="4"/>
      <c r="Y2748" s="14"/>
      <c r="Z2748" s="4"/>
      <c r="AA2748" s="4"/>
      <c r="AB2748" s="4"/>
      <c r="AC2748" s="4"/>
      <c r="AD2748" s="2"/>
      <c r="AE2748" s="2"/>
      <c r="AF2748" s="4"/>
      <c r="AG2748" s="4"/>
      <c r="AH2748" s="4"/>
      <c r="AI2748" s="6"/>
      <c r="AJ2748" s="4"/>
      <c r="AK2748" s="4"/>
      <c r="AL2748" s="6"/>
    </row>
    <row r="2749" spans="1:38" ht="13" x14ac:dyDescent="0.15">
      <c r="A2749" s="1"/>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3"/>
      <c r="D2751" s="4"/>
      <c r="E2751" s="6"/>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1"/>
      <c r="B2753" s="3"/>
      <c r="C2753" s="4"/>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4"/>
      <c r="D2755" s="3"/>
      <c r="F2755" s="4"/>
      <c r="G2755" s="3"/>
      <c r="J2755" s="3"/>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1"/>
      <c r="B2757" s="3"/>
      <c r="C2757" s="4"/>
      <c r="D2757" s="3"/>
      <c r="F2757" s="4"/>
      <c r="G2757" s="3"/>
      <c r="J2757" s="3"/>
      <c r="P2757" s="4"/>
      <c r="Q2757" s="6"/>
      <c r="R2757" s="4"/>
      <c r="S2757" s="4"/>
      <c r="T2757" s="4"/>
      <c r="U2757" s="3"/>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1"/>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1"/>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1"/>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1"/>
      <c r="B2773" s="3"/>
      <c r="C2773" s="4"/>
      <c r="D2773" s="3"/>
      <c r="F2773" s="4"/>
      <c r="G2773" s="3"/>
      <c r="J2773" s="3"/>
      <c r="P2773" s="3"/>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1"/>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1"/>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1"/>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1"/>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1"/>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1"/>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4"/>
      <c r="E2798" s="6"/>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1"/>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4"/>
      <c r="E2804" s="6"/>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1"/>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1"/>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4"/>
      <c r="E2810" s="6"/>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1"/>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1"/>
      <c r="B2817" s="3"/>
      <c r="C2817" s="3"/>
      <c r="D2817" s="4"/>
      <c r="E2817" s="6"/>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1"/>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4"/>
      <c r="E2824" s="6"/>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1"/>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4"/>
      <c r="D2828" s="3"/>
      <c r="F2828" s="4"/>
      <c r="G2828" s="3"/>
      <c r="J2828" s="3"/>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1"/>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4"/>
      <c r="D2832" s="3"/>
      <c r="F2832" s="4"/>
      <c r="G2832" s="3"/>
      <c r="J2832" s="3"/>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1"/>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1"/>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1"/>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1"/>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1"/>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1"/>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1"/>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1"/>
      <c r="B2861" s="3"/>
      <c r="C2861" s="3"/>
      <c r="D2861" s="4"/>
      <c r="E2861" s="6"/>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1"/>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4"/>
      <c r="E2868" s="6"/>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1"/>
      <c r="B2869" s="3"/>
      <c r="C2869" s="3"/>
      <c r="D2869" s="4"/>
      <c r="E2869" s="6"/>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1"/>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1"/>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4"/>
      <c r="E2878" s="6"/>
      <c r="F2878" s="4"/>
      <c r="G2878" s="3"/>
      <c r="J2878" s="4"/>
      <c r="K2878" s="6"/>
      <c r="P2878" s="4"/>
      <c r="Q2878" s="6"/>
      <c r="R2878" s="2"/>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4"/>
      <c r="D2879" s="3"/>
      <c r="F2879" s="4"/>
      <c r="G2879" s="3"/>
      <c r="J2879" s="3"/>
      <c r="P2879" s="3"/>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1"/>
      <c r="B2881" s="3"/>
      <c r="C2881" s="4"/>
      <c r="D2881" s="3"/>
      <c r="F2881" s="4"/>
      <c r="G2881" s="3"/>
      <c r="J2881" s="3"/>
      <c r="P2881" s="3"/>
      <c r="R2881" s="4"/>
      <c r="S2881" s="4"/>
      <c r="T2881" s="4"/>
      <c r="U2881" s="3"/>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1"/>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4"/>
      <c r="E2888" s="6"/>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1"/>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1"/>
      <c r="B2893" s="3"/>
      <c r="C2893" s="3"/>
      <c r="D2893" s="3"/>
      <c r="F2893" s="4"/>
      <c r="G2893" s="1"/>
      <c r="H2893" s="1"/>
      <c r="I2893" s="1"/>
      <c r="J2893" s="4"/>
      <c r="K2893" s="6"/>
      <c r="L2893" s="1"/>
      <c r="M2893" s="1"/>
      <c r="N2893" s="1"/>
      <c r="O2893" s="1"/>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4"/>
      <c r="E2895" s="6"/>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1"/>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3"/>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1"/>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1"/>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1"/>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1"/>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4"/>
      <c r="E2916" s="6"/>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1"/>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4"/>
      <c r="D2919" s="3"/>
      <c r="F2919" s="4"/>
      <c r="G2919" s="3"/>
      <c r="J2919" s="3"/>
      <c r="P2919" s="4"/>
      <c r="Q2919" s="6"/>
      <c r="R2919" s="4"/>
      <c r="S2919" s="4"/>
      <c r="T2919" s="4"/>
      <c r="U2919" s="3"/>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1"/>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4"/>
      <c r="E2923" s="6"/>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1"/>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1"/>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4"/>
      <c r="E2930" s="6"/>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1"/>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4"/>
      <c r="E2936" s="6"/>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1"/>
      <c r="B2937" s="3"/>
      <c r="C2937" s="3"/>
      <c r="D2937" s="4"/>
      <c r="E2937" s="6"/>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1"/>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4"/>
      <c r="E2943" s="6"/>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4"/>
      <c r="E2944" s="6"/>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1"/>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1"/>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4"/>
      <c r="E2950" s="6"/>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1"/>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1"/>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1"/>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1"/>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1"/>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1"/>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1"/>
      <c r="B2977" s="3"/>
      <c r="C2977" s="4"/>
      <c r="D2977" s="3"/>
      <c r="F2977" s="4"/>
      <c r="G2977" s="3"/>
      <c r="J2977" s="3"/>
      <c r="P2977" s="3"/>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1"/>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4"/>
      <c r="E2982" s="6"/>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1"/>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1"/>
      <c r="B2989" s="3"/>
      <c r="C2989" s="3"/>
      <c r="D2989" s="4"/>
      <c r="E2989" s="6"/>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1"/>
      <c r="B2993" s="3"/>
      <c r="C2993" s="4"/>
      <c r="D2993" s="3"/>
      <c r="F2993" s="4"/>
      <c r="G2993" s="3"/>
      <c r="J2993" s="3"/>
      <c r="P2993" s="4"/>
      <c r="Q2993" s="6"/>
      <c r="R2993" s="4"/>
      <c r="S2993" s="4"/>
      <c r="T2993" s="3"/>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1"/>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1"/>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1"/>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1"/>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1"/>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1"/>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1"/>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1"/>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4"/>
      <c r="E3028" s="6"/>
      <c r="F3028" s="4"/>
      <c r="G3028" s="3"/>
      <c r="J3028" s="4"/>
      <c r="K3028" s="6"/>
      <c r="P3028" s="4"/>
      <c r="Q3028" s="6"/>
      <c r="R3028" s="2"/>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1"/>
      <c r="B3029" s="3"/>
      <c r="C3029" s="4"/>
      <c r="D3029" s="3"/>
      <c r="F3029" s="4"/>
      <c r="G3029" s="3"/>
      <c r="J3029" s="3"/>
      <c r="P3029" s="3"/>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4"/>
      <c r="D3031" s="3"/>
      <c r="F3031" s="4"/>
      <c r="G3031" s="3"/>
      <c r="J3031" s="3"/>
      <c r="P3031" s="3"/>
      <c r="R3031" s="4"/>
      <c r="S3031" s="4"/>
      <c r="T3031" s="3"/>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4"/>
      <c r="D3032" s="3"/>
      <c r="F3032" s="4"/>
      <c r="G3032" s="3"/>
      <c r="J3032" s="3"/>
      <c r="P3032" s="3"/>
      <c r="R3032" s="3"/>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1"/>
      <c r="B3033" s="3"/>
      <c r="C3033" s="4"/>
      <c r="D3033" s="3"/>
      <c r="F3033" s="4"/>
      <c r="G3033" s="3"/>
      <c r="J3033" s="3"/>
      <c r="P3033" s="3"/>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1"/>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1"/>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1"/>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1"/>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1"/>
      <c r="B3053" s="3"/>
      <c r="C3053" s="3"/>
      <c r="D3053" s="3"/>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3"/>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4"/>
      <c r="E3056" s="6"/>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1"/>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1"/>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4"/>
      <c r="E3062" s="6"/>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1"/>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1"/>
      <c r="B3069" s="3"/>
      <c r="C3069" s="3"/>
      <c r="D3069" s="4"/>
      <c r="E3069" s="6"/>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1"/>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3"/>
      <c r="F3075" s="4"/>
      <c r="G3075" s="1"/>
      <c r="H3075" s="1"/>
      <c r="I3075" s="1"/>
      <c r="J3075" s="4"/>
      <c r="K3075" s="6"/>
      <c r="L3075" s="1"/>
      <c r="M3075" s="1"/>
      <c r="N3075" s="1"/>
      <c r="O3075" s="1"/>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3"/>
      <c r="D3076" s="4"/>
      <c r="E3076" s="6"/>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1"/>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4"/>
      <c r="D3080" s="3"/>
      <c r="F3080" s="4"/>
      <c r="G3080" s="3"/>
      <c r="J3080" s="3"/>
      <c r="P3080" s="3"/>
      <c r="R3080" s="4"/>
      <c r="S3080" s="4"/>
      <c r="T3080" s="3"/>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1"/>
      <c r="B3081" s="3"/>
      <c r="C3081" s="4"/>
      <c r="D3081" s="3"/>
      <c r="F3081" s="4"/>
      <c r="G3081" s="3"/>
      <c r="J3081" s="3"/>
      <c r="P3081" s="3"/>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4"/>
      <c r="E3082" s="6"/>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4"/>
      <c r="D3084" s="3"/>
      <c r="F3084" s="4"/>
      <c r="G3084" s="3"/>
      <c r="J3084" s="3"/>
      <c r="P3084" s="3"/>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1"/>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3"/>
      <c r="P3088" s="3"/>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1"/>
      <c r="B3089" s="3"/>
      <c r="C3089" s="4"/>
      <c r="D3089" s="3"/>
      <c r="F3089" s="4"/>
      <c r="G3089" s="3"/>
      <c r="J3089" s="3"/>
      <c r="P3089" s="3"/>
      <c r="R3089" s="4"/>
      <c r="S3089" s="4"/>
      <c r="T3089" s="3"/>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4"/>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4"/>
      <c r="D3091" s="3"/>
      <c r="F3091" s="4"/>
      <c r="G3091" s="3"/>
      <c r="J3091" s="3"/>
      <c r="P3091" s="3"/>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1"/>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4"/>
      <c r="D3094" s="3"/>
      <c r="F3094" s="4"/>
      <c r="G3094" s="3"/>
      <c r="J3094" s="3"/>
      <c r="P3094" s="3"/>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6"/>
      <c r="H3096" s="6"/>
      <c r="I3096" s="6"/>
      <c r="J3096" s="4"/>
      <c r="K3096" s="6"/>
      <c r="L3096" s="6"/>
      <c r="M3096" s="6"/>
      <c r="N3096" s="6"/>
      <c r="O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1"/>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4"/>
      <c r="D3098" s="3"/>
      <c r="F3098" s="4"/>
      <c r="G3098" s="3"/>
      <c r="J3098" s="3"/>
      <c r="P3098" s="3"/>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1"/>
      <c r="B3101" s="3"/>
      <c r="C3101" s="3"/>
      <c r="D3101" s="3"/>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3"/>
      <c r="D3103" s="3"/>
      <c r="F3103" s="4"/>
      <c r="G3103" s="6"/>
      <c r="H3103" s="6"/>
      <c r="I3103" s="6"/>
      <c r="J3103" s="4"/>
      <c r="K3103" s="6"/>
      <c r="L3103" s="6"/>
      <c r="M3103" s="6"/>
      <c r="N3103" s="6"/>
      <c r="O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1"/>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4"/>
      <c r="E3106" s="6"/>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1"/>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1"/>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1"/>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1"/>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3"/>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3"/>
      <c r="F3123" s="3"/>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1"/>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3"/>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1"/>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1"/>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1"/>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3"/>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1"/>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1"/>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1"/>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4"/>
      <c r="E3150" s="6"/>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1"/>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1"/>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4"/>
      <c r="E3160" s="6"/>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1"/>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6"/>
      <c r="H3162" s="6"/>
      <c r="I3162" s="6"/>
      <c r="J3162" s="4"/>
      <c r="K3162" s="6"/>
      <c r="L3162" s="6"/>
      <c r="M3162" s="6"/>
      <c r="N3162" s="6"/>
      <c r="O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3"/>
      <c r="F3164" s="3"/>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1"/>
      <c r="B3165" s="3"/>
      <c r="C3165" s="3"/>
      <c r="D3165" s="3"/>
      <c r="F3165" s="3"/>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4"/>
      <c r="E3168" s="6"/>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1"/>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1"/>
      <c r="B3173" s="3"/>
      <c r="C3173" s="3"/>
      <c r="D3173" s="3"/>
      <c r="F3173" s="3"/>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1"/>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4"/>
      <c r="E3180" s="6"/>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1"/>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3"/>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3"/>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1"/>
      <c r="B3185" s="3"/>
      <c r="C3185" s="4"/>
      <c r="D3185" s="3"/>
      <c r="F3185" s="4"/>
      <c r="G3185" s="3"/>
      <c r="J3185" s="3"/>
      <c r="P3185" s="3"/>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4"/>
      <c r="D3186" s="3"/>
      <c r="F3186" s="4"/>
      <c r="G3186" s="3"/>
      <c r="J3186" s="3"/>
      <c r="P3186" s="3"/>
      <c r="R3186" s="4"/>
      <c r="S3186" s="4"/>
      <c r="T3186" s="3"/>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1"/>
      <c r="B3189" s="3"/>
      <c r="C3189" s="3"/>
      <c r="D3189" s="3"/>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1"/>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1"/>
      <c r="B3197" s="3"/>
      <c r="C3197" s="3"/>
      <c r="D3197" s="4"/>
      <c r="E3197" s="6"/>
      <c r="F3197" s="4"/>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1"/>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1"/>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4"/>
      <c r="E3206" s="6"/>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1"/>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4"/>
      <c r="E3212" s="6"/>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1"/>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1"/>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1"/>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4"/>
      <c r="E3224" s="6"/>
      <c r="F3224" s="4"/>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1"/>
      <c r="B3225" s="3"/>
      <c r="C3225" s="3"/>
      <c r="D3225" s="3"/>
      <c r="F3225" s="3"/>
      <c r="G3225" s="6"/>
      <c r="H3225" s="6"/>
      <c r="I3225" s="6"/>
      <c r="J3225" s="4"/>
      <c r="K3225" s="6"/>
      <c r="L3225" s="6"/>
      <c r="M3225" s="6"/>
      <c r="N3225" s="6"/>
      <c r="O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1"/>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4"/>
      <c r="E3230" s="6"/>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1"/>
      <c r="B3233" s="3"/>
      <c r="C3233" s="3"/>
      <c r="D3233" s="4"/>
      <c r="E3233" s="6"/>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1"/>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1"/>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1"/>
      <c r="B3245" s="3"/>
      <c r="C3245" s="3"/>
      <c r="D3245" s="4"/>
      <c r="E3245" s="6"/>
      <c r="F3245" s="4"/>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1"/>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4"/>
      <c r="E3250" s="6"/>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4"/>
      <c r="E3251" s="6"/>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1"/>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1"/>
      <c r="B3257" s="3"/>
      <c r="C3257" s="3"/>
      <c r="D3257" s="4"/>
      <c r="E3257" s="6"/>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6"/>
      <c r="H3260" s="6"/>
      <c r="I3260" s="6"/>
      <c r="J3260" s="4"/>
      <c r="K3260" s="6"/>
      <c r="L3260" s="6"/>
      <c r="M3260" s="6"/>
      <c r="N3260" s="6"/>
      <c r="O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1"/>
      <c r="B3261" s="3"/>
      <c r="C3261" s="3"/>
      <c r="D3261" s="3"/>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4"/>
      <c r="E3264" s="6"/>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1"/>
      <c r="B3265" s="3"/>
      <c r="C3265" s="3"/>
      <c r="D3265" s="4"/>
      <c r="E3265" s="6"/>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1"/>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1"/>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1"/>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1"/>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3"/>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1"/>
      <c r="B3285" s="3"/>
      <c r="C3285" s="3"/>
      <c r="D3285" s="4"/>
      <c r="E3285" s="6"/>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1"/>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1"/>
      <c r="B3293" s="3"/>
      <c r="C3293" s="3"/>
      <c r="D3293" s="4"/>
      <c r="E3293" s="6"/>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1"/>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6"/>
      <c r="H3298" s="6"/>
      <c r="I3298" s="6"/>
      <c r="J3298" s="4"/>
      <c r="K3298" s="6"/>
      <c r="L3298" s="6"/>
      <c r="M3298" s="6"/>
      <c r="N3298" s="6"/>
      <c r="O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1"/>
      <c r="B3301" s="3"/>
      <c r="C3301" s="3"/>
      <c r="D3301" s="3"/>
      <c r="F3301" s="3"/>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4"/>
      <c r="E3303" s="6"/>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1"/>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1"/>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1"/>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3"/>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1"/>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1"/>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1"/>
      <c r="B3325" s="3"/>
      <c r="C3325" s="3"/>
      <c r="D3325" s="3"/>
      <c r="F3325" s="4"/>
      <c r="G3325" s="1"/>
      <c r="H3325" s="1"/>
      <c r="I3325" s="1"/>
      <c r="J3325" s="4"/>
      <c r="K3325" s="6"/>
      <c r="L3325" s="1"/>
      <c r="M3325" s="1"/>
      <c r="N3325" s="1"/>
      <c r="O3325" s="1"/>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1"/>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4"/>
      <c r="E3330" s="6"/>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1"/>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1"/>
      <c r="B3337" s="3"/>
      <c r="C3337" s="3"/>
      <c r="D3337" s="3"/>
      <c r="F3337" s="3"/>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4"/>
      <c r="E3338" s="6"/>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4"/>
      <c r="E3339" s="6"/>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1"/>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1"/>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3"/>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1"/>
      <c r="B3349" s="3"/>
      <c r="C3349" s="3"/>
      <c r="D3349" s="4"/>
      <c r="E3349" s="6"/>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6"/>
      <c r="H3350" s="6"/>
      <c r="I3350" s="6"/>
      <c r="J3350" s="4"/>
      <c r="K3350" s="6"/>
      <c r="L3350" s="6"/>
      <c r="M3350" s="6"/>
      <c r="N3350" s="6"/>
      <c r="O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1"/>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1"/>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4"/>
      <c r="E3358" s="6"/>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1"/>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1"/>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1"/>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1"/>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1"/>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1"/>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2"/>
      <c r="H3382" s="2"/>
      <c r="I3382" s="2"/>
      <c r="J3382" s="4"/>
      <c r="K3382" s="6"/>
      <c r="L3382" s="2"/>
      <c r="M3382" s="2"/>
      <c r="N3382" s="2"/>
      <c r="O3382" s="2"/>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1"/>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4"/>
      <c r="E3388" s="6"/>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1"/>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1"/>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4"/>
      <c r="E3396" s="6"/>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1"/>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2"/>
      <c r="H3399" s="2"/>
      <c r="I3399" s="2"/>
      <c r="J3399" s="4"/>
      <c r="K3399" s="6"/>
      <c r="L3399" s="2"/>
      <c r="M3399" s="2"/>
      <c r="N3399" s="2"/>
      <c r="O3399" s="2"/>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1"/>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1"/>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1"/>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3"/>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1"/>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1"/>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1"/>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4"/>
      <c r="E3424" s="6"/>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1"/>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3"/>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4"/>
      <c r="D3428" s="3"/>
      <c r="F3428" s="4"/>
      <c r="G3428" s="3"/>
      <c r="J3428" s="3"/>
      <c r="P3428" s="3"/>
      <c r="R3428" s="4"/>
      <c r="S3428" s="4"/>
      <c r="T3428" s="4"/>
      <c r="U3428" s="3"/>
      <c r="V3428" s="4"/>
      <c r="W3428" s="6"/>
      <c r="X3428" s="4"/>
      <c r="Y3428" s="14"/>
      <c r="Z3428" s="4"/>
      <c r="AA3428" s="4"/>
      <c r="AB3428" s="4"/>
      <c r="AC3428" s="4"/>
      <c r="AD3428" s="2"/>
      <c r="AE3428" s="2"/>
      <c r="AF3428" s="4"/>
      <c r="AG3428" s="4"/>
      <c r="AH3428" s="4"/>
      <c r="AI3428" s="6"/>
      <c r="AJ3428" s="4"/>
      <c r="AK3428" s="4"/>
      <c r="AL3428" s="6"/>
    </row>
    <row r="3429" spans="1:38" ht="13" x14ac:dyDescent="0.15">
      <c r="A3429" s="1"/>
      <c r="B3429" s="3"/>
      <c r="C3429" s="3"/>
      <c r="D3429" s="3"/>
      <c r="F3429" s="3"/>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6"/>
      <c r="H3430" s="6"/>
      <c r="I3430" s="6"/>
      <c r="J3430" s="4"/>
      <c r="K3430" s="6"/>
      <c r="L3430" s="6"/>
      <c r="M3430" s="6"/>
      <c r="N3430" s="6"/>
      <c r="O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6"/>
      <c r="H3431" s="6"/>
      <c r="I3431" s="6"/>
      <c r="J3431" s="4"/>
      <c r="K3431" s="6"/>
      <c r="L3431" s="6"/>
      <c r="M3431" s="6"/>
      <c r="N3431" s="6"/>
      <c r="O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1"/>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1"/>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1"/>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1"/>
      <c r="B3445" s="3"/>
      <c r="C3445" s="3"/>
      <c r="D3445" s="4"/>
      <c r="E3445" s="6"/>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1"/>
      <c r="B3449" s="3"/>
      <c r="C3449" s="3"/>
      <c r="D3449" s="3"/>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1"/>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1"/>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4"/>
      <c r="E3460" s="6"/>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1"/>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1"/>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3"/>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1"/>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3"/>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1"/>
      <c r="B3473" s="3"/>
      <c r="C3473" s="3"/>
      <c r="D3473" s="4"/>
      <c r="E3473" s="6"/>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6"/>
      <c r="H3476" s="6"/>
      <c r="I3476" s="6"/>
      <c r="J3476" s="4"/>
      <c r="K3476" s="6"/>
      <c r="L3476" s="6"/>
      <c r="M3476" s="6"/>
      <c r="N3476" s="6"/>
      <c r="O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1"/>
      <c r="B3477" s="3"/>
      <c r="C3477" s="3"/>
      <c r="D3477" s="3"/>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1"/>
      <c r="B3481" s="3"/>
      <c r="C3481" s="4"/>
      <c r="D3481" s="3"/>
      <c r="F3481" s="3"/>
      <c r="G3481" s="3"/>
      <c r="J3481" s="3"/>
      <c r="P3481" s="3"/>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6"/>
      <c r="H3482" s="6"/>
      <c r="I3482" s="6"/>
      <c r="J3482" s="4"/>
      <c r="K3482" s="6"/>
      <c r="L3482" s="6"/>
      <c r="M3482" s="6"/>
      <c r="N3482" s="6"/>
      <c r="O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1"/>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4"/>
      <c r="E3486" s="6"/>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1"/>
      <c r="B3489" s="3"/>
      <c r="C3489" s="3"/>
      <c r="D3489" s="3"/>
      <c r="F3489" s="4"/>
      <c r="G3489" s="6"/>
      <c r="H3489" s="6"/>
      <c r="I3489" s="6"/>
      <c r="J3489" s="4"/>
      <c r="K3489" s="6"/>
      <c r="L3489" s="6"/>
      <c r="M3489" s="6"/>
      <c r="N3489" s="6"/>
      <c r="O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1"/>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3"/>
      <c r="G3494" s="6"/>
      <c r="H3494" s="6"/>
      <c r="I3494" s="6"/>
      <c r="J3494" s="4"/>
      <c r="K3494" s="6"/>
      <c r="L3494" s="6"/>
      <c r="M3494" s="6"/>
      <c r="N3494" s="6"/>
      <c r="O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3"/>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1"/>
      <c r="B3497" s="3"/>
      <c r="C3497" s="3"/>
      <c r="D3497" s="3"/>
      <c r="F3497" s="3"/>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4"/>
      <c r="D3498" s="3"/>
      <c r="F3498" s="3"/>
      <c r="G3498" s="3"/>
      <c r="J3498" s="3"/>
      <c r="P3498" s="3"/>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4"/>
      <c r="E3499" s="6"/>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4"/>
      <c r="E3500" s="6"/>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1"/>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1"/>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1"/>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4"/>
      <c r="E3510" s="6"/>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1"/>
      <c r="B3513" s="3"/>
      <c r="C3513" s="4"/>
      <c r="D3513" s="3"/>
      <c r="F3513" s="4"/>
      <c r="G3513" s="3"/>
      <c r="J3513" s="3"/>
      <c r="P3513" s="3"/>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1"/>
      <c r="B3517" s="3"/>
      <c r="C3517" s="3"/>
      <c r="D3517" s="4"/>
      <c r="E3517" s="6"/>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4"/>
      <c r="E3518" s="6"/>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1"/>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1"/>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1"/>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4"/>
      <c r="E3530" s="6"/>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1"/>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4"/>
      <c r="E3536" s="6"/>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1"/>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1"/>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1"/>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4"/>
      <c r="E3548" s="6"/>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1"/>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1"/>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4"/>
      <c r="E3556" s="6"/>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1"/>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1"/>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4"/>
      <c r="E3562" s="6"/>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1"/>
      <c r="B3565" s="3"/>
      <c r="C3565" s="3"/>
      <c r="D3565" s="3"/>
      <c r="F3565" s="4"/>
      <c r="G3565" s="2"/>
      <c r="H3565" s="2"/>
      <c r="I3565" s="2"/>
      <c r="J3565" s="4"/>
      <c r="K3565" s="6"/>
      <c r="L3565" s="2"/>
      <c r="M3565" s="2"/>
      <c r="N3565" s="2"/>
      <c r="O3565" s="2"/>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4"/>
      <c r="D3566" s="3"/>
      <c r="F3566" s="3"/>
      <c r="G3566" s="3"/>
      <c r="J3566" s="3"/>
      <c r="P3566" s="3"/>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6"/>
      <c r="H3567" s="6"/>
      <c r="I3567" s="6"/>
      <c r="J3567" s="4"/>
      <c r="K3567" s="6"/>
      <c r="L3567" s="6"/>
      <c r="M3567" s="6"/>
      <c r="N3567" s="6"/>
      <c r="O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1"/>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1"/>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1"/>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1"/>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1"/>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4"/>
      <c r="D3587" s="3"/>
      <c r="F3587" s="4"/>
      <c r="G3587" s="3"/>
      <c r="J3587" s="3"/>
      <c r="P3587" s="4"/>
      <c r="Q3587" s="6"/>
      <c r="R3587" s="4"/>
      <c r="S3587" s="4"/>
      <c r="T3587" s="3"/>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4"/>
      <c r="E3588" s="6"/>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1"/>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4"/>
      <c r="D3591" s="3"/>
      <c r="F3591" s="4"/>
      <c r="G3591" s="3"/>
      <c r="J3591" s="3"/>
      <c r="P3591" s="4"/>
      <c r="Q3591" s="6"/>
      <c r="R3591" s="4"/>
      <c r="S3591" s="4"/>
      <c r="T3591" s="4"/>
      <c r="U3591" s="3"/>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1"/>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1"/>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1"/>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1"/>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1"/>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4"/>
      <c r="D3612" s="3"/>
      <c r="F3612" s="3"/>
      <c r="G3612" s="3"/>
      <c r="J3612" s="3"/>
      <c r="P3612" s="3"/>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1"/>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3"/>
      <c r="D3616" s="3"/>
      <c r="F3616" s="3"/>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1"/>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4"/>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1"/>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4"/>
      <c r="D3622" s="3"/>
      <c r="F3622" s="3"/>
      <c r="G3622" s="3"/>
      <c r="J3622" s="3"/>
      <c r="P3622" s="3"/>
      <c r="R3622" s="4"/>
      <c r="S3622" s="4"/>
      <c r="T3622" s="4"/>
      <c r="U3622" s="3"/>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4"/>
      <c r="E3624" s="6"/>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1"/>
      <c r="B3625" s="3"/>
      <c r="C3625" s="4"/>
      <c r="D3625" s="3"/>
      <c r="F3625" s="3"/>
      <c r="G3625" s="3"/>
      <c r="J3625" s="3"/>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4"/>
      <c r="D3626" s="3"/>
      <c r="F3626" s="3"/>
      <c r="G3626" s="3"/>
      <c r="J3626" s="3"/>
      <c r="P3626" s="3"/>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3"/>
      <c r="D3627" s="3"/>
      <c r="F3627" s="3"/>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1"/>
      <c r="B3629" s="3"/>
      <c r="C3629" s="3"/>
      <c r="D3629" s="4"/>
      <c r="E3629" s="6"/>
      <c r="F3629" s="4"/>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4"/>
      <c r="D3630" s="3"/>
      <c r="F3630" s="3"/>
      <c r="G3630" s="3"/>
      <c r="J3630" s="3"/>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1"/>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1"/>
      <c r="B3637" s="3"/>
      <c r="C3637" s="3"/>
      <c r="D3637" s="4"/>
      <c r="E3637" s="6"/>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4"/>
      <c r="D3638" s="3"/>
      <c r="F3638" s="3"/>
      <c r="G3638" s="3"/>
      <c r="J3638" s="3"/>
      <c r="P3638" s="3"/>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1"/>
      <c r="H3639" s="1"/>
      <c r="I3639" s="1"/>
      <c r="J3639" s="4"/>
      <c r="K3639" s="6"/>
      <c r="L3639" s="1"/>
      <c r="M3639" s="1"/>
      <c r="N3639" s="1"/>
      <c r="O3639" s="1"/>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1"/>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1"/>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3"/>
      <c r="F3647" s="3"/>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4"/>
      <c r="E3648" s="6"/>
      <c r="F3648" s="3"/>
      <c r="G3648" s="4"/>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1"/>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4"/>
      <c r="G3651" s="6"/>
      <c r="H3651" s="6"/>
      <c r="I3651" s="6"/>
      <c r="J3651" s="4"/>
      <c r="K3651" s="6"/>
      <c r="L3651" s="6"/>
      <c r="M3651" s="6"/>
      <c r="N3651" s="6"/>
      <c r="O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6"/>
      <c r="H3652" s="6"/>
      <c r="I3652" s="6"/>
      <c r="J3652" s="4"/>
      <c r="K3652" s="6"/>
      <c r="L3652" s="6"/>
      <c r="M3652" s="6"/>
      <c r="N3652" s="6"/>
      <c r="O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1"/>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4"/>
      <c r="G3655" s="6"/>
      <c r="H3655" s="6"/>
      <c r="I3655" s="6"/>
      <c r="J3655" s="4"/>
      <c r="K3655" s="6"/>
      <c r="L3655" s="6"/>
      <c r="M3655" s="6"/>
      <c r="N3655" s="6"/>
      <c r="O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1"/>
      <c r="B3657" s="3"/>
      <c r="C3657" s="3"/>
      <c r="D3657" s="4"/>
      <c r="E3657" s="6"/>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6"/>
      <c r="H3660" s="6"/>
      <c r="I3660" s="6"/>
      <c r="J3660" s="4"/>
      <c r="K3660" s="6"/>
      <c r="L3660" s="6"/>
      <c r="M3660" s="6"/>
      <c r="N3660" s="6"/>
      <c r="O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1"/>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4"/>
      <c r="E3663" s="6"/>
      <c r="F3663" s="3"/>
      <c r="G3663" s="4"/>
      <c r="H3663" s="6"/>
      <c r="I3663" s="6"/>
      <c r="J3663" s="4"/>
      <c r="K3663" s="6"/>
      <c r="L3663" s="6"/>
      <c r="M3663" s="6"/>
      <c r="N3663" s="6"/>
      <c r="O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1"/>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1"/>
      <c r="B3669" s="3"/>
      <c r="C3669" s="3"/>
      <c r="D3669" s="3"/>
      <c r="F3669" s="4"/>
      <c r="G3669" s="3"/>
      <c r="J3669" s="3"/>
      <c r="P3669" s="4"/>
      <c r="Q3669" s="6"/>
      <c r="R3669" s="4"/>
      <c r="S3669" s="4"/>
      <c r="T3669" s="3"/>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1"/>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3"/>
      <c r="P3674" s="3"/>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1"/>
      <c r="B3677" s="3"/>
      <c r="C3677" s="3"/>
      <c r="D3677" s="3"/>
      <c r="F3677" s="4"/>
      <c r="G3677" s="3"/>
      <c r="J3677" s="3"/>
      <c r="P3677" s="4"/>
      <c r="Q3677" s="6"/>
      <c r="R3677" s="4"/>
      <c r="S3677" s="4"/>
      <c r="T3677" s="4"/>
      <c r="U3677" s="3"/>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1"/>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1"/>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1"/>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1"/>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1"/>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3"/>
      <c r="G3700" s="3"/>
      <c r="J3700" s="3"/>
      <c r="P3700" s="3"/>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1"/>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3"/>
      <c r="G3703" s="3"/>
      <c r="J3703" s="3"/>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1"/>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3"/>
      <c r="R3706" s="4"/>
      <c r="S3706" s="4"/>
      <c r="T3706" s="4"/>
      <c r="U3706" s="3"/>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1"/>
      <c r="B3709" s="3"/>
      <c r="C3709" s="3"/>
      <c r="D3709" s="3"/>
      <c r="F3709" s="3"/>
      <c r="G3709" s="3"/>
      <c r="J3709" s="3"/>
      <c r="P3709" s="3"/>
      <c r="R3709" s="4"/>
      <c r="S3709" s="4"/>
      <c r="T3709" s="3"/>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3"/>
      <c r="G3712" s="3"/>
      <c r="J3712" s="3"/>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1"/>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3"/>
      <c r="G3715" s="3"/>
      <c r="J3715" s="3"/>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1"/>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1"/>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4"/>
      <c r="Q3723" s="6"/>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1"/>
      <c r="B3725" s="3"/>
      <c r="C3725" s="3"/>
      <c r="D3725" s="3"/>
      <c r="F3725" s="3"/>
      <c r="G3725" s="3"/>
      <c r="J3725" s="3"/>
      <c r="P3725" s="4"/>
      <c r="Q3725" s="6"/>
      <c r="R3725" s="4"/>
      <c r="S3725" s="4"/>
      <c r="T3725" s="4"/>
      <c r="U3725" s="3"/>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3"/>
      <c r="G3727" s="3"/>
      <c r="J3727" s="3"/>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1"/>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3"/>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3"/>
      <c r="G3732" s="3"/>
      <c r="J3732" s="4"/>
      <c r="K3732" s="6"/>
      <c r="P3732" s="4"/>
      <c r="Q3732" s="6"/>
      <c r="R3732" s="4"/>
      <c r="S3732" s="4"/>
      <c r="T3732" s="4"/>
      <c r="U3732" s="3"/>
      <c r="V3732" s="4"/>
      <c r="W3732" s="6"/>
      <c r="X3732" s="4"/>
      <c r="Y3732" s="14"/>
      <c r="Z3732" s="4"/>
      <c r="AA3732" s="4"/>
      <c r="AB3732" s="4"/>
      <c r="AC3732" s="4"/>
      <c r="AD3732" s="2"/>
      <c r="AE3732" s="2"/>
      <c r="AF3732" s="4"/>
      <c r="AG3732" s="4"/>
      <c r="AH3732" s="4"/>
      <c r="AI3732" s="6"/>
      <c r="AJ3732" s="4"/>
      <c r="AK3732" s="4"/>
      <c r="AL3732" s="6"/>
    </row>
    <row r="3733" spans="1:38" ht="13" x14ac:dyDescent="0.15">
      <c r="A3733" s="1"/>
      <c r="B3733" s="3"/>
      <c r="C3733" s="3"/>
      <c r="D3733" s="3"/>
      <c r="F3733" s="3"/>
      <c r="G3733" s="3"/>
      <c r="J3733" s="4"/>
      <c r="K3733" s="6"/>
      <c r="P3733" s="4"/>
      <c r="Q3733" s="6"/>
      <c r="R3733" s="4"/>
      <c r="S3733" s="4"/>
      <c r="T3733" s="3"/>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1"/>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4"/>
      <c r="Q3738" s="6"/>
      <c r="R3738" s="4"/>
      <c r="S3738" s="4"/>
      <c r="T3738" s="4"/>
      <c r="U3738" s="3"/>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1"/>
      <c r="B3741" s="3"/>
      <c r="C3741" s="3"/>
      <c r="D3741" s="3"/>
      <c r="F3741" s="3"/>
      <c r="G3741" s="3"/>
      <c r="J3741" s="3"/>
      <c r="P3741" s="4"/>
      <c r="Q3741" s="6"/>
      <c r="R3741" s="4"/>
      <c r="S3741" s="4"/>
      <c r="T3741" s="4"/>
      <c r="U3741" s="3"/>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3"/>
      <c r="G3745" s="3"/>
      <c r="J3745" s="3"/>
      <c r="P3745" s="3"/>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3"/>
      <c r="G3748" s="3"/>
      <c r="J3748" s="3"/>
      <c r="P3748" s="3"/>
      <c r="R3748" s="4"/>
      <c r="S3748" s="4"/>
      <c r="T3748" s="4"/>
      <c r="U3748" s="3"/>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4"/>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3"/>
      <c r="P3757" s="3"/>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3"/>
      <c r="G3760" s="3"/>
      <c r="J3760" s="3"/>
      <c r="P3760" s="3"/>
      <c r="R3760" s="4"/>
      <c r="S3760" s="4"/>
      <c r="T3760" s="3"/>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3"/>
      <c r="G3765" s="3"/>
      <c r="J3765" s="3"/>
      <c r="P3765" s="3"/>
      <c r="R3765" s="4"/>
      <c r="S3765" s="4"/>
      <c r="T3765" s="3"/>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1"/>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3"/>
      <c r="P3768" s="3"/>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1"/>
      <c r="B3771" s="3"/>
      <c r="C3771" s="3"/>
      <c r="D3771" s="3"/>
      <c r="F3771" s="4"/>
      <c r="G3771" s="3"/>
      <c r="J3771" s="4"/>
      <c r="K3771" s="6"/>
      <c r="P3771" s="4"/>
      <c r="Q3771" s="6"/>
      <c r="R3771" s="3"/>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1"/>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3"/>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1"/>
      <c r="B3779" s="3"/>
      <c r="C3779" s="3"/>
      <c r="D3779" s="3"/>
      <c r="F3779" s="3"/>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1"/>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3"/>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3"/>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1"/>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3"/>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1"/>
      <c r="B3791" s="3"/>
      <c r="C3791" s="3"/>
      <c r="D3791" s="3"/>
      <c r="F3791" s="3"/>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1"/>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1"/>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1"/>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1"/>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1"/>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1"/>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1"/>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1"/>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1"/>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1"/>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1"/>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1"/>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1"/>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1"/>
      <c r="B3847" s="3"/>
      <c r="C3847" s="3"/>
      <c r="D3847" s="3"/>
      <c r="F3847" s="4"/>
      <c r="G3847" s="3"/>
      <c r="J3847" s="4"/>
      <c r="K3847" s="6"/>
      <c r="P3847" s="4"/>
      <c r="Q3847" s="6"/>
      <c r="R3847" s="3"/>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1"/>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1"/>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1"/>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1"/>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1"/>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1"/>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3"/>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1"/>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1"/>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1"/>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3"/>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1"/>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1"/>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1"/>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1"/>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1"/>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1"/>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3"/>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1"/>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1"/>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3"/>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1"/>
      <c r="B3919" s="3"/>
      <c r="C3919" s="3"/>
      <c r="D3919" s="3"/>
      <c r="F3919" s="4"/>
      <c r="G3919" s="3"/>
      <c r="J3919" s="4"/>
      <c r="K3919" s="6"/>
      <c r="P3919" s="4"/>
      <c r="Q3919" s="6"/>
      <c r="R3919" s="3"/>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3"/>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1"/>
      <c r="B3923" s="3"/>
      <c r="C3923" s="3"/>
      <c r="D3923" s="3"/>
      <c r="F3923" s="4"/>
      <c r="G3923" s="3"/>
      <c r="J3923" s="4"/>
      <c r="K3923" s="6"/>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4"/>
      <c r="K3925" s="6"/>
      <c r="P3925" s="4"/>
      <c r="Q3925" s="6"/>
      <c r="R3925" s="3"/>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1"/>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1"/>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1"/>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3"/>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1"/>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1"/>
      <c r="B3943" s="3"/>
      <c r="C3943" s="3"/>
      <c r="D3943" s="3"/>
      <c r="F3943" s="4"/>
      <c r="G3943" s="3"/>
      <c r="J3943" s="3"/>
      <c r="P3943" s="3"/>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3"/>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1"/>
      <c r="B3947" s="3"/>
      <c r="C3947" s="3"/>
      <c r="D3947" s="3"/>
      <c r="F3947" s="4"/>
      <c r="G3947" s="3"/>
      <c r="J3947" s="3"/>
      <c r="P3947" s="3"/>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1"/>
      <c r="B3951" s="3"/>
      <c r="C3951" s="3"/>
      <c r="D3951" s="3"/>
      <c r="F3951" s="4"/>
      <c r="G3951" s="3"/>
      <c r="J3951" s="3"/>
      <c r="P3951" s="4"/>
      <c r="Q3951" s="6"/>
      <c r="R3951" s="4"/>
      <c r="S3951" s="4"/>
      <c r="T3951" s="4"/>
      <c r="U3951" s="3"/>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1"/>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1"/>
      <c r="B3959" s="3"/>
      <c r="C3959" s="3"/>
      <c r="D3959" s="3"/>
      <c r="F3959" s="4"/>
      <c r="G3959" s="3"/>
      <c r="J3959" s="4"/>
      <c r="K3959" s="6"/>
      <c r="P3959" s="4"/>
      <c r="Q3959" s="6"/>
      <c r="R3959" s="3"/>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row r="4382" spans="1:38"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6"/>
      <c r="AJ4382" s="4"/>
      <c r="AK4382" s="4"/>
      <c r="AL438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2016-11-23T22:19:01Z</dcterms:modified>
</cp:coreProperties>
</file>