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12046841-E4A9-4D15-9331-8F45928E8B90}" xr6:coauthVersionLast="46" xr6:coauthVersionMax="46" xr10:uidLastSave="{00000000-0000-0000-0000-000000000000}"/>
  <bookViews>
    <workbookView xWindow="-120" yWindow="-120" windowWidth="29040" windowHeight="15840" xr2:uid="{340751CE-B248-4F4C-8F10-0B95BBBE723C}"/>
  </bookViews>
  <sheets>
    <sheet name="原系列" sheetId="2" r:id="rId1"/>
    <sheet name="標準化" sheetId="1" r:id="rId2"/>
    <sheet name="重回帰 原系列 (2)" sheetId="5" r:id="rId3"/>
    <sheet name="重回帰 原系列" sheetId="3" r:id="rId4"/>
    <sheet name="重回帰 標準化" sheetId="4" r:id="rId5"/>
  </sheets>
  <definedNames>
    <definedName name="solver_adj" localSheetId="0" hidden="1">原系列!$E$2:$F$2</definedName>
    <definedName name="solver_adj" localSheetId="1" hidden="1">標準化!$R$3:$S$3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原系列!$G$2</definedName>
    <definedName name="solver_lhs1" localSheetId="1" hidden="1">標準化!$T$3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原系列!$G$37</definedName>
    <definedName name="solver_opt" localSheetId="1" hidden="1">標準化!$T$38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hs1" localSheetId="0" hidden="1">1</definedName>
    <definedName name="solver_rhs1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" l="1"/>
  <c r="G4" i="2"/>
  <c r="G3" i="1" l="1"/>
  <c r="R5" i="1"/>
  <c r="E5" i="1"/>
  <c r="J60" i="4" l="1"/>
  <c r="J61" i="4"/>
  <c r="H60" i="3"/>
  <c r="H22" i="3" s="1"/>
  <c r="I21" i="4"/>
  <c r="H21" i="4"/>
  <c r="J59" i="4"/>
  <c r="H23" i="3"/>
  <c r="G23" i="3"/>
  <c r="G22" i="3"/>
  <c r="H21" i="3"/>
  <c r="G21" i="3"/>
  <c r="G61" i="5"/>
  <c r="G60" i="5"/>
  <c r="G59" i="5"/>
  <c r="C34" i="5"/>
  <c r="A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4" i="5" s="1"/>
  <c r="B3" i="5"/>
  <c r="B2" i="5"/>
  <c r="H59" i="3"/>
  <c r="D34" i="3"/>
  <c r="A34" i="3"/>
  <c r="H61" i="3"/>
  <c r="G40" i="1" l="1"/>
  <c r="C40" i="1"/>
  <c r="H23" i="4" l="1"/>
  <c r="H22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3" i="4"/>
  <c r="I2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T2" i="2" l="1"/>
  <c r="S40" i="1"/>
  <c r="S5" i="1"/>
  <c r="S36" i="1"/>
  <c r="S35" i="1"/>
  <c r="S34" i="1"/>
  <c r="S33" i="1"/>
  <c r="S32" i="1"/>
  <c r="S31" i="1"/>
  <c r="S30" i="1"/>
  <c r="S29" i="1"/>
  <c r="S28" i="1"/>
  <c r="S27" i="1"/>
  <c r="T27" i="1" s="1"/>
  <c r="S26" i="1"/>
  <c r="T26" i="1" s="1"/>
  <c r="S25" i="1"/>
  <c r="T25" i="1" s="1"/>
  <c r="S24" i="1"/>
  <c r="S23" i="1"/>
  <c r="S22" i="1"/>
  <c r="S21" i="1"/>
  <c r="S20" i="1"/>
  <c r="S19" i="1"/>
  <c r="S18" i="1"/>
  <c r="S17" i="1"/>
  <c r="S16" i="1"/>
  <c r="S15" i="1"/>
  <c r="S14" i="1"/>
  <c r="T14" i="1" s="1"/>
  <c r="S13" i="1"/>
  <c r="S38" i="1" s="1"/>
  <c r="S12" i="1"/>
  <c r="S11" i="1"/>
  <c r="S10" i="1"/>
  <c r="S9" i="1"/>
  <c r="S8" i="1"/>
  <c r="S7" i="1"/>
  <c r="S6" i="1"/>
  <c r="R36" i="1"/>
  <c r="R35" i="1"/>
  <c r="T35" i="1" s="1"/>
  <c r="R34" i="1"/>
  <c r="T34" i="1" s="1"/>
  <c r="R33" i="1"/>
  <c r="T33" i="1" s="1"/>
  <c r="R32" i="1"/>
  <c r="R31" i="1"/>
  <c r="R30" i="1"/>
  <c r="R29" i="1"/>
  <c r="R28" i="1"/>
  <c r="T28" i="1" s="1"/>
  <c r="R27" i="1"/>
  <c r="R26" i="1"/>
  <c r="R25" i="1"/>
  <c r="R24" i="1"/>
  <c r="R23" i="1"/>
  <c r="T23" i="1" s="1"/>
  <c r="R22" i="1"/>
  <c r="T22" i="1" s="1"/>
  <c r="R21" i="1"/>
  <c r="T21" i="1" s="1"/>
  <c r="R20" i="1"/>
  <c r="R19" i="1"/>
  <c r="R18" i="1"/>
  <c r="R17" i="1"/>
  <c r="R16" i="1"/>
  <c r="T16" i="1" s="1"/>
  <c r="R15" i="1"/>
  <c r="R14" i="1"/>
  <c r="R13" i="1"/>
  <c r="R12" i="1"/>
  <c r="R11" i="1"/>
  <c r="T11" i="1" s="1"/>
  <c r="R10" i="1"/>
  <c r="T10" i="1" s="1"/>
  <c r="R9" i="1"/>
  <c r="T9" i="1" s="1"/>
  <c r="R8" i="1"/>
  <c r="R38" i="1" s="1"/>
  <c r="R7" i="1"/>
  <c r="R6" i="1"/>
  <c r="T3" i="1"/>
  <c r="T36" i="1"/>
  <c r="T31" i="1"/>
  <c r="T30" i="1"/>
  <c r="T29" i="1"/>
  <c r="T24" i="1"/>
  <c r="T19" i="1"/>
  <c r="T18" i="1"/>
  <c r="T17" i="1"/>
  <c r="T15" i="1"/>
  <c r="T13" i="1"/>
  <c r="T12" i="1"/>
  <c r="T7" i="1"/>
  <c r="T6" i="1"/>
  <c r="T5" i="1"/>
  <c r="S37" i="1" l="1"/>
  <c r="T20" i="1"/>
  <c r="T32" i="1"/>
  <c r="R37" i="1"/>
  <c r="T8" i="1"/>
  <c r="T37" i="1" l="1"/>
  <c r="T38" i="1"/>
  <c r="T39" i="1" s="1"/>
  <c r="F35" i="2" l="1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B36" i="2"/>
  <c r="B37" i="2"/>
  <c r="C37" i="2"/>
  <c r="C36" i="2"/>
  <c r="A5" i="2"/>
  <c r="G2" i="2"/>
  <c r="D14" i="1"/>
  <c r="G39" i="1"/>
  <c r="G39" i="2" l="1"/>
  <c r="S4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G30" i="2"/>
  <c r="B28" i="3" s="1"/>
  <c r="E36" i="2"/>
  <c r="G11" i="2"/>
  <c r="B9" i="3" s="1"/>
  <c r="G20" i="2"/>
  <c r="B18" i="3" s="1"/>
  <c r="G15" i="2"/>
  <c r="B13" i="3" s="1"/>
  <c r="G8" i="2"/>
  <c r="B6" i="3" s="1"/>
  <c r="E37" i="2"/>
  <c r="G12" i="2"/>
  <c r="B10" i="3" s="1"/>
  <c r="G6" i="2"/>
  <c r="B4" i="3" s="1"/>
  <c r="G9" i="2"/>
  <c r="B7" i="3" s="1"/>
  <c r="G26" i="2"/>
  <c r="B24" i="3" s="1"/>
  <c r="G32" i="2"/>
  <c r="B30" i="3" s="1"/>
  <c r="G17" i="2"/>
  <c r="B15" i="3" s="1"/>
  <c r="G5" i="2"/>
  <c r="B3" i="3" s="1"/>
  <c r="G23" i="2"/>
  <c r="B21" i="3" s="1"/>
  <c r="G29" i="2"/>
  <c r="B27" i="3" s="1"/>
  <c r="G35" i="2"/>
  <c r="B33" i="3" s="1"/>
  <c r="G33" i="2"/>
  <c r="B31" i="3" s="1"/>
  <c r="G18" i="2"/>
  <c r="B16" i="3" s="1"/>
  <c r="G24" i="2"/>
  <c r="B22" i="3" s="1"/>
  <c r="G7" i="2"/>
  <c r="B5" i="3" s="1"/>
  <c r="G10" i="2"/>
  <c r="B8" i="3" s="1"/>
  <c r="G13" i="2"/>
  <c r="B11" i="3" s="1"/>
  <c r="G16" i="2"/>
  <c r="B14" i="3" s="1"/>
  <c r="G19" i="2"/>
  <c r="B17" i="3" s="1"/>
  <c r="G25" i="2"/>
  <c r="B23" i="3" s="1"/>
  <c r="G28" i="2"/>
  <c r="B26" i="3" s="1"/>
  <c r="T4" i="2" l="1"/>
  <c r="C2" i="3" s="1"/>
  <c r="C39" i="2"/>
  <c r="B2" i="3"/>
  <c r="S32" i="2"/>
  <c r="R32" i="2"/>
  <c r="S9" i="2"/>
  <c r="R9" i="2"/>
  <c r="T9" i="2" s="1"/>
  <c r="C7" i="3" s="1"/>
  <c r="R24" i="2"/>
  <c r="S24" i="2"/>
  <c r="S33" i="2"/>
  <c r="R33" i="2"/>
  <c r="S26" i="2"/>
  <c r="R26" i="2"/>
  <c r="T26" i="2" s="1"/>
  <c r="C24" i="3" s="1"/>
  <c r="S15" i="2"/>
  <c r="R15" i="2"/>
  <c r="S20" i="2"/>
  <c r="R20" i="2"/>
  <c r="S7" i="2"/>
  <c r="R7" i="2"/>
  <c r="T7" i="2" s="1"/>
  <c r="C5" i="3" s="1"/>
  <c r="R6" i="2"/>
  <c r="S6" i="2"/>
  <c r="R12" i="2"/>
  <c r="S12" i="2"/>
  <c r="S35" i="2"/>
  <c r="R35" i="2"/>
  <c r="R25" i="2"/>
  <c r="S25" i="2"/>
  <c r="S11" i="2"/>
  <c r="R11" i="2"/>
  <c r="R13" i="2"/>
  <c r="S13" i="2"/>
  <c r="R8" i="2"/>
  <c r="S8" i="2"/>
  <c r="S28" i="2"/>
  <c r="R28" i="2"/>
  <c r="S23" i="2"/>
  <c r="R23" i="2"/>
  <c r="R19" i="2"/>
  <c r="S19" i="2"/>
  <c r="S5" i="2"/>
  <c r="R5" i="2"/>
  <c r="S10" i="2"/>
  <c r="R10" i="2"/>
  <c r="T10" i="2" s="1"/>
  <c r="C8" i="3" s="1"/>
  <c r="R18" i="2"/>
  <c r="S18" i="2"/>
  <c r="S29" i="2"/>
  <c r="R29" i="2"/>
  <c r="S16" i="2"/>
  <c r="R16" i="2"/>
  <c r="T16" i="2" s="1"/>
  <c r="C14" i="3" s="1"/>
  <c r="S17" i="2"/>
  <c r="R17" i="2"/>
  <c r="R30" i="2"/>
  <c r="S30" i="2"/>
  <c r="G22" i="2"/>
  <c r="B20" i="3" s="1"/>
  <c r="G34" i="2"/>
  <c r="B32" i="3" s="1"/>
  <c r="G31" i="2"/>
  <c r="B29" i="3" s="1"/>
  <c r="G14" i="2"/>
  <c r="B12" i="3" s="1"/>
  <c r="G27" i="2"/>
  <c r="B25" i="3" s="1"/>
  <c r="G21" i="2"/>
  <c r="B19" i="3" s="1"/>
  <c r="F37" i="2"/>
  <c r="F36" i="2"/>
  <c r="B34" i="3" l="1"/>
  <c r="T29" i="2"/>
  <c r="C27" i="3" s="1"/>
  <c r="T28" i="2"/>
  <c r="C26" i="3" s="1"/>
  <c r="T33" i="2"/>
  <c r="C31" i="3" s="1"/>
  <c r="T23" i="2"/>
  <c r="C21" i="3" s="1"/>
  <c r="T11" i="2"/>
  <c r="C9" i="3" s="1"/>
  <c r="T20" i="2"/>
  <c r="C18" i="3" s="1"/>
  <c r="T32" i="2"/>
  <c r="C30" i="3" s="1"/>
  <c r="T15" i="2"/>
  <c r="C13" i="3" s="1"/>
  <c r="T35" i="2"/>
  <c r="C33" i="3" s="1"/>
  <c r="T8" i="2"/>
  <c r="C6" i="3" s="1"/>
  <c r="T6" i="2"/>
  <c r="C4" i="3" s="1"/>
  <c r="T12" i="2"/>
  <c r="C10" i="3" s="1"/>
  <c r="S27" i="2"/>
  <c r="R27" i="2"/>
  <c r="T18" i="2"/>
  <c r="C16" i="3" s="1"/>
  <c r="T19" i="2"/>
  <c r="C17" i="3" s="1"/>
  <c r="S34" i="2"/>
  <c r="R34" i="2"/>
  <c r="T24" i="2"/>
  <c r="C22" i="3" s="1"/>
  <c r="T25" i="2"/>
  <c r="C23" i="3" s="1"/>
  <c r="S21" i="2"/>
  <c r="R21" i="2"/>
  <c r="T21" i="2" s="1"/>
  <c r="C19" i="3" s="1"/>
  <c r="R31" i="2"/>
  <c r="S31" i="2"/>
  <c r="T13" i="2"/>
  <c r="C11" i="3" s="1"/>
  <c r="S22" i="2"/>
  <c r="R22" i="2"/>
  <c r="T22" i="2" s="1"/>
  <c r="C20" i="3" s="1"/>
  <c r="T30" i="2"/>
  <c r="C28" i="3" s="1"/>
  <c r="T5" i="2"/>
  <c r="S14" i="2"/>
  <c r="R14" i="2"/>
  <c r="T17" i="2"/>
  <c r="C15" i="3" s="1"/>
  <c r="G36" i="2"/>
  <c r="G37" i="2"/>
  <c r="G38" i="2" s="1"/>
  <c r="C3" i="3" l="1"/>
  <c r="T34" i="2"/>
  <c r="C32" i="3" s="1"/>
  <c r="T27" i="2"/>
  <c r="C25" i="3" s="1"/>
  <c r="T14" i="2"/>
  <c r="C12" i="3" s="1"/>
  <c r="S36" i="2"/>
  <c r="S37" i="2"/>
  <c r="T31" i="2"/>
  <c r="C29" i="3" s="1"/>
  <c r="R36" i="2"/>
  <c r="R37" i="2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6" i="1"/>
  <c r="F38" i="1"/>
  <c r="E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7" i="1" s="1"/>
  <c r="C38" i="1"/>
  <c r="B38" i="1"/>
  <c r="C37" i="1"/>
  <c r="B37" i="1"/>
  <c r="C34" i="3" l="1"/>
  <c r="S39" i="2"/>
  <c r="T37" i="2"/>
  <c r="T38" i="2" s="1"/>
  <c r="T36" i="2"/>
  <c r="G37" i="1"/>
  <c r="G38" i="1"/>
</calcChain>
</file>

<file path=xl/sharedStrings.xml><?xml version="1.0" encoding="utf-8"?>
<sst xmlns="http://schemas.openxmlformats.org/spreadsheetml/2006/main" count="161" uniqueCount="50">
  <si>
    <t>経済の評価点</t>
    <rPh sb="0" eb="2">
      <t>ケイザイ</t>
    </rPh>
    <rPh sb="3" eb="5">
      <t>ヒョウカ</t>
    </rPh>
    <rPh sb="5" eb="6">
      <t>テン</t>
    </rPh>
    <phoneticPr fontId="2"/>
  </si>
  <si>
    <t>生徒の評価点</t>
    <rPh sb="0" eb="2">
      <t>セイト</t>
    </rPh>
    <rPh sb="3" eb="5">
      <t>ヒョウカ</t>
    </rPh>
    <rPh sb="5" eb="6">
      <t>テン</t>
    </rPh>
    <phoneticPr fontId="2"/>
  </si>
  <si>
    <t>平均</t>
    <rPh sb="0" eb="2">
      <t>ヘイキン</t>
    </rPh>
    <phoneticPr fontId="2"/>
  </si>
  <si>
    <t>分散</t>
    <rPh sb="0" eb="2">
      <t>ブンサン</t>
    </rPh>
    <phoneticPr fontId="2"/>
  </si>
  <si>
    <t>基準値</t>
    <rPh sb="0" eb="3">
      <t>キジュンチ</t>
    </rPh>
    <phoneticPr fontId="2"/>
  </si>
  <si>
    <t>主成分負荷</t>
    <rPh sb="0" eb="3">
      <t>シュセイブン</t>
    </rPh>
    <rPh sb="3" eb="5">
      <t>フカ</t>
    </rPh>
    <phoneticPr fontId="2"/>
  </si>
  <si>
    <t>主成分</t>
    <rPh sb="0" eb="3">
      <t>シュセイブン</t>
    </rPh>
    <phoneticPr fontId="2"/>
  </si>
  <si>
    <t>寄与率</t>
    <rPh sb="0" eb="3">
      <t>キヨリツ</t>
    </rPh>
    <phoneticPr fontId="2"/>
  </si>
  <si>
    <t>生徒番号</t>
    <rPh sb="0" eb="2">
      <t>セイト</t>
    </rPh>
    <rPh sb="2" eb="4">
      <t>バンゴウ</t>
    </rPh>
    <phoneticPr fontId="2"/>
  </si>
  <si>
    <t>成績の改善</t>
    <rPh sb="0" eb="2">
      <t>セイセキ</t>
    </rPh>
    <rPh sb="3" eb="5">
      <t>カイゼン</t>
    </rPh>
    <phoneticPr fontId="2"/>
  </si>
  <si>
    <t>参加・不参加</t>
    <rPh sb="0" eb="2">
      <t>サンカ</t>
    </rPh>
    <rPh sb="3" eb="6">
      <t>フサンカ</t>
    </rPh>
    <phoneticPr fontId="2"/>
  </si>
  <si>
    <t>PCA1</t>
    <phoneticPr fontId="2"/>
  </si>
  <si>
    <t>PCA2</t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</si>
  <si>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</si>
  <si>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</si>
  <si>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</si>
  <si>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</si>
  <si>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</si>
  <si>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</si>
  <si>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</si>
  <si>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</si>
  <si>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</si>
  <si>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</si>
  <si>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</si>
  <si>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</si>
  <si>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</si>
  <si>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</si>
  <si>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</si>
  <si>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</si>
  <si>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</si>
  <si>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</si>
  <si>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</si>
  <si>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</si>
  <si>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</si>
  <si>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</si>
  <si>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残差出力</t>
  </si>
  <si>
    <t>観測値</t>
  </si>
  <si>
    <t>予測値: Y</t>
  </si>
  <si>
    <t>標準残差</t>
  </si>
  <si>
    <t>AIC</t>
    <phoneticPr fontId="2"/>
  </si>
  <si>
    <t>BIC</t>
    <phoneticPr fontId="2"/>
  </si>
  <si>
    <t>標準化</t>
    <rPh sb="0" eb="3">
      <t>ヒョウジュンカ</t>
    </rPh>
    <phoneticPr fontId="2"/>
  </si>
  <si>
    <t>下限 95.0%</t>
  </si>
  <si>
    <t>上限 95.0%</t>
  </si>
  <si>
    <t>PCA1</t>
  </si>
  <si>
    <t>PCA2</t>
  </si>
  <si>
    <t>参加・不参加</t>
  </si>
  <si>
    <t>予測値: 成績の改善</t>
  </si>
  <si>
    <t>残差標準偏差</t>
    <rPh sb="0" eb="6">
      <t>ザンサヒョウジュンヘンサ</t>
    </rPh>
    <phoneticPr fontId="2"/>
  </si>
  <si>
    <t>原系列</t>
    <rPh sb="0" eb="3">
      <t>ゲンケイレツ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</si>
</sst>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#,##0.0;[Red]\-#,##0.0"/>
    <numFmt numFmtId="178" formatCode="0.0000000000000000_ "/>
    <numFmt numFmtId="179" formatCode="0.000000000000000_ "/>
  </numFmts>
  <fonts count="3" x14ac:knownFonts="1">
    <font>
      <sz val="10"/>
      <color theme="1"/>
      <name val="ＭＳ Ｐゴシック"/>
      <family val="2"/>
      <charset val="128"/>
    </font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" fontId="0" fillId="2" borderId="0" xfId="0" applyNumberFormat="1" applyFill="1">
      <alignment vertical="center"/>
    </xf>
    <xf numFmtId="2" fontId="0" fillId="2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個人教育向けプログラム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原系列!$C$3</c:f>
              <c:strCache>
                <c:ptCount val="1"/>
                <c:pt idx="0">
                  <c:v>生徒の評価点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原系列!$B$4:$B$35</c:f>
              <c:numCache>
                <c:formatCode>0.0</c:formatCode>
                <c:ptCount val="32"/>
                <c:pt idx="0">
                  <c:v>2.66</c:v>
                </c:pt>
                <c:pt idx="1">
                  <c:v>2.89</c:v>
                </c:pt>
                <c:pt idx="2">
                  <c:v>3.28</c:v>
                </c:pt>
                <c:pt idx="3">
                  <c:v>2.92</c:v>
                </c:pt>
                <c:pt idx="4">
                  <c:v>4</c:v>
                </c:pt>
                <c:pt idx="5">
                  <c:v>2.86</c:v>
                </c:pt>
                <c:pt idx="6">
                  <c:v>2.76</c:v>
                </c:pt>
                <c:pt idx="7">
                  <c:v>2.87</c:v>
                </c:pt>
                <c:pt idx="8">
                  <c:v>3.03</c:v>
                </c:pt>
                <c:pt idx="9">
                  <c:v>3.92</c:v>
                </c:pt>
                <c:pt idx="10">
                  <c:v>2.63</c:v>
                </c:pt>
                <c:pt idx="11">
                  <c:v>3.32</c:v>
                </c:pt>
                <c:pt idx="12">
                  <c:v>3.57</c:v>
                </c:pt>
                <c:pt idx="13">
                  <c:v>3.26</c:v>
                </c:pt>
                <c:pt idx="14">
                  <c:v>3.53</c:v>
                </c:pt>
                <c:pt idx="15">
                  <c:v>2.74</c:v>
                </c:pt>
                <c:pt idx="16">
                  <c:v>2.75</c:v>
                </c:pt>
                <c:pt idx="17">
                  <c:v>2.83</c:v>
                </c:pt>
                <c:pt idx="18">
                  <c:v>3.12</c:v>
                </c:pt>
                <c:pt idx="19">
                  <c:v>3.16</c:v>
                </c:pt>
                <c:pt idx="20">
                  <c:v>2.06</c:v>
                </c:pt>
                <c:pt idx="21">
                  <c:v>3.62</c:v>
                </c:pt>
                <c:pt idx="22">
                  <c:v>2.89</c:v>
                </c:pt>
                <c:pt idx="23">
                  <c:v>3.51</c:v>
                </c:pt>
                <c:pt idx="24">
                  <c:v>3.54</c:v>
                </c:pt>
                <c:pt idx="25">
                  <c:v>2.83</c:v>
                </c:pt>
                <c:pt idx="26">
                  <c:v>3.39</c:v>
                </c:pt>
                <c:pt idx="27">
                  <c:v>2.67</c:v>
                </c:pt>
                <c:pt idx="28">
                  <c:v>3.65</c:v>
                </c:pt>
                <c:pt idx="29">
                  <c:v>4</c:v>
                </c:pt>
                <c:pt idx="30">
                  <c:v>3.1</c:v>
                </c:pt>
                <c:pt idx="31">
                  <c:v>2.39</c:v>
                </c:pt>
              </c:numCache>
            </c:numRef>
          </c:xVal>
          <c:yVal>
            <c:numRef>
              <c:f>原系列!$C$4:$C$35</c:f>
              <c:numCache>
                <c:formatCode>0</c:formatCode>
                <c:ptCount val="32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12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20</c:v>
                </c:pt>
                <c:pt idx="11">
                  <c:v>23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19</c:v>
                </c:pt>
                <c:pt idx="16">
                  <c:v>25</c:v>
                </c:pt>
                <c:pt idx="17">
                  <c:v>19</c:v>
                </c:pt>
                <c:pt idx="18">
                  <c:v>23</c:v>
                </c:pt>
                <c:pt idx="19">
                  <c:v>25</c:v>
                </c:pt>
                <c:pt idx="20">
                  <c:v>22</c:v>
                </c:pt>
                <c:pt idx="21">
                  <c:v>28</c:v>
                </c:pt>
                <c:pt idx="22">
                  <c:v>14</c:v>
                </c:pt>
                <c:pt idx="23">
                  <c:v>26</c:v>
                </c:pt>
                <c:pt idx="24">
                  <c:v>24</c:v>
                </c:pt>
                <c:pt idx="25">
                  <c:v>27</c:v>
                </c:pt>
                <c:pt idx="26">
                  <c:v>17</c:v>
                </c:pt>
                <c:pt idx="27">
                  <c:v>24</c:v>
                </c:pt>
                <c:pt idx="28">
                  <c:v>21</c:v>
                </c:pt>
                <c:pt idx="29">
                  <c:v>23</c:v>
                </c:pt>
                <c:pt idx="30">
                  <c:v>21</c:v>
                </c:pt>
                <c:pt idx="3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C-438B-AFE3-33FC754D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15288"/>
        <c:axId val="763718240"/>
      </c:scatterChart>
      <c:valAx>
        <c:axId val="7637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経済の成績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18240"/>
        <c:crosses val="autoZero"/>
        <c:crossBetween val="midCat"/>
      </c:valAx>
      <c:valAx>
        <c:axId val="7637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生徒の評価点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1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個人教育向けプログラム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標準化!$C$4</c:f>
              <c:strCache>
                <c:ptCount val="1"/>
                <c:pt idx="0">
                  <c:v>生徒の評価点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標準化!$B$5:$B$36</c:f>
              <c:numCache>
                <c:formatCode>0.0</c:formatCode>
                <c:ptCount val="32"/>
                <c:pt idx="0">
                  <c:v>2.66</c:v>
                </c:pt>
                <c:pt idx="1">
                  <c:v>2.89</c:v>
                </c:pt>
                <c:pt idx="2">
                  <c:v>3.28</c:v>
                </c:pt>
                <c:pt idx="3">
                  <c:v>2.92</c:v>
                </c:pt>
                <c:pt idx="4">
                  <c:v>4</c:v>
                </c:pt>
                <c:pt idx="5">
                  <c:v>2.86</c:v>
                </c:pt>
                <c:pt idx="6">
                  <c:v>2.76</c:v>
                </c:pt>
                <c:pt idx="7">
                  <c:v>2.87</c:v>
                </c:pt>
                <c:pt idx="8">
                  <c:v>3.03</c:v>
                </c:pt>
                <c:pt idx="9">
                  <c:v>3.92</c:v>
                </c:pt>
                <c:pt idx="10">
                  <c:v>2.63</c:v>
                </c:pt>
                <c:pt idx="11">
                  <c:v>3.32</c:v>
                </c:pt>
                <c:pt idx="12">
                  <c:v>3.57</c:v>
                </c:pt>
                <c:pt idx="13">
                  <c:v>3.26</c:v>
                </c:pt>
                <c:pt idx="14">
                  <c:v>3.53</c:v>
                </c:pt>
                <c:pt idx="15">
                  <c:v>2.74</c:v>
                </c:pt>
                <c:pt idx="16">
                  <c:v>2.75</c:v>
                </c:pt>
                <c:pt idx="17">
                  <c:v>2.83</c:v>
                </c:pt>
                <c:pt idx="18">
                  <c:v>3.12</c:v>
                </c:pt>
                <c:pt idx="19">
                  <c:v>3.16</c:v>
                </c:pt>
                <c:pt idx="20">
                  <c:v>2.06</c:v>
                </c:pt>
                <c:pt idx="21">
                  <c:v>3.62</c:v>
                </c:pt>
                <c:pt idx="22">
                  <c:v>2.89</c:v>
                </c:pt>
                <c:pt idx="23">
                  <c:v>3.51</c:v>
                </c:pt>
                <c:pt idx="24">
                  <c:v>3.54</c:v>
                </c:pt>
                <c:pt idx="25">
                  <c:v>2.83</c:v>
                </c:pt>
                <c:pt idx="26">
                  <c:v>3.39</c:v>
                </c:pt>
                <c:pt idx="27">
                  <c:v>2.67</c:v>
                </c:pt>
                <c:pt idx="28">
                  <c:v>3.65</c:v>
                </c:pt>
                <c:pt idx="29">
                  <c:v>4</c:v>
                </c:pt>
                <c:pt idx="30">
                  <c:v>3.1</c:v>
                </c:pt>
                <c:pt idx="31">
                  <c:v>2.39</c:v>
                </c:pt>
              </c:numCache>
            </c:numRef>
          </c:xVal>
          <c:yVal>
            <c:numRef>
              <c:f>標準化!$C$5:$C$36</c:f>
              <c:numCache>
                <c:formatCode>0</c:formatCode>
                <c:ptCount val="32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12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20</c:v>
                </c:pt>
                <c:pt idx="11">
                  <c:v>23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19</c:v>
                </c:pt>
                <c:pt idx="16">
                  <c:v>25</c:v>
                </c:pt>
                <c:pt idx="17">
                  <c:v>19</c:v>
                </c:pt>
                <c:pt idx="18">
                  <c:v>23</c:v>
                </c:pt>
                <c:pt idx="19">
                  <c:v>25</c:v>
                </c:pt>
                <c:pt idx="20">
                  <c:v>22</c:v>
                </c:pt>
                <c:pt idx="21">
                  <c:v>28</c:v>
                </c:pt>
                <c:pt idx="22">
                  <c:v>14</c:v>
                </c:pt>
                <c:pt idx="23">
                  <c:v>26</c:v>
                </c:pt>
                <c:pt idx="24">
                  <c:v>24</c:v>
                </c:pt>
                <c:pt idx="25">
                  <c:v>27</c:v>
                </c:pt>
                <c:pt idx="26">
                  <c:v>17</c:v>
                </c:pt>
                <c:pt idx="27">
                  <c:v>24</c:v>
                </c:pt>
                <c:pt idx="28">
                  <c:v>21</c:v>
                </c:pt>
                <c:pt idx="29">
                  <c:v>23</c:v>
                </c:pt>
                <c:pt idx="30">
                  <c:v>21</c:v>
                </c:pt>
                <c:pt idx="3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1-4454-BEE1-7E11C813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15288"/>
        <c:axId val="763718240"/>
      </c:scatterChart>
      <c:valAx>
        <c:axId val="76371528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経済の成績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18240"/>
        <c:crosses val="autoZero"/>
        <c:crossBetween val="midCat"/>
      </c:valAx>
      <c:valAx>
        <c:axId val="76371824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生徒の評価点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1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4</xdr:row>
      <xdr:rowOff>95250</xdr:rowOff>
    </xdr:from>
    <xdr:to>
      <xdr:col>15</xdr:col>
      <xdr:colOff>138112</xdr:colOff>
      <xdr:row>22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484F15-1BD7-41EB-8792-AEFCC8CEA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5</xdr:row>
      <xdr:rowOff>95250</xdr:rowOff>
    </xdr:from>
    <xdr:to>
      <xdr:col>15</xdr:col>
      <xdr:colOff>138112</xdr:colOff>
      <xdr:row>23</xdr:row>
      <xdr:rowOff>95250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0105AB7-97D1-42D4-9D55-119E51E5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2694-EB37-4088-892F-61D72E0F6F69}">
  <dimension ref="A1:T39"/>
  <sheetViews>
    <sheetView tabSelected="1" zoomScaleNormal="100" workbookViewId="0">
      <selection activeCell="T4" sqref="T4"/>
    </sheetView>
  </sheetViews>
  <sheetFormatPr defaultRowHeight="12" x14ac:dyDescent="0.15"/>
  <cols>
    <col min="1" max="1" width="4.28515625" customWidth="1"/>
    <col min="2" max="7" width="7.28515625" customWidth="1"/>
    <col min="18" max="19" width="20.85546875" bestFit="1" customWidth="1"/>
  </cols>
  <sheetData>
    <row r="1" spans="1:20" ht="24" x14ac:dyDescent="0.15">
      <c r="E1" s="19" t="s">
        <v>0</v>
      </c>
      <c r="F1" s="19" t="s">
        <v>1</v>
      </c>
      <c r="R1" t="s">
        <v>0</v>
      </c>
      <c r="S1" t="s">
        <v>1</v>
      </c>
    </row>
    <row r="2" spans="1:20" ht="24" x14ac:dyDescent="0.15">
      <c r="D2" s="19" t="s">
        <v>5</v>
      </c>
      <c r="E2">
        <v>4.7286840399021701E-2</v>
      </c>
      <c r="F2">
        <v>0.99888167794058513</v>
      </c>
      <c r="G2">
        <f>+E2^2+F2^2</f>
        <v>1.0000006518003215</v>
      </c>
      <c r="Q2" t="s">
        <v>5</v>
      </c>
      <c r="R2">
        <v>1.0000000816710741</v>
      </c>
      <c r="S2">
        <v>0</v>
      </c>
      <c r="T2">
        <f>+R2^2+S2^2</f>
        <v>1.0000001633421549</v>
      </c>
    </row>
    <row r="3" spans="1:20" ht="24" x14ac:dyDescent="0.15">
      <c r="B3" s="19" t="s">
        <v>0</v>
      </c>
      <c r="C3" s="19" t="s">
        <v>1</v>
      </c>
      <c r="D3" s="19"/>
      <c r="E3" s="19" t="s">
        <v>0</v>
      </c>
      <c r="F3" s="19" t="s">
        <v>1</v>
      </c>
      <c r="G3" s="19" t="s">
        <v>6</v>
      </c>
      <c r="R3" t="s">
        <v>0</v>
      </c>
      <c r="S3" t="s">
        <v>1</v>
      </c>
      <c r="T3" t="s">
        <v>6</v>
      </c>
    </row>
    <row r="4" spans="1:20" x14ac:dyDescent="0.15">
      <c r="A4">
        <v>1</v>
      </c>
      <c r="B4" s="2">
        <v>2.66</v>
      </c>
      <c r="C4" s="3">
        <v>20</v>
      </c>
      <c r="D4" t="s">
        <v>4</v>
      </c>
      <c r="E4" s="1">
        <f>+B4</f>
        <v>2.66</v>
      </c>
      <c r="F4" s="1">
        <f>+C4</f>
        <v>20</v>
      </c>
      <c r="G4" s="1">
        <f>SUMPRODUCT($E$2:$F$2,E4:F4)</f>
        <v>20.1034165542731</v>
      </c>
      <c r="R4" s="9">
        <f>+E4-G4*$E$2</f>
        <v>1.7093729499230372</v>
      </c>
      <c r="S4" s="10">
        <f>+F4-G4*$F$2</f>
        <v>-8.0934460070849923E-2</v>
      </c>
      <c r="T4" s="1">
        <f>SUMPRODUCT($R$2:$S$2,R4:S4)</f>
        <v>1.7093730895293622</v>
      </c>
    </row>
    <row r="5" spans="1:20" x14ac:dyDescent="0.15">
      <c r="A5">
        <f>+A4+1</f>
        <v>2</v>
      </c>
      <c r="B5" s="2">
        <v>2.89</v>
      </c>
      <c r="C5" s="3">
        <v>22</v>
      </c>
      <c r="E5" s="1">
        <f t="shared" ref="E5:E35" si="0">+B5</f>
        <v>2.89</v>
      </c>
      <c r="F5" s="1">
        <f t="shared" ref="F5:F35" si="1">+C5</f>
        <v>22</v>
      </c>
      <c r="G5" s="1">
        <f t="shared" ref="G5:G35" si="2">SUMPRODUCT($E$2:$F$2,E5:F5)</f>
        <v>22.112055883446047</v>
      </c>
      <c r="R5" s="9">
        <f t="shared" ref="R5:R35" si="3">+E5-G5*$E$2</f>
        <v>1.8443907425452382</v>
      </c>
      <c r="S5" s="10">
        <f t="shared" ref="S5:S35" si="4">+F5-G5*$F$2</f>
        <v>-8.7327483572575915E-2</v>
      </c>
      <c r="T5" s="1">
        <f t="shared" ref="T5:T35" si="5">SUMPRODUCT($R$2:$S$2,R5:S5)</f>
        <v>1.8443908931786113</v>
      </c>
    </row>
    <row r="6" spans="1:20" x14ac:dyDescent="0.15">
      <c r="A6">
        <f t="shared" ref="A6:A35" si="6">+A5+1</f>
        <v>3</v>
      </c>
      <c r="B6" s="2">
        <v>3.28</v>
      </c>
      <c r="C6" s="3">
        <v>24</v>
      </c>
      <c r="E6" s="1">
        <f t="shared" si="0"/>
        <v>3.28</v>
      </c>
      <c r="F6" s="1">
        <f t="shared" si="1"/>
        <v>24</v>
      </c>
      <c r="G6" s="1">
        <f t="shared" si="2"/>
        <v>24.128261107082832</v>
      </c>
      <c r="R6" s="9">
        <f t="shared" si="3"/>
        <v>2.1390507679234512</v>
      </c>
      <c r="S6" s="10">
        <f t="shared" si="4"/>
        <v>-0.10127794043145855</v>
      </c>
      <c r="T6" s="1">
        <f t="shared" si="5"/>
        <v>2.139050942622025</v>
      </c>
    </row>
    <row r="7" spans="1:20" x14ac:dyDescent="0.15">
      <c r="A7">
        <f t="shared" si="6"/>
        <v>4</v>
      </c>
      <c r="B7" s="2">
        <v>2.92</v>
      </c>
      <c r="C7" s="3">
        <v>12</v>
      </c>
      <c r="E7" s="1">
        <f t="shared" si="0"/>
        <v>2.92</v>
      </c>
      <c r="F7" s="1">
        <f t="shared" si="1"/>
        <v>12</v>
      </c>
      <c r="G7" s="1">
        <f t="shared" si="2"/>
        <v>12.124657709252164</v>
      </c>
      <c r="R7" s="9">
        <f t="shared" si="3"/>
        <v>2.3466632460098249</v>
      </c>
      <c r="S7" s="10">
        <f t="shared" si="4"/>
        <v>-0.11109843707305167</v>
      </c>
      <c r="T7" s="1">
        <f t="shared" si="5"/>
        <v>2.3466634376643327</v>
      </c>
    </row>
    <row r="8" spans="1:20" x14ac:dyDescent="0.15">
      <c r="A8">
        <f t="shared" si="6"/>
        <v>5</v>
      </c>
      <c r="B8" s="2">
        <v>4</v>
      </c>
      <c r="C8" s="3">
        <v>21</v>
      </c>
      <c r="E8" s="1">
        <f t="shared" si="0"/>
        <v>4</v>
      </c>
      <c r="F8" s="1">
        <f t="shared" si="1"/>
        <v>21</v>
      </c>
      <c r="G8" s="1">
        <f t="shared" si="2"/>
        <v>21.165662598348376</v>
      </c>
      <c r="R8" s="9">
        <f t="shared" si="3"/>
        <v>2.9991426907723575</v>
      </c>
      <c r="S8" s="10">
        <f t="shared" si="4"/>
        <v>-0.14199257096251117</v>
      </c>
      <c r="T8" s="1">
        <f t="shared" si="5"/>
        <v>2.9991429357155623</v>
      </c>
    </row>
    <row r="9" spans="1:20" x14ac:dyDescent="0.15">
      <c r="A9">
        <f t="shared" si="6"/>
        <v>6</v>
      </c>
      <c r="B9" s="2">
        <v>2.86</v>
      </c>
      <c r="C9" s="3">
        <v>17</v>
      </c>
      <c r="E9" s="1">
        <f t="shared" si="0"/>
        <v>2.86</v>
      </c>
      <c r="F9" s="1">
        <f t="shared" si="1"/>
        <v>17</v>
      </c>
      <c r="G9" s="1">
        <f t="shared" si="2"/>
        <v>17.116228888531147</v>
      </c>
      <c r="R9" s="9">
        <f t="shared" si="3"/>
        <v>2.0506276163149031</v>
      </c>
      <c r="S9" s="10">
        <f t="shared" si="4"/>
        <v>-9.7087432191109713E-2</v>
      </c>
      <c r="T9" s="1">
        <f t="shared" si="5"/>
        <v>2.0506277837918629</v>
      </c>
    </row>
    <row r="10" spans="1:20" x14ac:dyDescent="0.15">
      <c r="A10">
        <f t="shared" si="6"/>
        <v>7</v>
      </c>
      <c r="B10" s="2">
        <v>2.76</v>
      </c>
      <c r="C10" s="3">
        <v>17</v>
      </c>
      <c r="E10" s="1">
        <f t="shared" si="0"/>
        <v>2.76</v>
      </c>
      <c r="F10" s="1">
        <f t="shared" si="1"/>
        <v>17</v>
      </c>
      <c r="G10" s="1">
        <f t="shared" si="2"/>
        <v>17.111500204491247</v>
      </c>
      <c r="R10" s="9">
        <f t="shared" si="3"/>
        <v>1.9508512208423952</v>
      </c>
      <c r="S10" s="10">
        <f t="shared" si="4"/>
        <v>-9.2364036342882372E-2</v>
      </c>
      <c r="T10" s="1">
        <f t="shared" si="5"/>
        <v>1.9508513801705099</v>
      </c>
    </row>
    <row r="11" spans="1:20" x14ac:dyDescent="0.15">
      <c r="A11">
        <f t="shared" si="6"/>
        <v>8</v>
      </c>
      <c r="B11" s="2">
        <v>2.87</v>
      </c>
      <c r="C11" s="3">
        <v>21</v>
      </c>
      <c r="E11" s="1">
        <f t="shared" si="0"/>
        <v>2.87</v>
      </c>
      <c r="F11" s="1">
        <f t="shared" si="1"/>
        <v>21</v>
      </c>
      <c r="G11" s="1">
        <f t="shared" si="2"/>
        <v>21.112228468697481</v>
      </c>
      <c r="R11" s="9">
        <f t="shared" si="3"/>
        <v>1.8716694219330199</v>
      </c>
      <c r="S11" s="10">
        <f t="shared" si="4"/>
        <v>-8.8618197877529781E-2</v>
      </c>
      <c r="T11" s="1">
        <f t="shared" si="5"/>
        <v>1.871669574794272</v>
      </c>
    </row>
    <row r="12" spans="1:20" x14ac:dyDescent="0.15">
      <c r="A12">
        <f t="shared" si="6"/>
        <v>9</v>
      </c>
      <c r="B12" s="2">
        <v>3.03</v>
      </c>
      <c r="C12" s="3">
        <v>25</v>
      </c>
      <c r="E12" s="1">
        <f t="shared" si="0"/>
        <v>3.03</v>
      </c>
      <c r="F12" s="1">
        <f t="shared" si="1"/>
        <v>25</v>
      </c>
      <c r="G12" s="1">
        <f t="shared" si="2"/>
        <v>25.115321074923664</v>
      </c>
      <c r="R12" s="9">
        <f t="shared" si="3"/>
        <v>1.8423758207598984</v>
      </c>
      <c r="S12" s="10">
        <f t="shared" si="4"/>
        <v>-8.7234057336289084E-2</v>
      </c>
      <c r="T12" s="1">
        <f t="shared" si="5"/>
        <v>1.8423759712287107</v>
      </c>
    </row>
    <row r="13" spans="1:20" x14ac:dyDescent="0.15">
      <c r="A13">
        <f t="shared" si="6"/>
        <v>10</v>
      </c>
      <c r="B13" s="2">
        <v>3.92</v>
      </c>
      <c r="C13" s="3">
        <v>29</v>
      </c>
      <c r="D13" s="4"/>
      <c r="E13" s="1">
        <f t="shared" si="0"/>
        <v>3.92</v>
      </c>
      <c r="F13" s="1">
        <f t="shared" si="1"/>
        <v>29</v>
      </c>
      <c r="G13" s="1">
        <f t="shared" si="2"/>
        <v>29.152933074641133</v>
      </c>
      <c r="R13" s="9">
        <f t="shared" si="3"/>
        <v>2.5414499065360836</v>
      </c>
      <c r="S13" s="10">
        <f t="shared" si="4"/>
        <v>-0.12033070648711686</v>
      </c>
      <c r="T13" s="1">
        <f t="shared" si="5"/>
        <v>2.5414501140990273</v>
      </c>
    </row>
    <row r="14" spans="1:20" x14ac:dyDescent="0.15">
      <c r="A14">
        <f t="shared" si="6"/>
        <v>11</v>
      </c>
      <c r="B14" s="2">
        <v>2.63</v>
      </c>
      <c r="C14" s="3">
        <v>20</v>
      </c>
      <c r="E14" s="1">
        <f t="shared" si="0"/>
        <v>2.63</v>
      </c>
      <c r="F14" s="1">
        <f t="shared" si="1"/>
        <v>20</v>
      </c>
      <c r="G14" s="1">
        <f t="shared" si="2"/>
        <v>20.101997949061129</v>
      </c>
      <c r="R14" s="9">
        <f t="shared" si="3"/>
        <v>1.6794400312812847</v>
      </c>
      <c r="S14" s="10">
        <f t="shared" si="4"/>
        <v>-7.9517441316379944E-2</v>
      </c>
      <c r="T14" s="1">
        <f t="shared" si="5"/>
        <v>1.6794401684429561</v>
      </c>
    </row>
    <row r="15" spans="1:20" x14ac:dyDescent="0.15">
      <c r="A15">
        <f t="shared" si="6"/>
        <v>12</v>
      </c>
      <c r="B15" s="2">
        <v>3.32</v>
      </c>
      <c r="C15" s="3">
        <v>23</v>
      </c>
      <c r="E15" s="1">
        <f t="shared" si="0"/>
        <v>3.32</v>
      </c>
      <c r="F15" s="1">
        <f t="shared" si="1"/>
        <v>23</v>
      </c>
      <c r="G15" s="1">
        <f t="shared" si="2"/>
        <v>23.13127090275821</v>
      </c>
      <c r="R15" s="9">
        <f t="shared" si="3"/>
        <v>2.2261952845947377</v>
      </c>
      <c r="S15" s="10">
        <f t="shared" si="4"/>
        <v>-0.10540269224535592</v>
      </c>
      <c r="T15" s="1">
        <f t="shared" si="5"/>
        <v>2.2261954664104979</v>
      </c>
    </row>
    <row r="16" spans="1:20" x14ac:dyDescent="0.15">
      <c r="A16">
        <f t="shared" si="6"/>
        <v>13</v>
      </c>
      <c r="B16" s="2">
        <v>3.57</v>
      </c>
      <c r="C16" s="3">
        <v>23</v>
      </c>
      <c r="E16" s="1">
        <f t="shared" si="0"/>
        <v>3.57</v>
      </c>
      <c r="F16" s="1">
        <f t="shared" si="1"/>
        <v>23</v>
      </c>
      <c r="G16" s="1">
        <f t="shared" si="2"/>
        <v>23.143092612857963</v>
      </c>
      <c r="R16" s="9">
        <f t="shared" si="3"/>
        <v>2.4756362732760073</v>
      </c>
      <c r="S16" s="10">
        <f t="shared" si="4"/>
        <v>-0.1172111818659225</v>
      </c>
      <c r="T16" s="1">
        <f t="shared" si="5"/>
        <v>2.4756364754638809</v>
      </c>
    </row>
    <row r="17" spans="1:20" x14ac:dyDescent="0.15">
      <c r="A17">
        <f t="shared" si="6"/>
        <v>14</v>
      </c>
      <c r="B17" s="2">
        <v>3.26</v>
      </c>
      <c r="C17" s="3">
        <v>25</v>
      </c>
      <c r="E17" s="1">
        <f t="shared" si="0"/>
        <v>3.26</v>
      </c>
      <c r="F17" s="1">
        <f t="shared" si="1"/>
        <v>25</v>
      </c>
      <c r="G17" s="1">
        <f t="shared" si="2"/>
        <v>25.126197048215442</v>
      </c>
      <c r="R17" s="9">
        <f t="shared" si="3"/>
        <v>2.0718615303466663</v>
      </c>
      <c r="S17" s="10">
        <f t="shared" si="4"/>
        <v>-9.8097867787217297E-2</v>
      </c>
      <c r="T17" s="1">
        <f t="shared" si="5"/>
        <v>2.071861699557823</v>
      </c>
    </row>
    <row r="18" spans="1:20" x14ac:dyDescent="0.15">
      <c r="A18">
        <f t="shared" si="6"/>
        <v>15</v>
      </c>
      <c r="B18" s="2">
        <v>3.53</v>
      </c>
      <c r="C18" s="3">
        <v>26</v>
      </c>
      <c r="E18" s="1">
        <f t="shared" si="0"/>
        <v>3.53</v>
      </c>
      <c r="F18" s="1">
        <f t="shared" si="1"/>
        <v>26</v>
      </c>
      <c r="G18" s="1">
        <f t="shared" si="2"/>
        <v>26.13784617306376</v>
      </c>
      <c r="R18" s="9">
        <f t="shared" si="3"/>
        <v>2.2940238396401536</v>
      </c>
      <c r="S18" s="10">
        <f t="shared" si="4"/>
        <v>-0.10861564310283001</v>
      </c>
      <c r="T18" s="1">
        <f t="shared" si="5"/>
        <v>2.2940240269955448</v>
      </c>
    </row>
    <row r="19" spans="1:20" x14ac:dyDescent="0.15">
      <c r="A19">
        <f t="shared" si="6"/>
        <v>16</v>
      </c>
      <c r="B19" s="2">
        <v>2.74</v>
      </c>
      <c r="C19" s="3">
        <v>19</v>
      </c>
      <c r="E19" s="1">
        <f t="shared" si="0"/>
        <v>2.74</v>
      </c>
      <c r="F19" s="1">
        <f t="shared" si="1"/>
        <v>19</v>
      </c>
      <c r="G19" s="1">
        <f t="shared" si="2"/>
        <v>19.108317823564438</v>
      </c>
      <c r="R19" s="9">
        <f t="shared" si="3"/>
        <v>1.8364280247833269</v>
      </c>
      <c r="S19" s="10">
        <f t="shared" si="4"/>
        <v>-8.6948570224034682E-2</v>
      </c>
      <c r="T19" s="1">
        <f t="shared" si="5"/>
        <v>1.8364281747663762</v>
      </c>
    </row>
    <row r="20" spans="1:20" x14ac:dyDescent="0.15">
      <c r="A20">
        <f t="shared" si="6"/>
        <v>17</v>
      </c>
      <c r="B20" s="2">
        <v>2.75</v>
      </c>
      <c r="C20" s="3">
        <v>25</v>
      </c>
      <c r="E20" s="1">
        <f t="shared" si="0"/>
        <v>2.75</v>
      </c>
      <c r="F20" s="1">
        <f t="shared" si="1"/>
        <v>25</v>
      </c>
      <c r="G20" s="1">
        <f t="shared" si="2"/>
        <v>25.10208075961194</v>
      </c>
      <c r="R20" s="9">
        <f t="shared" si="3"/>
        <v>1.5630019134368767</v>
      </c>
      <c r="S20" s="10">
        <f t="shared" si="4"/>
        <v>-7.4008548961252529E-2</v>
      </c>
      <c r="T20" s="1">
        <f t="shared" si="5"/>
        <v>1.5630020410889218</v>
      </c>
    </row>
    <row r="21" spans="1:20" x14ac:dyDescent="0.15">
      <c r="A21">
        <f t="shared" si="6"/>
        <v>18</v>
      </c>
      <c r="B21" s="2">
        <v>2.83</v>
      </c>
      <c r="C21" s="3">
        <v>19</v>
      </c>
      <c r="E21" s="1">
        <f t="shared" si="0"/>
        <v>2.83</v>
      </c>
      <c r="F21" s="1">
        <f t="shared" si="1"/>
        <v>19</v>
      </c>
      <c r="G21" s="1">
        <f t="shared" si="2"/>
        <v>19.112573639200349</v>
      </c>
      <c r="R21" s="9">
        <f t="shared" si="3"/>
        <v>1.9262267807085838</v>
      </c>
      <c r="S21" s="10">
        <f t="shared" si="4"/>
        <v>-9.1199626487441066E-2</v>
      </c>
      <c r="T21" s="1">
        <f t="shared" si="5"/>
        <v>1.9262269380255939</v>
      </c>
    </row>
    <row r="22" spans="1:20" x14ac:dyDescent="0.15">
      <c r="A22">
        <f t="shared" si="6"/>
        <v>19</v>
      </c>
      <c r="B22" s="2">
        <v>3.12</v>
      </c>
      <c r="C22" s="3">
        <v>23</v>
      </c>
      <c r="E22" s="1">
        <f t="shared" si="0"/>
        <v>3.12</v>
      </c>
      <c r="F22" s="1">
        <f t="shared" si="1"/>
        <v>23</v>
      </c>
      <c r="G22" s="1">
        <f t="shared" si="2"/>
        <v>23.121813534678406</v>
      </c>
      <c r="R22" s="9">
        <f t="shared" si="3"/>
        <v>2.0266424936497227</v>
      </c>
      <c r="S22" s="10">
        <f t="shared" si="4"/>
        <v>-9.5955900548897688E-2</v>
      </c>
      <c r="T22" s="1">
        <f t="shared" si="5"/>
        <v>2.0266426591677922</v>
      </c>
    </row>
    <row r="23" spans="1:20" x14ac:dyDescent="0.15">
      <c r="A23">
        <f t="shared" si="6"/>
        <v>20</v>
      </c>
      <c r="B23" s="2">
        <v>3.16</v>
      </c>
      <c r="C23" s="3">
        <v>25</v>
      </c>
      <c r="E23" s="1">
        <f t="shared" si="0"/>
        <v>3.16</v>
      </c>
      <c r="F23" s="1">
        <f t="shared" si="1"/>
        <v>25</v>
      </c>
      <c r="G23" s="1">
        <f t="shared" si="2"/>
        <v>25.121468364175538</v>
      </c>
      <c r="R23" s="9">
        <f t="shared" si="3"/>
        <v>1.9720851348741588</v>
      </c>
      <c r="S23" s="10">
        <f t="shared" si="4"/>
        <v>-9.3374471938986403E-2</v>
      </c>
      <c r="T23" s="1">
        <f t="shared" si="5"/>
        <v>1.9720852959364701</v>
      </c>
    </row>
    <row r="24" spans="1:20" x14ac:dyDescent="0.15">
      <c r="A24">
        <f t="shared" si="6"/>
        <v>21</v>
      </c>
      <c r="B24" s="2">
        <v>2.06</v>
      </c>
      <c r="C24" s="3">
        <v>22</v>
      </c>
      <c r="E24" s="1">
        <f t="shared" si="0"/>
        <v>2.06</v>
      </c>
      <c r="F24" s="1">
        <f t="shared" si="1"/>
        <v>22</v>
      </c>
      <c r="G24" s="1">
        <f t="shared" si="2"/>
        <v>22.072807805914856</v>
      </c>
      <c r="R24" s="9">
        <f t="shared" si="3"/>
        <v>1.0162466601234239</v>
      </c>
      <c r="S24" s="10">
        <f t="shared" si="4"/>
        <v>-4.8123298032276551E-2</v>
      </c>
      <c r="T24" s="1">
        <f t="shared" si="5"/>
        <v>1.0162467431213802</v>
      </c>
    </row>
    <row r="25" spans="1:20" x14ac:dyDescent="0.15">
      <c r="A25">
        <f t="shared" si="6"/>
        <v>22</v>
      </c>
      <c r="B25" s="2">
        <v>3.62</v>
      </c>
      <c r="C25" s="3">
        <v>28</v>
      </c>
      <c r="E25" s="1">
        <f t="shared" si="0"/>
        <v>3.62</v>
      </c>
      <c r="F25" s="1">
        <f t="shared" si="1"/>
        <v>28</v>
      </c>
      <c r="G25" s="1">
        <f t="shared" si="2"/>
        <v>28.139865344580841</v>
      </c>
      <c r="R25" s="9">
        <f t="shared" si="3"/>
        <v>2.2893546786008443</v>
      </c>
      <c r="S25" s="10">
        <f t="shared" si="4"/>
        <v>-0.10839591241703062</v>
      </c>
      <c r="T25" s="1">
        <f t="shared" si="5"/>
        <v>2.2893548655749001</v>
      </c>
    </row>
    <row r="26" spans="1:20" x14ac:dyDescent="0.15">
      <c r="A26">
        <f t="shared" si="6"/>
        <v>23</v>
      </c>
      <c r="B26" s="2">
        <v>2.89</v>
      </c>
      <c r="C26" s="3">
        <v>14</v>
      </c>
      <c r="E26" s="1">
        <f t="shared" si="0"/>
        <v>2.89</v>
      </c>
      <c r="F26" s="1">
        <f t="shared" si="1"/>
        <v>14</v>
      </c>
      <c r="G26" s="1">
        <f t="shared" si="2"/>
        <v>14.121002459921364</v>
      </c>
      <c r="R26" s="9">
        <f t="shared" si="3"/>
        <v>2.2222624104035056</v>
      </c>
      <c r="S26" s="10">
        <f t="shared" si="4"/>
        <v>-0.10521063136938302</v>
      </c>
      <c r="T26" s="1">
        <f t="shared" si="5"/>
        <v>2.2222625918980636</v>
      </c>
    </row>
    <row r="27" spans="1:20" x14ac:dyDescent="0.15">
      <c r="A27">
        <f t="shared" si="6"/>
        <v>24</v>
      </c>
      <c r="B27" s="2">
        <v>3.51</v>
      </c>
      <c r="C27" s="3">
        <v>26</v>
      </c>
      <c r="E27" s="1">
        <f t="shared" si="0"/>
        <v>3.51</v>
      </c>
      <c r="F27" s="1">
        <f t="shared" si="1"/>
        <v>26</v>
      </c>
      <c r="G27" s="1">
        <f t="shared" si="2"/>
        <v>26.136900436255779</v>
      </c>
      <c r="R27" s="9">
        <f t="shared" si="3"/>
        <v>2.2740685605456523</v>
      </c>
      <c r="S27" s="10">
        <f t="shared" si="4"/>
        <v>-0.10767096393318454</v>
      </c>
      <c r="T27" s="1">
        <f t="shared" si="5"/>
        <v>2.2740687462712743</v>
      </c>
    </row>
    <row r="28" spans="1:20" x14ac:dyDescent="0.15">
      <c r="A28">
        <f t="shared" si="6"/>
        <v>25</v>
      </c>
      <c r="B28" s="2">
        <v>3.54</v>
      </c>
      <c r="C28" s="3">
        <v>24</v>
      </c>
      <c r="E28" s="1">
        <f t="shared" si="0"/>
        <v>3.54</v>
      </c>
      <c r="F28" s="1">
        <f t="shared" si="1"/>
        <v>24</v>
      </c>
      <c r="G28" s="1">
        <f t="shared" si="2"/>
        <v>24.140555685586577</v>
      </c>
      <c r="R28" s="9">
        <f t="shared" si="3"/>
        <v>2.3984693961519716</v>
      </c>
      <c r="S28" s="10">
        <f t="shared" si="4"/>
        <v>-0.11355876963685319</v>
      </c>
      <c r="T28" s="1">
        <f t="shared" si="5"/>
        <v>2.3984695920375434</v>
      </c>
    </row>
    <row r="29" spans="1:20" x14ac:dyDescent="0.15">
      <c r="A29">
        <f t="shared" si="6"/>
        <v>26</v>
      </c>
      <c r="B29" s="2">
        <v>2.83</v>
      </c>
      <c r="C29" s="3">
        <v>27</v>
      </c>
      <c r="E29" s="1">
        <f t="shared" si="0"/>
        <v>2.83</v>
      </c>
      <c r="F29" s="1">
        <f t="shared" si="1"/>
        <v>27</v>
      </c>
      <c r="G29" s="1">
        <f t="shared" si="2"/>
        <v>27.103627062725028</v>
      </c>
      <c r="R29" s="9">
        <f t="shared" si="3"/>
        <v>1.5483551128503164</v>
      </c>
      <c r="S29" s="10">
        <f t="shared" si="4"/>
        <v>-7.3316478690628628E-2</v>
      </c>
      <c r="T29" s="1">
        <f t="shared" si="5"/>
        <v>1.5483552393061415</v>
      </c>
    </row>
    <row r="30" spans="1:20" x14ac:dyDescent="0.15">
      <c r="A30">
        <f t="shared" si="6"/>
        <v>27</v>
      </c>
      <c r="B30" s="2">
        <v>3.39</v>
      </c>
      <c r="C30" s="3">
        <v>17</v>
      </c>
      <c r="E30" s="1">
        <f t="shared" si="0"/>
        <v>3.39</v>
      </c>
      <c r="F30" s="1">
        <f t="shared" si="1"/>
        <v>17</v>
      </c>
      <c r="G30" s="1">
        <f t="shared" si="2"/>
        <v>17.14129091394263</v>
      </c>
      <c r="R30" s="9">
        <f t="shared" si="3"/>
        <v>2.5794425123191944</v>
      </c>
      <c r="S30" s="10">
        <f t="shared" si="4"/>
        <v>-0.12212143018671995</v>
      </c>
      <c r="T30" s="1">
        <f t="shared" si="5"/>
        <v>2.5794427229850352</v>
      </c>
    </row>
    <row r="31" spans="1:20" x14ac:dyDescent="0.15">
      <c r="A31">
        <f t="shared" si="6"/>
        <v>28</v>
      </c>
      <c r="B31" s="2">
        <v>2.67</v>
      </c>
      <c r="C31" s="3">
        <v>24</v>
      </c>
      <c r="E31" s="1">
        <f t="shared" si="0"/>
        <v>2.67</v>
      </c>
      <c r="F31" s="1">
        <f t="shared" si="1"/>
        <v>24</v>
      </c>
      <c r="G31" s="1">
        <f t="shared" si="2"/>
        <v>24.09941613443943</v>
      </c>
      <c r="R31" s="9">
        <f t="shared" si="3"/>
        <v>1.530414755541154</v>
      </c>
      <c r="S31" s="10">
        <f t="shared" si="4"/>
        <v>-7.2465225757266438E-2</v>
      </c>
      <c r="T31" s="1">
        <f t="shared" si="5"/>
        <v>1.530414880531771</v>
      </c>
    </row>
    <row r="32" spans="1:20" x14ac:dyDescent="0.15">
      <c r="A32">
        <f t="shared" si="6"/>
        <v>29</v>
      </c>
      <c r="B32" s="2">
        <v>3.65</v>
      </c>
      <c r="C32" s="3">
        <v>21</v>
      </c>
      <c r="E32" s="1">
        <f t="shared" si="0"/>
        <v>3.65</v>
      </c>
      <c r="F32" s="1">
        <f t="shared" si="1"/>
        <v>21</v>
      </c>
      <c r="G32" s="1">
        <f t="shared" si="2"/>
        <v>21.149112204208716</v>
      </c>
      <c r="R32" s="9">
        <f t="shared" si="3"/>
        <v>2.6499253066185804</v>
      </c>
      <c r="S32" s="10">
        <f t="shared" si="4"/>
        <v>-0.12546068549371014</v>
      </c>
      <c r="T32" s="1">
        <f t="shared" si="5"/>
        <v>2.6499255230408267</v>
      </c>
    </row>
    <row r="33" spans="1:20" x14ac:dyDescent="0.15">
      <c r="A33">
        <f t="shared" si="6"/>
        <v>30</v>
      </c>
      <c r="B33" s="2">
        <v>4</v>
      </c>
      <c r="C33" s="3">
        <v>23</v>
      </c>
      <c r="E33" s="1">
        <f t="shared" si="0"/>
        <v>4</v>
      </c>
      <c r="F33" s="1">
        <f t="shared" si="1"/>
        <v>23</v>
      </c>
      <c r="G33" s="1">
        <f t="shared" si="2"/>
        <v>23.163425954229545</v>
      </c>
      <c r="R33" s="9">
        <f t="shared" si="3"/>
        <v>2.9046747738077903</v>
      </c>
      <c r="S33" s="10">
        <f t="shared" si="4"/>
        <v>-0.13752178401330895</v>
      </c>
      <c r="T33" s="1">
        <f t="shared" si="5"/>
        <v>2.9046750110356991</v>
      </c>
    </row>
    <row r="34" spans="1:20" x14ac:dyDescent="0.15">
      <c r="A34">
        <f t="shared" si="6"/>
        <v>31</v>
      </c>
      <c r="B34" s="2">
        <v>3.1</v>
      </c>
      <c r="C34" s="3">
        <v>21</v>
      </c>
      <c r="E34" s="1">
        <f t="shared" si="0"/>
        <v>3.1</v>
      </c>
      <c r="F34" s="1">
        <f t="shared" si="1"/>
        <v>21</v>
      </c>
      <c r="G34" s="1">
        <f t="shared" si="2"/>
        <v>21.123104441989256</v>
      </c>
      <c r="R34" s="9">
        <f t="shared" si="3"/>
        <v>2.1011551315197878</v>
      </c>
      <c r="S34" s="10">
        <f t="shared" si="4"/>
        <v>-9.9482008328454441E-2</v>
      </c>
      <c r="T34" s="1">
        <f t="shared" si="5"/>
        <v>2.1011553031233845</v>
      </c>
    </row>
    <row r="35" spans="1:20" x14ac:dyDescent="0.15">
      <c r="A35">
        <f t="shared" si="6"/>
        <v>32</v>
      </c>
      <c r="B35" s="2">
        <v>2.39</v>
      </c>
      <c r="C35" s="3">
        <v>19</v>
      </c>
      <c r="E35" s="1">
        <f t="shared" si="0"/>
        <v>2.39</v>
      </c>
      <c r="F35" s="1">
        <f t="shared" si="1"/>
        <v>19</v>
      </c>
      <c r="G35" s="1">
        <f t="shared" si="2"/>
        <v>19.091767429424781</v>
      </c>
      <c r="R35" s="9">
        <f t="shared" si="3"/>
        <v>1.4872106406295496</v>
      </c>
      <c r="S35" s="10">
        <f t="shared" si="4"/>
        <v>-7.0416684755237213E-2</v>
      </c>
      <c r="T35" s="1">
        <f t="shared" si="5"/>
        <v>1.4872107620916399</v>
      </c>
    </row>
    <row r="36" spans="1:20" x14ac:dyDescent="0.15">
      <c r="A36" s="11" t="s">
        <v>2</v>
      </c>
      <c r="B36" s="12">
        <f>AVERAGE(B4:B35)</f>
        <v>3.1171875000000004</v>
      </c>
      <c r="C36" s="13">
        <f>AVERAGE(C4:C35)</f>
        <v>21.9375</v>
      </c>
      <c r="D36" s="11"/>
      <c r="E36" s="14">
        <f t="shared" ref="E36:G36" si="7">AVERAGE(E4:E35)</f>
        <v>3.1171875000000004</v>
      </c>
      <c r="F36" s="14">
        <f t="shared" si="7"/>
        <v>21.9375</v>
      </c>
      <c r="G36" s="14">
        <f t="shared" si="7"/>
        <v>22.060368757627916</v>
      </c>
      <c r="Q36" t="s">
        <v>2</v>
      </c>
      <c r="R36" s="1">
        <f t="shared" ref="R36:T36" si="8">AVERAGE(R4:R35)</f>
        <v>2.0740223634144841</v>
      </c>
      <c r="S36" s="1">
        <f t="shared" si="8"/>
        <v>-9.8198160607429585E-2</v>
      </c>
      <c r="T36" s="1">
        <f t="shared" si="8"/>
        <v>2.0740225328021187</v>
      </c>
    </row>
    <row r="37" spans="1:20" x14ac:dyDescent="0.15">
      <c r="A37" s="15" t="s">
        <v>3</v>
      </c>
      <c r="B37" s="16">
        <f>STDEV(B4:B35)</f>
        <v>0.46671283133794517</v>
      </c>
      <c r="C37" s="17">
        <f>STDEV(C4:C35)</f>
        <v>3.9015092199748018</v>
      </c>
      <c r="D37" s="15"/>
      <c r="E37" s="18">
        <f t="shared" ref="E37:G37" si="9">STDEV(E4:E35)</f>
        <v>0.46671283133794517</v>
      </c>
      <c r="F37" s="18">
        <f t="shared" si="9"/>
        <v>3.9015092199748018</v>
      </c>
      <c r="G37" s="18">
        <f t="shared" si="9"/>
        <v>3.9057396353965581</v>
      </c>
      <c r="Q37" t="s">
        <v>3</v>
      </c>
      <c r="R37" s="1">
        <f t="shared" ref="R37:T37" si="10">STDEV(R4:R35)</f>
        <v>0.42940619127589202</v>
      </c>
      <c r="S37" s="1">
        <f t="shared" si="10"/>
        <v>2.0327984524517558E-2</v>
      </c>
      <c r="T37" s="1">
        <f t="shared" si="10"/>
        <v>0.42940622634595615</v>
      </c>
    </row>
    <row r="38" spans="1:20" x14ac:dyDescent="0.15">
      <c r="E38" s="1"/>
      <c r="F38" s="1" t="s">
        <v>7</v>
      </c>
      <c r="G38" s="1">
        <f>+G37/SUM(B37:C37)</f>
        <v>0.89412570824388315</v>
      </c>
      <c r="S38" s="1" t="s">
        <v>7</v>
      </c>
      <c r="T38" s="1">
        <f>+T37/2</f>
        <v>0.21470311317297808</v>
      </c>
    </row>
    <row r="39" spans="1:20" x14ac:dyDescent="0.15">
      <c r="C39">
        <f>CORREL(A4:A35,B4:B35)</f>
        <v>6.030674836919498E-2</v>
      </c>
      <c r="G39">
        <f>CORREL(E4:E35,F4:F35)</f>
        <v>0.38698626471597447</v>
      </c>
      <c r="S39">
        <f>CORREL(G4:G35,T4:T35)</f>
        <v>-4.2823316576408787E-3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DCCD-BE1A-4D56-8344-F43A1BA33604}">
  <dimension ref="A2:T40"/>
  <sheetViews>
    <sheetView workbookViewId="0">
      <selection activeCell="B35" sqref="B35"/>
    </sheetView>
  </sheetViews>
  <sheetFormatPr defaultRowHeight="12" x14ac:dyDescent="0.15"/>
  <cols>
    <col min="2" max="2" width="12.85546875" customWidth="1"/>
    <col min="3" max="4" width="12.140625" customWidth="1"/>
    <col min="5" max="5" width="12" customWidth="1"/>
    <col min="6" max="6" width="12.42578125" customWidth="1"/>
    <col min="7" max="7" width="12.42578125" bestFit="1" customWidth="1"/>
    <col min="18" max="18" width="22" bestFit="1" customWidth="1"/>
    <col min="19" max="19" width="19.7109375" bestFit="1" customWidth="1"/>
  </cols>
  <sheetData>
    <row r="2" spans="1:20" x14ac:dyDescent="0.15">
      <c r="E2" t="s">
        <v>0</v>
      </c>
      <c r="F2" t="s">
        <v>1</v>
      </c>
      <c r="R2" t="s">
        <v>0</v>
      </c>
      <c r="S2" t="s">
        <v>1</v>
      </c>
    </row>
    <row r="3" spans="1:20" x14ac:dyDescent="0.15">
      <c r="D3" t="s">
        <v>5</v>
      </c>
      <c r="E3">
        <v>0.70659486076366784</v>
      </c>
      <c r="F3">
        <v>0.70761886076366787</v>
      </c>
      <c r="G3">
        <f>+E3^2+F3^2</f>
        <v>1.0000007493660983</v>
      </c>
      <c r="Q3" t="s">
        <v>5</v>
      </c>
      <c r="R3">
        <v>1.0000000816710741</v>
      </c>
      <c r="S3">
        <v>0</v>
      </c>
      <c r="T3">
        <f>+R3^2+S3^2</f>
        <v>1.0000001633421549</v>
      </c>
    </row>
    <row r="4" spans="1:20" x14ac:dyDescent="0.15">
      <c r="B4" t="s">
        <v>0</v>
      </c>
      <c r="C4" t="s">
        <v>1</v>
      </c>
      <c r="E4" t="s">
        <v>0</v>
      </c>
      <c r="F4" t="s">
        <v>1</v>
      </c>
      <c r="G4" t="s">
        <v>6</v>
      </c>
      <c r="R4" t="s">
        <v>0</v>
      </c>
      <c r="S4" t="s">
        <v>1</v>
      </c>
      <c r="T4" t="s">
        <v>6</v>
      </c>
    </row>
    <row r="5" spans="1:20" x14ac:dyDescent="0.15">
      <c r="A5">
        <v>1</v>
      </c>
      <c r="B5" s="2">
        <v>2.66</v>
      </c>
      <c r="C5" s="3">
        <v>20</v>
      </c>
      <c r="D5" t="s">
        <v>4</v>
      </c>
      <c r="E5" s="1">
        <f>+(B5-$B$37)/$B$38</f>
        <v>-0.97959059469044762</v>
      </c>
      <c r="F5" s="1">
        <f>+(C5-$C$37)/$C$38</f>
        <v>-0.49660269674116353</v>
      </c>
      <c r="G5" s="1">
        <f>SUMPRODUCT($E$3:$F$3,E5:F5)</f>
        <v>-1.0435791143808428</v>
      </c>
      <c r="R5" s="9">
        <f>+E5-G5*$E$3</f>
        <v>-0.24220295566864414</v>
      </c>
      <c r="S5" s="10">
        <f>+F5-G5*$F$3</f>
        <v>0.24185356729376595</v>
      </c>
      <c r="T5" s="1">
        <f>SUMPRODUCT($R$3:$S$3,R5:S5)</f>
        <v>-0.24220297544961969</v>
      </c>
    </row>
    <row r="6" spans="1:20" x14ac:dyDescent="0.15">
      <c r="A6">
        <f>+A5+1</f>
        <v>2</v>
      </c>
      <c r="B6" s="2">
        <v>2.89</v>
      </c>
      <c r="C6" s="3">
        <v>22</v>
      </c>
      <c r="E6" s="1">
        <f t="shared" ref="E6:E36" si="0">+(B6-$B$37)/$B$38</f>
        <v>-0.4867822025563609</v>
      </c>
      <c r="F6" s="1">
        <f t="shared" ref="F6:F36" si="1">+(C6-$C$37)/$C$38</f>
        <v>1.6019441830360113E-2</v>
      </c>
      <c r="G6" s="1">
        <f t="shared" ref="G6:G36" si="2">SUMPRODUCT($E$3:$F$3,E6:F6)</f>
        <v>-0.33262214345947411</v>
      </c>
      <c r="R6" s="9">
        <f t="shared" ref="R6:R36" si="3">+E6-G6*$E$3</f>
        <v>-0.25175310541170104</v>
      </c>
      <c r="S6" s="10">
        <f t="shared" ref="S6:S36" si="4">+F6-G6*$F$3</f>
        <v>0.25138914404992246</v>
      </c>
      <c r="T6" s="1">
        <f t="shared" ref="T6:T36" si="5">SUMPRODUCT($R$3:$S$3,R6:S6)</f>
        <v>-0.2517531259726476</v>
      </c>
    </row>
    <row r="7" spans="1:20" x14ac:dyDescent="0.15">
      <c r="A7">
        <f t="shared" ref="A7:A36" si="6">+A6+1</f>
        <v>3</v>
      </c>
      <c r="B7" s="2">
        <v>3.28</v>
      </c>
      <c r="C7" s="3">
        <v>24</v>
      </c>
      <c r="E7" s="1">
        <f t="shared" si="0"/>
        <v>0.34884941888839432</v>
      </c>
      <c r="F7" s="1">
        <f t="shared" si="1"/>
        <v>0.5286415804018838</v>
      </c>
      <c r="G7" s="1">
        <f t="shared" si="2"/>
        <v>0.6205719594432173</v>
      </c>
      <c r="R7" s="9">
        <f t="shared" si="3"/>
        <v>-8.964353838822231E-2</v>
      </c>
      <c r="S7" s="10">
        <f t="shared" si="4"/>
        <v>8.9513157438797286E-2</v>
      </c>
      <c r="T7" s="1">
        <f t="shared" si="5"/>
        <v>-8.9643545709506375E-2</v>
      </c>
    </row>
    <row r="8" spans="1:20" x14ac:dyDescent="0.15">
      <c r="A8">
        <f t="shared" si="6"/>
        <v>4</v>
      </c>
      <c r="B8" s="2">
        <v>2.92</v>
      </c>
      <c r="C8" s="3">
        <v>12</v>
      </c>
      <c r="E8" s="1">
        <f t="shared" si="0"/>
        <v>-0.42250284706061086</v>
      </c>
      <c r="F8" s="1">
        <f t="shared" si="1"/>
        <v>-2.5470912510272581</v>
      </c>
      <c r="G8" s="1">
        <f t="shared" si="2"/>
        <v>-2.1009081497040598</v>
      </c>
      <c r="R8" s="9">
        <f t="shared" si="3"/>
        <v>1.0619880544567843</v>
      </c>
      <c r="S8" s="10">
        <f t="shared" si="4"/>
        <v>-1.0604490195645659</v>
      </c>
      <c r="T8" s="1">
        <f t="shared" si="5"/>
        <v>1.0619881411904895</v>
      </c>
    </row>
    <row r="9" spans="1:20" x14ac:dyDescent="0.15">
      <c r="A9">
        <f t="shared" si="6"/>
        <v>5</v>
      </c>
      <c r="B9" s="2">
        <v>4</v>
      </c>
      <c r="C9" s="3">
        <v>21</v>
      </c>
      <c r="E9" s="1">
        <f t="shared" si="0"/>
        <v>1.8915539507864056</v>
      </c>
      <c r="F9" s="1">
        <f t="shared" si="1"/>
        <v>-0.24029162745540172</v>
      </c>
      <c r="G9" s="1">
        <f t="shared" si="2"/>
        <v>1.166527412811847</v>
      </c>
      <c r="R9" s="9">
        <f t="shared" si="3"/>
        <v>1.0672916759536171</v>
      </c>
      <c r="S9" s="10">
        <f t="shared" si="4"/>
        <v>-1.0657484263589099</v>
      </c>
      <c r="T9" s="1">
        <f t="shared" si="5"/>
        <v>1.0672917631204746</v>
      </c>
    </row>
    <row r="10" spans="1:20" x14ac:dyDescent="0.15">
      <c r="A10">
        <f t="shared" si="6"/>
        <v>6</v>
      </c>
      <c r="B10" s="2">
        <v>2.86</v>
      </c>
      <c r="C10" s="3">
        <v>17</v>
      </c>
      <c r="E10" s="1">
        <f t="shared" si="0"/>
        <v>-0.55106155805211188</v>
      </c>
      <c r="F10" s="1">
        <f t="shared" si="1"/>
        <v>-1.2655359045984491</v>
      </c>
      <c r="G10" s="1">
        <f t="shared" si="2"/>
        <v>-1.2848943399515143</v>
      </c>
      <c r="R10" s="9">
        <f t="shared" si="3"/>
        <v>0.35683817918195326</v>
      </c>
      <c r="S10" s="10">
        <f t="shared" si="4"/>
        <v>-0.3563204355602736</v>
      </c>
      <c r="T10" s="1">
        <f t="shared" si="5"/>
        <v>0.35683820832531066</v>
      </c>
    </row>
    <row r="11" spans="1:20" x14ac:dyDescent="0.15">
      <c r="A11">
        <f t="shared" si="6"/>
        <v>7</v>
      </c>
      <c r="B11" s="2">
        <v>2.76</v>
      </c>
      <c r="C11" s="3">
        <v>17</v>
      </c>
      <c r="E11" s="1">
        <f t="shared" si="0"/>
        <v>-0.76532607637128025</v>
      </c>
      <c r="F11" s="1">
        <f t="shared" si="1"/>
        <v>-1.2655359045984491</v>
      </c>
      <c r="G11" s="1">
        <f t="shared" si="2"/>
        <v>-1.4362925474398414</v>
      </c>
      <c r="R11" s="9">
        <f t="shared" si="3"/>
        <v>0.24955085620286821</v>
      </c>
      <c r="S11" s="10">
        <f t="shared" si="4"/>
        <v>-0.2491882084557222</v>
      </c>
      <c r="T11" s="1">
        <f t="shared" si="5"/>
        <v>0.24955087658395469</v>
      </c>
    </row>
    <row r="12" spans="1:20" x14ac:dyDescent="0.15">
      <c r="A12">
        <f t="shared" si="6"/>
        <v>8</v>
      </c>
      <c r="B12" s="2">
        <v>2.87</v>
      </c>
      <c r="C12" s="3">
        <v>21</v>
      </c>
      <c r="E12" s="1">
        <f t="shared" si="0"/>
        <v>-0.52963510622019461</v>
      </c>
      <c r="F12" s="1">
        <f t="shared" si="1"/>
        <v>-0.24029162745540172</v>
      </c>
      <c r="G12" s="1">
        <f t="shared" si="2"/>
        <v>-0.5442723318062479</v>
      </c>
      <c r="R12" s="9">
        <f t="shared" si="3"/>
        <v>-0.14505507371004206</v>
      </c>
      <c r="S12" s="10">
        <f t="shared" si="4"/>
        <v>0.14484573992252042</v>
      </c>
      <c r="T12" s="1">
        <f t="shared" si="5"/>
        <v>-0.14505508555684574</v>
      </c>
    </row>
    <row r="13" spans="1:20" x14ac:dyDescent="0.15">
      <c r="A13">
        <f t="shared" si="6"/>
        <v>9</v>
      </c>
      <c r="B13" s="2">
        <v>3.03</v>
      </c>
      <c r="C13" s="3">
        <v>25</v>
      </c>
      <c r="E13" s="1">
        <f t="shared" si="0"/>
        <v>-0.18681187690952614</v>
      </c>
      <c r="F13" s="1">
        <f t="shared" si="1"/>
        <v>0.78495264968764555</v>
      </c>
      <c r="G13" s="1">
        <f t="shared" si="2"/>
        <v>0.42344698757150812</v>
      </c>
      <c r="R13" s="9">
        <f t="shared" si="3"/>
        <v>-0.48601734213341052</v>
      </c>
      <c r="S13" s="10">
        <f t="shared" si="4"/>
        <v>0.48531357474848796</v>
      </c>
      <c r="T13" s="1">
        <f t="shared" si="5"/>
        <v>-0.48601738182696891</v>
      </c>
    </row>
    <row r="14" spans="1:20" x14ac:dyDescent="0.15">
      <c r="A14">
        <f t="shared" si="6"/>
        <v>10</v>
      </c>
      <c r="B14" s="2">
        <v>3.92</v>
      </c>
      <c r="C14" s="3">
        <v>29</v>
      </c>
      <c r="D14" s="4">
        <f>+(B14-B37)^2+(C14-C37)^2</f>
        <v>50.52341416015625</v>
      </c>
      <c r="E14" s="1">
        <f t="shared" si="0"/>
        <v>1.7201423361310708</v>
      </c>
      <c r="F14" s="1">
        <f t="shared" si="1"/>
        <v>1.8101969268306928</v>
      </c>
      <c r="G14" s="1">
        <f t="shared" si="2"/>
        <v>2.4963732216140517</v>
      </c>
      <c r="R14" s="9">
        <f t="shared" si="3"/>
        <v>-4.3782152809459074E-2</v>
      </c>
      <c r="S14" s="10">
        <f t="shared" si="4"/>
        <v>4.3716151711230111E-2</v>
      </c>
      <c r="T14" s="1">
        <f t="shared" si="5"/>
        <v>-4.3782156385194525E-2</v>
      </c>
    </row>
    <row r="15" spans="1:20" x14ac:dyDescent="0.15">
      <c r="A15">
        <f t="shared" si="6"/>
        <v>11</v>
      </c>
      <c r="B15" s="2">
        <v>2.63</v>
      </c>
      <c r="C15" s="3">
        <v>20</v>
      </c>
      <c r="E15" s="1">
        <f t="shared" si="0"/>
        <v>-1.0438699501861985</v>
      </c>
      <c r="F15" s="1">
        <f t="shared" si="1"/>
        <v>-0.49660269674116353</v>
      </c>
      <c r="G15" s="1">
        <f t="shared" si="2"/>
        <v>-1.0889985766273411</v>
      </c>
      <c r="R15" s="9">
        <f t="shared" si="3"/>
        <v>-0.27438915256236995</v>
      </c>
      <c r="S15" s="10">
        <f t="shared" si="4"/>
        <v>0.27399323542513143</v>
      </c>
      <c r="T15" s="1">
        <f t="shared" si="5"/>
        <v>-0.27438917497202675</v>
      </c>
    </row>
    <row r="16" spans="1:20" x14ac:dyDescent="0.15">
      <c r="A16">
        <f t="shared" si="6"/>
        <v>12</v>
      </c>
      <c r="B16" s="2">
        <v>3.32</v>
      </c>
      <c r="C16" s="3">
        <v>23</v>
      </c>
      <c r="E16" s="1">
        <f t="shared" si="0"/>
        <v>0.43455522621606169</v>
      </c>
      <c r="F16" s="1">
        <f t="shared" si="1"/>
        <v>0.27233051111612194</v>
      </c>
      <c r="G16" s="1">
        <f t="shared" si="2"/>
        <v>0.49976069558943986</v>
      </c>
      <c r="R16" s="9">
        <f t="shared" si="3"/>
        <v>8.1426887100887635E-2</v>
      </c>
      <c r="S16" s="10">
        <f t="shared" si="4"/>
        <v>-8.1309582951335724E-2</v>
      </c>
      <c r="T16" s="1">
        <f t="shared" si="5"/>
        <v>8.1426893751108967E-2</v>
      </c>
    </row>
    <row r="17" spans="1:20" x14ac:dyDescent="0.15">
      <c r="A17">
        <f t="shared" si="6"/>
        <v>13</v>
      </c>
      <c r="B17" s="2">
        <v>3.57</v>
      </c>
      <c r="C17" s="3">
        <v>23</v>
      </c>
      <c r="E17" s="1">
        <f t="shared" si="0"/>
        <v>0.97021652201398212</v>
      </c>
      <c r="F17" s="1">
        <f t="shared" si="1"/>
        <v>0.27233051111612194</v>
      </c>
      <c r="G17" s="1">
        <f t="shared" si="2"/>
        <v>0.87825621431025735</v>
      </c>
      <c r="R17" s="9">
        <f t="shared" si="3"/>
        <v>0.34964519454859977</v>
      </c>
      <c r="S17" s="10">
        <f t="shared" si="4"/>
        <v>-0.34914015071271409</v>
      </c>
      <c r="T17" s="1">
        <f t="shared" si="5"/>
        <v>0.34964522310449836</v>
      </c>
    </row>
    <row r="18" spans="1:20" x14ac:dyDescent="0.15">
      <c r="A18">
        <f t="shared" si="6"/>
        <v>14</v>
      </c>
      <c r="B18" s="2">
        <v>3.26</v>
      </c>
      <c r="C18" s="3">
        <v>25</v>
      </c>
      <c r="E18" s="1">
        <f t="shared" si="0"/>
        <v>0.30599651522456067</v>
      </c>
      <c r="F18" s="1">
        <f t="shared" si="1"/>
        <v>0.78495264968764555</v>
      </c>
      <c r="G18" s="1">
        <f t="shared" si="2"/>
        <v>0.77166286479466017</v>
      </c>
      <c r="R18" s="9">
        <f t="shared" si="3"/>
        <v>-0.23925649928151532</v>
      </c>
      <c r="S18" s="10">
        <f t="shared" si="4"/>
        <v>0.23890945240801986</v>
      </c>
      <c r="T18" s="1">
        <f t="shared" si="5"/>
        <v>-0.23925651882185062</v>
      </c>
    </row>
    <row r="19" spans="1:20" x14ac:dyDescent="0.15">
      <c r="A19">
        <f t="shared" si="6"/>
        <v>15</v>
      </c>
      <c r="B19" s="2">
        <v>3.53</v>
      </c>
      <c r="C19" s="3">
        <v>26</v>
      </c>
      <c r="E19" s="1">
        <f t="shared" si="0"/>
        <v>0.88451071468631481</v>
      </c>
      <c r="F19" s="1">
        <f t="shared" si="1"/>
        <v>1.0412637189734073</v>
      </c>
      <c r="G19" s="1">
        <f t="shared" si="2"/>
        <v>1.3618085718622512</v>
      </c>
      <c r="R19" s="9">
        <f t="shared" si="3"/>
        <v>-7.7736223535461946E-2</v>
      </c>
      <c r="S19" s="10">
        <f t="shared" si="4"/>
        <v>7.7622288774043535E-2</v>
      </c>
      <c r="T19" s="1">
        <f t="shared" si="5"/>
        <v>-7.773622988426282E-2</v>
      </c>
    </row>
    <row r="20" spans="1:20" x14ac:dyDescent="0.15">
      <c r="A20">
        <f t="shared" si="6"/>
        <v>16</v>
      </c>
      <c r="B20" s="2">
        <v>2.74</v>
      </c>
      <c r="C20" s="3">
        <v>19</v>
      </c>
      <c r="E20" s="1">
        <f t="shared" si="0"/>
        <v>-0.80817898003511301</v>
      </c>
      <c r="F20" s="1">
        <f t="shared" si="1"/>
        <v>-0.75291376602692539</v>
      </c>
      <c r="G20" s="1">
        <f t="shared" si="2"/>
        <v>-1.1038310952392896</v>
      </c>
      <c r="R20" s="9">
        <f t="shared" si="3"/>
        <v>-2.8217600987900271E-2</v>
      </c>
      <c r="S20" s="10">
        <f t="shared" si="4"/>
        <v>2.8177936061812514E-2</v>
      </c>
      <c r="T20" s="1">
        <f t="shared" si="5"/>
        <v>-2.8217603292462052E-2</v>
      </c>
    </row>
    <row r="21" spans="1:20" x14ac:dyDescent="0.15">
      <c r="A21">
        <f t="shared" si="6"/>
        <v>17</v>
      </c>
      <c r="B21" s="2">
        <v>2.75</v>
      </c>
      <c r="C21" s="3">
        <v>25</v>
      </c>
      <c r="E21" s="1">
        <f t="shared" si="0"/>
        <v>-0.78675252820319663</v>
      </c>
      <c r="F21" s="1">
        <f t="shared" si="1"/>
        <v>0.78495264968764555</v>
      </c>
      <c r="G21" s="1">
        <f t="shared" si="2"/>
        <v>-4.679933958071647E-4</v>
      </c>
      <c r="R21" s="9">
        <f t="shared" si="3"/>
        <v>-0.78642184647484792</v>
      </c>
      <c r="S21" s="10">
        <f t="shared" si="4"/>
        <v>0.78528381064123154</v>
      </c>
      <c r="T21" s="1">
        <f t="shared" si="5"/>
        <v>-0.78642191070276479</v>
      </c>
    </row>
    <row r="22" spans="1:20" x14ac:dyDescent="0.15">
      <c r="A22">
        <f t="shared" si="6"/>
        <v>18</v>
      </c>
      <c r="B22" s="2">
        <v>2.83</v>
      </c>
      <c r="C22" s="3">
        <v>19</v>
      </c>
      <c r="E22" s="1">
        <f t="shared" si="0"/>
        <v>-0.61534091354786191</v>
      </c>
      <c r="F22" s="1">
        <f t="shared" si="1"/>
        <v>-0.75291376602692539</v>
      </c>
      <c r="G22" s="1">
        <f t="shared" si="2"/>
        <v>-0.96757270849979538</v>
      </c>
      <c r="R22" s="9">
        <f t="shared" si="3"/>
        <v>6.8340989693275955E-2</v>
      </c>
      <c r="S22" s="10">
        <f t="shared" si="4"/>
        <v>-6.8241068332283716E-2</v>
      </c>
      <c r="T22" s="1">
        <f t="shared" si="5"/>
        <v>6.8340995274757996E-2</v>
      </c>
    </row>
    <row r="23" spans="1:20" x14ac:dyDescent="0.15">
      <c r="A23">
        <f t="shared" si="6"/>
        <v>19</v>
      </c>
      <c r="B23" s="2">
        <v>3.12</v>
      </c>
      <c r="C23" s="3">
        <v>23</v>
      </c>
      <c r="E23" s="1">
        <f t="shared" si="0"/>
        <v>6.0261895777258823E-3</v>
      </c>
      <c r="F23" s="1">
        <f t="shared" si="1"/>
        <v>0.27233051111612194</v>
      </c>
      <c r="G23" s="1">
        <f t="shared" si="2"/>
        <v>0.19696428061278626</v>
      </c>
      <c r="R23" s="9">
        <f t="shared" si="3"/>
        <v>-0.13314775885728183</v>
      </c>
      <c r="S23" s="10">
        <f t="shared" si="4"/>
        <v>0.13295487125776673</v>
      </c>
      <c r="T23" s="1">
        <f t="shared" si="5"/>
        <v>-0.13314776973160231</v>
      </c>
    </row>
    <row r="24" spans="1:20" x14ac:dyDescent="0.15">
      <c r="A24">
        <f t="shared" si="6"/>
        <v>20</v>
      </c>
      <c r="B24" s="2">
        <v>3.16</v>
      </c>
      <c r="C24" s="3">
        <v>25</v>
      </c>
      <c r="E24" s="1">
        <f t="shared" si="0"/>
        <v>9.1731996905393229E-2</v>
      </c>
      <c r="F24" s="1">
        <f t="shared" si="1"/>
        <v>0.78495264968764555</v>
      </c>
      <c r="G24" s="1">
        <f t="shared" si="2"/>
        <v>0.62026465730633373</v>
      </c>
      <c r="R24" s="9">
        <f t="shared" si="3"/>
        <v>-0.34654382226059977</v>
      </c>
      <c r="S24" s="10">
        <f t="shared" si="4"/>
        <v>0.34604167951257081</v>
      </c>
      <c r="T24" s="1">
        <f t="shared" si="5"/>
        <v>-0.34654385056320597</v>
      </c>
    </row>
    <row r="25" spans="1:20" x14ac:dyDescent="0.15">
      <c r="A25">
        <f t="shared" si="6"/>
        <v>21</v>
      </c>
      <c r="B25" s="2">
        <v>2.06</v>
      </c>
      <c r="C25" s="3">
        <v>22</v>
      </c>
      <c r="E25" s="1">
        <f t="shared" si="0"/>
        <v>-2.2651777046054571</v>
      </c>
      <c r="F25" s="1">
        <f t="shared" si="1"/>
        <v>1.6019441830360113E-2</v>
      </c>
      <c r="G25" s="1">
        <f t="shared" si="2"/>
        <v>-1.5892272656125883</v>
      </c>
      <c r="R25" s="9">
        <f t="shared" si="3"/>
        <v>-1.1422378861381057</v>
      </c>
      <c r="S25" s="10">
        <f t="shared" si="4"/>
        <v>1.1405866290176989</v>
      </c>
      <c r="T25" s="1">
        <f t="shared" si="5"/>
        <v>-1.1422379794259008</v>
      </c>
    </row>
    <row r="26" spans="1:20" x14ac:dyDescent="0.15">
      <c r="A26">
        <f t="shared" si="6"/>
        <v>22</v>
      </c>
      <c r="B26" s="2">
        <v>3.62</v>
      </c>
      <c r="C26" s="3">
        <v>28</v>
      </c>
      <c r="E26" s="1">
        <f t="shared" si="0"/>
        <v>1.0773487811735667</v>
      </c>
      <c r="F26" s="1">
        <f t="shared" si="1"/>
        <v>1.553885857544931</v>
      </c>
      <c r="G26" s="1">
        <f t="shared" si="2"/>
        <v>1.860808052299963</v>
      </c>
      <c r="R26" s="9">
        <f t="shared" si="3"/>
        <v>-0.23748862544923766</v>
      </c>
      <c r="S26" s="10">
        <f t="shared" si="4"/>
        <v>0.23714298347657148</v>
      </c>
      <c r="T26" s="1">
        <f t="shared" si="5"/>
        <v>-0.23748864484518878</v>
      </c>
    </row>
    <row r="27" spans="1:20" x14ac:dyDescent="0.15">
      <c r="A27">
        <f t="shared" si="6"/>
        <v>23</v>
      </c>
      <c r="B27" s="2">
        <v>2.89</v>
      </c>
      <c r="C27" s="3">
        <v>14</v>
      </c>
      <c r="E27" s="1">
        <f t="shared" si="0"/>
        <v>-0.4867822025563609</v>
      </c>
      <c r="F27" s="1">
        <f t="shared" si="1"/>
        <v>-2.0344691124557346</v>
      </c>
      <c r="G27" s="1">
        <f t="shared" si="2"/>
        <v>-1.7835865182523407</v>
      </c>
      <c r="R27" s="9">
        <f t="shared" si="3"/>
        <v>0.77349086496810693</v>
      </c>
      <c r="S27" s="10">
        <f t="shared" si="4"/>
        <v>-0.7723696523365764</v>
      </c>
      <c r="T27" s="1">
        <f t="shared" si="5"/>
        <v>0.7734909281399367</v>
      </c>
    </row>
    <row r="28" spans="1:20" x14ac:dyDescent="0.15">
      <c r="A28">
        <f t="shared" si="6"/>
        <v>24</v>
      </c>
      <c r="B28" s="2">
        <v>3.51</v>
      </c>
      <c r="C28" s="3">
        <v>26</v>
      </c>
      <c r="E28" s="1">
        <f t="shared" si="0"/>
        <v>0.84165781102248105</v>
      </c>
      <c r="F28" s="1">
        <f t="shared" si="1"/>
        <v>1.0412637189734073</v>
      </c>
      <c r="G28" s="1">
        <f t="shared" si="2"/>
        <v>1.3315289303645859</v>
      </c>
      <c r="R28" s="9">
        <f t="shared" si="3"/>
        <v>-9.9193688131279045E-2</v>
      </c>
      <c r="S28" s="10">
        <f t="shared" si="4"/>
        <v>9.9048734194953858E-2</v>
      </c>
      <c r="T28" s="1">
        <f t="shared" si="5"/>
        <v>-9.9193696232534101E-2</v>
      </c>
    </row>
    <row r="29" spans="1:20" x14ac:dyDescent="0.15">
      <c r="A29">
        <f t="shared" si="6"/>
        <v>25</v>
      </c>
      <c r="B29" s="2">
        <v>3.54</v>
      </c>
      <c r="C29" s="3">
        <v>24</v>
      </c>
      <c r="E29" s="1">
        <f t="shared" si="0"/>
        <v>0.90593716651823208</v>
      </c>
      <c r="F29" s="1">
        <f t="shared" si="1"/>
        <v>0.5286415804018838</v>
      </c>
      <c r="G29" s="1">
        <f t="shared" si="2"/>
        <v>1.0142072989128679</v>
      </c>
      <c r="R29" s="9">
        <f t="shared" si="3"/>
        <v>0.1893035013573986</v>
      </c>
      <c r="S29" s="10">
        <f t="shared" si="4"/>
        <v>-0.18903063303303658</v>
      </c>
      <c r="T29" s="1">
        <f t="shared" si="5"/>
        <v>0.18930351681801888</v>
      </c>
    </row>
    <row r="30" spans="1:20" x14ac:dyDescent="0.15">
      <c r="A30">
        <f t="shared" si="6"/>
        <v>26</v>
      </c>
      <c r="B30" s="2">
        <v>2.83</v>
      </c>
      <c r="C30" s="3">
        <v>27</v>
      </c>
      <c r="E30" s="1">
        <f t="shared" si="0"/>
        <v>-0.61534091354786191</v>
      </c>
      <c r="F30" s="1">
        <f t="shared" si="1"/>
        <v>1.2975747882591693</v>
      </c>
      <c r="G30" s="1">
        <f t="shared" si="2"/>
        <v>0.48339166629307123</v>
      </c>
      <c r="R30" s="9">
        <f t="shared" si="3"/>
        <v>-0.9569029806865319</v>
      </c>
      <c r="S30" s="10">
        <f t="shared" si="4"/>
        <v>0.95551772805421509</v>
      </c>
      <c r="T30" s="1">
        <f t="shared" si="5"/>
        <v>-0.95690305883782611</v>
      </c>
    </row>
    <row r="31" spans="1:20" x14ac:dyDescent="0.15">
      <c r="A31">
        <f t="shared" si="6"/>
        <v>27</v>
      </c>
      <c r="B31" s="2">
        <v>3.39</v>
      </c>
      <c r="C31" s="3">
        <v>17</v>
      </c>
      <c r="E31" s="1">
        <f t="shared" si="0"/>
        <v>0.58454038903948002</v>
      </c>
      <c r="F31" s="1">
        <f t="shared" si="1"/>
        <v>-1.2655359045984491</v>
      </c>
      <c r="G31" s="1">
        <f t="shared" si="2"/>
        <v>-0.48248384026338087</v>
      </c>
      <c r="R31" s="9">
        <f t="shared" si="3"/>
        <v>0.92546099097110335</v>
      </c>
      <c r="S31" s="10">
        <f t="shared" si="4"/>
        <v>-0.92412123921439604</v>
      </c>
      <c r="T31" s="1">
        <f t="shared" si="5"/>
        <v>0.92546106655449656</v>
      </c>
    </row>
    <row r="32" spans="1:20" x14ac:dyDescent="0.15">
      <c r="A32">
        <f t="shared" si="6"/>
        <v>28</v>
      </c>
      <c r="B32" s="2">
        <v>2.67</v>
      </c>
      <c r="C32" s="3">
        <v>24</v>
      </c>
      <c r="E32" s="1">
        <f t="shared" si="0"/>
        <v>-0.95816414285853124</v>
      </c>
      <c r="F32" s="1">
        <f t="shared" si="1"/>
        <v>0.5286415804018838</v>
      </c>
      <c r="G32" s="1">
        <f t="shared" si="2"/>
        <v>-0.30295710623557703</v>
      </c>
      <c r="R32" s="9">
        <f t="shared" si="3"/>
        <v>-0.74409620856063996</v>
      </c>
      <c r="S32" s="10">
        <f t="shared" si="4"/>
        <v>0.74301974277656035</v>
      </c>
      <c r="T32" s="1">
        <f t="shared" si="5"/>
        <v>-0.74409626933177653</v>
      </c>
    </row>
    <row r="33" spans="1:20" x14ac:dyDescent="0.15">
      <c r="A33">
        <f t="shared" si="6"/>
        <v>29</v>
      </c>
      <c r="B33" s="2">
        <v>3.65</v>
      </c>
      <c r="C33" s="3">
        <v>21</v>
      </c>
      <c r="E33" s="1">
        <f t="shared" si="0"/>
        <v>1.1416281366693168</v>
      </c>
      <c r="F33" s="1">
        <f t="shared" si="1"/>
        <v>-0.24029162745540172</v>
      </c>
      <c r="G33" s="1">
        <f t="shared" si="2"/>
        <v>0.63663368660270248</v>
      </c>
      <c r="R33" s="9">
        <f t="shared" si="3"/>
        <v>0.69178604552681966</v>
      </c>
      <c r="S33" s="10">
        <f t="shared" si="4"/>
        <v>-0.69078563149298</v>
      </c>
      <c r="T33" s="1">
        <f t="shared" si="5"/>
        <v>0.6917861020257291</v>
      </c>
    </row>
    <row r="34" spans="1:20" x14ac:dyDescent="0.15">
      <c r="A34">
        <f t="shared" si="6"/>
        <v>30</v>
      </c>
      <c r="B34" s="2">
        <v>4</v>
      </c>
      <c r="C34" s="3">
        <v>23</v>
      </c>
      <c r="E34" s="1">
        <f t="shared" si="0"/>
        <v>1.8915539507864056</v>
      </c>
      <c r="F34" s="1">
        <f t="shared" si="1"/>
        <v>0.27233051111612194</v>
      </c>
      <c r="G34" s="1">
        <f t="shared" si="2"/>
        <v>1.5292685065100637</v>
      </c>
      <c r="R34" s="9">
        <f t="shared" si="3"/>
        <v>0.8109806833586648</v>
      </c>
      <c r="S34" s="10">
        <f t="shared" si="4"/>
        <v>-0.80980872726228526</v>
      </c>
      <c r="T34" s="1">
        <f t="shared" si="5"/>
        <v>0.81098074959232835</v>
      </c>
    </row>
    <row r="35" spans="1:20" x14ac:dyDescent="0.15">
      <c r="A35">
        <f t="shared" si="6"/>
        <v>31</v>
      </c>
      <c r="B35" s="2">
        <v>3.1</v>
      </c>
      <c r="C35" s="3">
        <v>21</v>
      </c>
      <c r="E35" s="1">
        <f t="shared" si="0"/>
        <v>-3.6826714086107791E-2</v>
      </c>
      <c r="F35" s="1">
        <f t="shared" si="1"/>
        <v>-0.24029162745540172</v>
      </c>
      <c r="G35" s="1">
        <f t="shared" si="2"/>
        <v>-0.19605645458309578</v>
      </c>
      <c r="R35" s="9">
        <f t="shared" si="3"/>
        <v>0.10170576914185314</v>
      </c>
      <c r="S35" s="10">
        <f t="shared" si="4"/>
        <v>-0.10155838241794771</v>
      </c>
      <c r="T35" s="1">
        <f t="shared" si="5"/>
        <v>0.10170577744827256</v>
      </c>
    </row>
    <row r="36" spans="1:20" x14ac:dyDescent="0.15">
      <c r="A36">
        <f t="shared" si="6"/>
        <v>32</v>
      </c>
      <c r="B36" s="2">
        <v>2.39</v>
      </c>
      <c r="C36" s="3">
        <v>19</v>
      </c>
      <c r="E36" s="1">
        <f t="shared" si="0"/>
        <v>-1.5581047941522017</v>
      </c>
      <c r="F36" s="1">
        <f t="shared" si="1"/>
        <v>-0.75291376602692539</v>
      </c>
      <c r="G36" s="1">
        <f t="shared" si="2"/>
        <v>-1.6337248214484341</v>
      </c>
      <c r="R36" s="9">
        <f t="shared" si="3"/>
        <v>-0.40372323141469724</v>
      </c>
      <c r="S36" s="10">
        <f t="shared" si="4"/>
        <v>0.40314073092774216</v>
      </c>
      <c r="T36" s="1">
        <f t="shared" si="5"/>
        <v>-0.40372326438720718</v>
      </c>
    </row>
    <row r="37" spans="1:20" x14ac:dyDescent="0.15">
      <c r="A37" t="s">
        <v>2</v>
      </c>
      <c r="B37" s="2">
        <f>AVERAGE(B5:B36)</f>
        <v>3.1171875000000004</v>
      </c>
      <c r="C37" s="3">
        <f>AVERAGE(C5:C36)</f>
        <v>21.9375</v>
      </c>
      <c r="E37" s="1">
        <f t="shared" ref="E37:G37" si="7">AVERAGE(E5:E36)</f>
        <v>-9.9920072216264089E-16</v>
      </c>
      <c r="F37" s="1">
        <f t="shared" si="7"/>
        <v>-3.4694469519536142E-17</v>
      </c>
      <c r="G37" s="1">
        <f t="shared" si="7"/>
        <v>-7.0776717819853729E-16</v>
      </c>
      <c r="Q37" t="s">
        <v>2</v>
      </c>
      <c r="R37" s="1">
        <f t="shared" ref="R37:T37" si="8">AVERAGE(R5:R36)</f>
        <v>-4.6143644460983069E-16</v>
      </c>
      <c r="S37" s="1">
        <f t="shared" si="8"/>
        <v>4.6837533851373792E-16</v>
      </c>
      <c r="T37" s="1">
        <f t="shared" si="8"/>
        <v>-4.7531423241764514E-16</v>
      </c>
    </row>
    <row r="38" spans="1:20" x14ac:dyDescent="0.15">
      <c r="A38" t="s">
        <v>3</v>
      </c>
      <c r="B38" s="2">
        <f>STDEV(B5:B36)</f>
        <v>0.46671283133794517</v>
      </c>
      <c r="C38" s="3">
        <f>STDEV(C5:C36)</f>
        <v>3.9015092199748018</v>
      </c>
      <c r="E38" s="1">
        <f t="shared" ref="E38:G38" si="9">STDEV(E5:E36)</f>
        <v>1.0000000000000058</v>
      </c>
      <c r="F38" s="1">
        <f t="shared" si="9"/>
        <v>0.99999999999999989</v>
      </c>
      <c r="G38" s="1">
        <f t="shared" si="9"/>
        <v>1.1777040792541897</v>
      </c>
      <c r="Q38" t="s">
        <v>3</v>
      </c>
      <c r="R38" s="1">
        <f t="shared" ref="R38:T38" si="10">STDEV(R5:R36)</f>
        <v>0.55403153293196361</v>
      </c>
      <c r="S38" s="1">
        <f t="shared" si="10"/>
        <v>0.55322979094230995</v>
      </c>
      <c r="T38" s="1">
        <f t="shared" si="10"/>
        <v>0.55403157818031401</v>
      </c>
    </row>
    <row r="39" spans="1:20" x14ac:dyDescent="0.15">
      <c r="E39" s="1"/>
      <c r="F39" s="1" t="s">
        <v>7</v>
      </c>
      <c r="G39" s="1">
        <f>+G38/2</f>
        <v>0.58885203962709487</v>
      </c>
      <c r="S39" s="1" t="s">
        <v>7</v>
      </c>
      <c r="T39" s="1">
        <f>+T38/2</f>
        <v>0.27701578909015701</v>
      </c>
    </row>
    <row r="40" spans="1:20" x14ac:dyDescent="0.15">
      <c r="C40">
        <f>CORREL(A5:A36,B5:B36)</f>
        <v>6.030674836919498E-2</v>
      </c>
      <c r="G40">
        <f>CORREL(E5:E36,F5:F36)</f>
        <v>0.38698626471597469</v>
      </c>
      <c r="S40">
        <f>CORREL(G5:G36,T5:T36)</f>
        <v>6.0664403690258823E-4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A153-053C-4BB9-A10C-FB6B5C112475}">
  <dimension ref="A1:N61"/>
  <sheetViews>
    <sheetView workbookViewId="0">
      <selection activeCell="G62" sqref="G62"/>
    </sheetView>
  </sheetViews>
  <sheetFormatPr defaultRowHeight="12" x14ac:dyDescent="0.15"/>
  <cols>
    <col min="1" max="3" width="7.140625" customWidth="1"/>
    <col min="7" max="7" width="11" bestFit="1" customWidth="1"/>
    <col min="9" max="9" width="15.140625" customWidth="1"/>
  </cols>
  <sheetData>
    <row r="1" spans="1:14" ht="24" x14ac:dyDescent="0.15">
      <c r="A1" s="19" t="s">
        <v>9</v>
      </c>
      <c r="B1" s="19" t="s">
        <v>11</v>
      </c>
      <c r="C1" s="19" t="s">
        <v>10</v>
      </c>
      <c r="E1" t="s">
        <v>13</v>
      </c>
    </row>
    <row r="2" spans="1:14" ht="12.6" thickBot="1" x14ac:dyDescent="0.2">
      <c r="A2">
        <v>0</v>
      </c>
      <c r="B2" s="2">
        <f>+原系列!G4</f>
        <v>20.1034165542731</v>
      </c>
      <c r="C2">
        <v>0</v>
      </c>
    </row>
    <row r="3" spans="1:14" x14ac:dyDescent="0.15">
      <c r="A3">
        <v>0</v>
      </c>
      <c r="B3" s="2">
        <f>+原系列!G5</f>
        <v>22.112055883446047</v>
      </c>
      <c r="C3">
        <v>0</v>
      </c>
      <c r="E3" s="8" t="s">
        <v>14</v>
      </c>
      <c r="F3" s="8"/>
    </row>
    <row r="4" spans="1:14" x14ac:dyDescent="0.15">
      <c r="A4">
        <v>0</v>
      </c>
      <c r="B4" s="2">
        <f>+原系列!G6</f>
        <v>24.128261107082832</v>
      </c>
      <c r="C4">
        <v>0</v>
      </c>
      <c r="E4" s="5" t="s">
        <v>15</v>
      </c>
      <c r="F4" s="5">
        <v>0.54021554648290071</v>
      </c>
    </row>
    <row r="5" spans="1:14" x14ac:dyDescent="0.15">
      <c r="A5">
        <v>0</v>
      </c>
      <c r="B5" s="2">
        <f>+原系列!G7</f>
        <v>12.124657709252164</v>
      </c>
      <c r="C5">
        <v>0</v>
      </c>
      <c r="E5" s="5" t="s">
        <v>16</v>
      </c>
      <c r="F5" s="5">
        <v>0.29183283666181908</v>
      </c>
    </row>
    <row r="6" spans="1:14" x14ac:dyDescent="0.15">
      <c r="A6">
        <v>1</v>
      </c>
      <c r="B6" s="2">
        <f>+原系列!G8</f>
        <v>21.165662598348376</v>
      </c>
      <c r="C6">
        <v>0</v>
      </c>
      <c r="E6" s="5" t="s">
        <v>17</v>
      </c>
      <c r="F6" s="5">
        <v>0.24299372194884111</v>
      </c>
    </row>
    <row r="7" spans="1:14" x14ac:dyDescent="0.15">
      <c r="A7">
        <v>0</v>
      </c>
      <c r="B7" s="2">
        <f>+原系列!G9</f>
        <v>17.116228888531147</v>
      </c>
      <c r="C7">
        <v>0</v>
      </c>
      <c r="E7" s="5" t="s">
        <v>18</v>
      </c>
      <c r="F7" s="5">
        <v>0.41985554619077614</v>
      </c>
    </row>
    <row r="8" spans="1:14" ht="12.75" thickBot="1" x14ac:dyDescent="0.2">
      <c r="A8">
        <v>0</v>
      </c>
      <c r="B8" s="2">
        <f>+原系列!G10</f>
        <v>17.111500204491247</v>
      </c>
      <c r="C8">
        <v>0</v>
      </c>
      <c r="E8" s="6" t="s">
        <v>19</v>
      </c>
      <c r="F8" s="6">
        <v>32</v>
      </c>
    </row>
    <row r="9" spans="1:14" x14ac:dyDescent="0.15">
      <c r="A9">
        <v>0</v>
      </c>
      <c r="B9" s="2">
        <f>+原系列!G11</f>
        <v>21.112228468697481</v>
      </c>
      <c r="C9">
        <v>0</v>
      </c>
    </row>
    <row r="10" spans="1:14" ht="12.75" thickBot="1" x14ac:dyDescent="0.2">
      <c r="A10">
        <v>0</v>
      </c>
      <c r="B10" s="2">
        <f>+原系列!G12</f>
        <v>25.115321074923664</v>
      </c>
      <c r="C10">
        <v>0</v>
      </c>
      <c r="E10" t="s">
        <v>20</v>
      </c>
    </row>
    <row r="11" spans="1:14" x14ac:dyDescent="0.15">
      <c r="A11">
        <v>1</v>
      </c>
      <c r="B11" s="2">
        <f>+原系列!G13</f>
        <v>29.152933074641133</v>
      </c>
      <c r="C11">
        <v>0</v>
      </c>
      <c r="E11" s="7"/>
      <c r="F11" s="7" t="s">
        <v>25</v>
      </c>
      <c r="G11" s="7" t="s">
        <v>26</v>
      </c>
      <c r="H11" s="7" t="s">
        <v>27</v>
      </c>
      <c r="I11" s="7" t="s">
        <v>28</v>
      </c>
      <c r="J11" s="7" t="s">
        <v>29</v>
      </c>
    </row>
    <row r="12" spans="1:14" x14ac:dyDescent="0.15">
      <c r="A12">
        <v>0</v>
      </c>
      <c r="B12" s="2">
        <f>+原系列!G14</f>
        <v>20.101997949061129</v>
      </c>
      <c r="C12">
        <v>0</v>
      </c>
      <c r="E12" s="5" t="s">
        <v>21</v>
      </c>
      <c r="F12" s="5">
        <v>2</v>
      </c>
      <c r="G12" s="5">
        <v>2.1066682896525064</v>
      </c>
      <c r="H12" s="5">
        <v>1.0533341448262532</v>
      </c>
      <c r="I12" s="5">
        <v>5.975391617495279</v>
      </c>
      <c r="J12" s="5">
        <v>6.7138075297587122E-3</v>
      </c>
    </row>
    <row r="13" spans="1:14" x14ac:dyDescent="0.15">
      <c r="A13">
        <v>0</v>
      </c>
      <c r="B13" s="2">
        <f>+原系列!G15</f>
        <v>23.13127090275821</v>
      </c>
      <c r="C13">
        <v>0</v>
      </c>
      <c r="E13" s="5" t="s">
        <v>22</v>
      </c>
      <c r="F13" s="5">
        <v>29</v>
      </c>
      <c r="G13" s="5">
        <v>5.1120817103474936</v>
      </c>
      <c r="H13" s="5">
        <v>0.17627867966715496</v>
      </c>
      <c r="I13" s="5"/>
      <c r="J13" s="5"/>
    </row>
    <row r="14" spans="1:14" ht="12.75" thickBot="1" x14ac:dyDescent="0.2">
      <c r="A14">
        <v>0</v>
      </c>
      <c r="B14" s="2">
        <f>+原系列!G16</f>
        <v>23.143092612857963</v>
      </c>
      <c r="C14">
        <v>0</v>
      </c>
      <c r="E14" s="6" t="s">
        <v>23</v>
      </c>
      <c r="F14" s="6">
        <v>31</v>
      </c>
      <c r="G14" s="6">
        <v>7.21875</v>
      </c>
      <c r="H14" s="6"/>
      <c r="I14" s="6"/>
      <c r="J14" s="6"/>
    </row>
    <row r="15" spans="1:14" ht="12.6" thickBot="1" x14ac:dyDescent="0.2">
      <c r="A15">
        <v>1</v>
      </c>
      <c r="B15" s="2">
        <f>+原系列!G17</f>
        <v>25.126197048215442</v>
      </c>
      <c r="C15">
        <v>0</v>
      </c>
    </row>
    <row r="16" spans="1:14" x14ac:dyDescent="0.15">
      <c r="A16">
        <v>0</v>
      </c>
      <c r="B16" s="2">
        <f>+原系列!G18</f>
        <v>26.13784617306376</v>
      </c>
      <c r="C16">
        <v>0</v>
      </c>
      <c r="E16" s="7"/>
      <c r="F16" s="7" t="s">
        <v>30</v>
      </c>
      <c r="G16" s="7" t="s">
        <v>18</v>
      </c>
      <c r="H16" s="7" t="s">
        <v>31</v>
      </c>
      <c r="I16" s="7" t="s">
        <v>32</v>
      </c>
      <c r="J16" s="7" t="s">
        <v>33</v>
      </c>
      <c r="K16" s="7" t="s">
        <v>34</v>
      </c>
      <c r="L16" s="7" t="s">
        <v>42</v>
      </c>
      <c r="M16" s="7" t="s">
        <v>43</v>
      </c>
      <c r="N16" s="7" t="s">
        <v>43</v>
      </c>
    </row>
    <row r="17" spans="1:14" x14ac:dyDescent="0.15">
      <c r="A17">
        <v>0</v>
      </c>
      <c r="B17" s="2">
        <f>+原系列!G19</f>
        <v>19.108317823564438</v>
      </c>
      <c r="C17">
        <v>0</v>
      </c>
      <c r="E17" s="5" t="s">
        <v>24</v>
      </c>
      <c r="F17" s="5">
        <v>-0.54645911831926719</v>
      </c>
      <c r="G17" s="5">
        <v>0.43282290487393571</v>
      </c>
      <c r="H17" s="5">
        <v>-1.2625466724743444</v>
      </c>
      <c r="I17" s="5">
        <v>0.21681068917778051</v>
      </c>
      <c r="J17" s="5">
        <v>-1.4316813531614243</v>
      </c>
      <c r="K17" s="5">
        <v>0.33876311652289004</v>
      </c>
      <c r="L17" s="5">
        <v>-1.4316813531614243</v>
      </c>
      <c r="M17" s="5">
        <v>0.33876311652289004</v>
      </c>
      <c r="N17" s="5">
        <v>0.33876311652289004</v>
      </c>
    </row>
    <row r="18" spans="1:14" x14ac:dyDescent="0.15">
      <c r="A18">
        <v>0</v>
      </c>
      <c r="B18" s="2">
        <f>+原系列!G20</f>
        <v>25.10208075961194</v>
      </c>
      <c r="C18">
        <v>0</v>
      </c>
      <c r="E18" s="5" t="s">
        <v>44</v>
      </c>
      <c r="F18" s="5">
        <v>3.2378016639303966E-2</v>
      </c>
      <c r="G18" s="5">
        <v>1.9397238172859693E-2</v>
      </c>
      <c r="H18" s="5">
        <v>1.6692075619614122</v>
      </c>
      <c r="I18" s="5">
        <v>0.10583828979017547</v>
      </c>
      <c r="J18" s="5">
        <v>-7.2937898473367027E-3</v>
      </c>
      <c r="K18" s="5">
        <v>7.2049823125944629E-2</v>
      </c>
      <c r="L18" s="5">
        <v>-7.2937898473367027E-3</v>
      </c>
      <c r="M18" s="5">
        <v>7.2049823125944629E-2</v>
      </c>
      <c r="N18" s="5">
        <v>7.2049823125944629E-2</v>
      </c>
    </row>
    <row r="19" spans="1:14" ht="12.75" thickBot="1" x14ac:dyDescent="0.2">
      <c r="A19">
        <v>0</v>
      </c>
      <c r="B19" s="2">
        <f>+原系列!G21</f>
        <v>19.112573639200349</v>
      </c>
      <c r="C19">
        <v>0</v>
      </c>
      <c r="E19" s="6" t="s">
        <v>46</v>
      </c>
      <c r="F19" s="6">
        <v>0.43307847782303777</v>
      </c>
      <c r="G19" s="6">
        <v>0.15182753699935161</v>
      </c>
      <c r="H19" s="6">
        <v>2.8524369582896365</v>
      </c>
      <c r="I19" s="6">
        <v>7.9188882529596261E-3</v>
      </c>
      <c r="J19" s="6">
        <v>0.12255629865996387</v>
      </c>
      <c r="K19" s="6">
        <v>0.74360065698611166</v>
      </c>
      <c r="L19" s="6">
        <v>0.12255629865996387</v>
      </c>
      <c r="M19" s="6">
        <v>0.74360065698611166</v>
      </c>
      <c r="N19" s="6">
        <v>0.74360065698611166</v>
      </c>
    </row>
    <row r="20" spans="1:14" x14ac:dyDescent="0.15">
      <c r="A20">
        <v>0</v>
      </c>
      <c r="B20" s="2">
        <f>+原系列!G22</f>
        <v>23.121813534678406</v>
      </c>
      <c r="C20">
        <v>0</v>
      </c>
    </row>
    <row r="21" spans="1:14" x14ac:dyDescent="0.15">
      <c r="A21">
        <v>1</v>
      </c>
      <c r="B21" s="2">
        <f>+原系列!G23</f>
        <v>25.121468364175538</v>
      </c>
      <c r="C21">
        <v>1</v>
      </c>
    </row>
    <row r="22" spans="1:14" x14ac:dyDescent="0.15">
      <c r="A22">
        <v>0</v>
      </c>
      <c r="B22" s="2">
        <f>+原系列!G24</f>
        <v>22.072807805914856</v>
      </c>
      <c r="C22">
        <v>1</v>
      </c>
    </row>
    <row r="23" spans="1:14" x14ac:dyDescent="0.15">
      <c r="A23">
        <v>1</v>
      </c>
      <c r="B23" s="2">
        <f>+原系列!G25</f>
        <v>28.139865344580841</v>
      </c>
      <c r="C23">
        <v>1</v>
      </c>
    </row>
    <row r="24" spans="1:14" x14ac:dyDescent="0.15">
      <c r="A24">
        <v>0</v>
      </c>
      <c r="B24" s="2">
        <f>+原系列!G26</f>
        <v>14.121002459921364</v>
      </c>
      <c r="C24">
        <v>1</v>
      </c>
      <c r="E24" t="s">
        <v>35</v>
      </c>
    </row>
    <row r="25" spans="1:14" ht="12.6" thickBot="1" x14ac:dyDescent="0.2">
      <c r="A25">
        <v>0</v>
      </c>
      <c r="B25" s="2">
        <f>+原系列!G27</f>
        <v>26.136900436255779</v>
      </c>
      <c r="C25">
        <v>1</v>
      </c>
    </row>
    <row r="26" spans="1:14" x14ac:dyDescent="0.15">
      <c r="A26">
        <v>1</v>
      </c>
      <c r="B26" s="2">
        <f>+原系列!G28</f>
        <v>24.140555685586577</v>
      </c>
      <c r="C26">
        <v>1</v>
      </c>
      <c r="E26" s="7" t="s">
        <v>36</v>
      </c>
      <c r="F26" s="7" t="s">
        <v>47</v>
      </c>
      <c r="G26" s="7" t="s">
        <v>22</v>
      </c>
      <c r="H26" s="7" t="s">
        <v>38</v>
      </c>
    </row>
    <row r="27" spans="1:14" x14ac:dyDescent="0.15">
      <c r="A27">
        <v>1</v>
      </c>
      <c r="B27" s="2">
        <f>+原系列!G29</f>
        <v>27.103627062725028</v>
      </c>
      <c r="C27">
        <v>1</v>
      </c>
      <c r="E27" s="5">
        <v>1</v>
      </c>
      <c r="F27" s="5">
        <v>0.10444963738184609</v>
      </c>
      <c r="G27" s="5">
        <v>-0.10444963738184609</v>
      </c>
      <c r="H27" s="5">
        <v>-0.25721061632836278</v>
      </c>
    </row>
    <row r="28" spans="1:14" x14ac:dyDescent="0.15">
      <c r="A28">
        <v>1</v>
      </c>
      <c r="B28" s="2">
        <f>+原系列!G30</f>
        <v>17.14129091394263</v>
      </c>
      <c r="C28">
        <v>1</v>
      </c>
      <c r="E28" s="5">
        <v>2</v>
      </c>
      <c r="F28" s="5">
        <v>0.16948539500416804</v>
      </c>
      <c r="G28" s="5">
        <v>-0.16948539500416804</v>
      </c>
      <c r="H28" s="5">
        <v>-0.41736327669869783</v>
      </c>
    </row>
    <row r="29" spans="1:14" x14ac:dyDescent="0.15">
      <c r="A29">
        <v>0</v>
      </c>
      <c r="B29" s="2">
        <f>+原系列!G31</f>
        <v>24.09941613443943</v>
      </c>
      <c r="C29">
        <v>1</v>
      </c>
      <c r="E29" s="5">
        <v>3</v>
      </c>
      <c r="F29" s="5">
        <v>0.23476612128333152</v>
      </c>
      <c r="G29" s="5">
        <v>-0.23476612128333152</v>
      </c>
      <c r="H29" s="5">
        <v>-0.57811918032374132</v>
      </c>
    </row>
    <row r="30" spans="1:14" x14ac:dyDescent="0.15">
      <c r="A30">
        <v>1</v>
      </c>
      <c r="B30" s="2">
        <f>+原系列!G32</f>
        <v>21.149112204208716</v>
      </c>
      <c r="C30">
        <v>1</v>
      </c>
      <c r="E30" s="5">
        <v>4</v>
      </c>
      <c r="F30" s="5">
        <v>-0.15388674926323553</v>
      </c>
      <c r="G30" s="5">
        <v>0.15388674926323553</v>
      </c>
      <c r="H30" s="5">
        <v>0.37895110614950289</v>
      </c>
    </row>
    <row r="31" spans="1:14" x14ac:dyDescent="0.15">
      <c r="A31">
        <v>1</v>
      </c>
      <c r="B31" s="2">
        <f>+原系列!G33</f>
        <v>23.163425954229545</v>
      </c>
      <c r="C31">
        <v>1</v>
      </c>
      <c r="E31" s="5">
        <v>5</v>
      </c>
      <c r="F31" s="5">
        <v>0.13884305747195014</v>
      </c>
      <c r="G31" s="5">
        <v>0.86115694252804986</v>
      </c>
      <c r="H31" s="5">
        <v>2.1206268733450471</v>
      </c>
    </row>
    <row r="32" spans="1:14" x14ac:dyDescent="0.15">
      <c r="A32">
        <v>0</v>
      </c>
      <c r="B32" s="2">
        <f>+原系列!G34</f>
        <v>21.123104441989256</v>
      </c>
      <c r="C32">
        <v>1</v>
      </c>
      <c r="E32" s="5">
        <v>6</v>
      </c>
      <c r="F32" s="5">
        <v>7.7304254357295488E-3</v>
      </c>
      <c r="G32" s="5">
        <v>-7.7304254357295488E-3</v>
      </c>
      <c r="H32" s="5">
        <v>-1.9036423109210672E-2</v>
      </c>
    </row>
    <row r="33" spans="1:8" x14ac:dyDescent="0.15">
      <c r="A33">
        <v>1</v>
      </c>
      <c r="B33" s="2">
        <f>+原系列!G35</f>
        <v>19.091767429424781</v>
      </c>
      <c r="C33">
        <v>1</v>
      </c>
      <c r="E33" s="5">
        <v>7</v>
      </c>
      <c r="F33" s="5">
        <v>7.5773200252036155E-3</v>
      </c>
      <c r="G33" s="5">
        <v>-7.5773200252036155E-3</v>
      </c>
      <c r="H33" s="5">
        <v>-1.8659396075017952E-2</v>
      </c>
    </row>
    <row r="34" spans="1:8" x14ac:dyDescent="0.15">
      <c r="A34" s="1">
        <f>STDEV(A2:A33)</f>
        <v>0.48255870443481425</v>
      </c>
      <c r="B34" s="1">
        <f t="shared" ref="B34:C34" si="0">STDEV(B2:B33)</f>
        <v>3.9057396353965581</v>
      </c>
      <c r="C34" s="1">
        <f t="shared" si="0"/>
        <v>0.49899091723584604</v>
      </c>
      <c r="E34" s="5">
        <v>8</v>
      </c>
      <c r="F34" s="5">
        <v>0.13711296633300674</v>
      </c>
      <c r="G34" s="5">
        <v>-0.13711296633300674</v>
      </c>
      <c r="H34" s="5">
        <v>-0.3376451221960135</v>
      </c>
    </row>
    <row r="35" spans="1:8" x14ac:dyDescent="0.15">
      <c r="E35" s="5">
        <v>9</v>
      </c>
      <c r="F35" s="5">
        <v>0.26672516534607271</v>
      </c>
      <c r="G35" s="5">
        <v>-0.26672516534607271</v>
      </c>
      <c r="H35" s="5">
        <v>-0.65681936183410505</v>
      </c>
    </row>
    <row r="36" spans="1:8" x14ac:dyDescent="0.15">
      <c r="E36" s="5">
        <v>10</v>
      </c>
      <c r="F36" s="5">
        <v>0.39745503385597836</v>
      </c>
      <c r="G36" s="5">
        <v>0.60254496614402164</v>
      </c>
      <c r="H36" s="5">
        <v>1.4837865022056345</v>
      </c>
    </row>
    <row r="37" spans="1:8" x14ac:dyDescent="0.15">
      <c r="E37" s="5">
        <v>11</v>
      </c>
      <c r="F37" s="5">
        <v>0.10440370575868829</v>
      </c>
      <c r="G37" s="5">
        <v>-0.10440370575868829</v>
      </c>
      <c r="H37" s="5">
        <v>-0.25709750821810495</v>
      </c>
    </row>
    <row r="38" spans="1:8" x14ac:dyDescent="0.15">
      <c r="E38" s="5">
        <v>12</v>
      </c>
      <c r="F38" s="5">
        <v>0.20248555585848582</v>
      </c>
      <c r="G38" s="5">
        <v>-0.20248555585848582</v>
      </c>
      <c r="H38" s="5">
        <v>-0.49862724204157272</v>
      </c>
    </row>
    <row r="39" spans="1:8" x14ac:dyDescent="0.15">
      <c r="E39" s="5">
        <v>13</v>
      </c>
      <c r="F39" s="5">
        <v>0.20286831938480065</v>
      </c>
      <c r="G39" s="5">
        <v>-0.20286831938480065</v>
      </c>
      <c r="H39" s="5">
        <v>-0.4995698096270545</v>
      </c>
    </row>
    <row r="40" spans="1:8" x14ac:dyDescent="0.15">
      <c r="E40" s="5">
        <v>14</v>
      </c>
      <c r="F40" s="5">
        <v>0.2670773077902826</v>
      </c>
      <c r="G40" s="5">
        <v>0.7329226922097174</v>
      </c>
      <c r="H40" s="5">
        <v>1.80484587701469</v>
      </c>
    </row>
    <row r="41" spans="1:8" x14ac:dyDescent="0.15">
      <c r="E41" s="5">
        <v>15</v>
      </c>
      <c r="F41" s="5">
        <v>0.29983249998775874</v>
      </c>
      <c r="G41" s="5">
        <v>-0.29983249998775874</v>
      </c>
      <c r="H41" s="5">
        <v>-0.73834724610091507</v>
      </c>
    </row>
    <row r="42" spans="1:8" x14ac:dyDescent="0.15">
      <c r="E42" s="5">
        <v>16</v>
      </c>
      <c r="F42" s="5">
        <v>7.2230314121210726E-2</v>
      </c>
      <c r="G42" s="5">
        <v>-7.2230314121210726E-2</v>
      </c>
      <c r="H42" s="5">
        <v>-0.17786948885987117</v>
      </c>
    </row>
    <row r="43" spans="1:8" x14ac:dyDescent="0.15">
      <c r="E43" s="5">
        <v>17</v>
      </c>
      <c r="F43" s="5">
        <v>0.26629647019660019</v>
      </c>
      <c r="G43" s="5">
        <v>-0.26629647019660019</v>
      </c>
      <c r="H43" s="5">
        <v>-0.65576368613836566</v>
      </c>
    </row>
    <row r="44" spans="1:8" x14ac:dyDescent="0.15">
      <c r="E44" s="5">
        <v>18</v>
      </c>
      <c r="F44" s="5">
        <v>7.2368108990684021E-2</v>
      </c>
      <c r="G44" s="5">
        <v>-7.2368108990684021E-2</v>
      </c>
      <c r="H44" s="5">
        <v>-0.17820881319064452</v>
      </c>
    </row>
    <row r="45" spans="1:8" x14ac:dyDescent="0.15">
      <c r="E45" s="5">
        <v>19</v>
      </c>
      <c r="F45" s="5">
        <v>0.20217934503743384</v>
      </c>
      <c r="G45" s="5">
        <v>-0.20217934503743384</v>
      </c>
      <c r="H45" s="5">
        <v>-0.49787318797318697</v>
      </c>
    </row>
    <row r="46" spans="1:8" x14ac:dyDescent="0.15">
      <c r="E46" s="5">
        <v>20</v>
      </c>
      <c r="F46" s="5">
        <v>0.70000268020279433</v>
      </c>
      <c r="G46" s="5">
        <v>0.29999731979720567</v>
      </c>
      <c r="H46" s="5">
        <v>0.73875312022200934</v>
      </c>
    </row>
    <row r="47" spans="1:8" x14ac:dyDescent="0.15">
      <c r="E47" s="5">
        <v>21</v>
      </c>
      <c r="F47" s="5">
        <v>0.6012930979198402</v>
      </c>
      <c r="G47" s="5">
        <v>-0.6012930979198402</v>
      </c>
      <c r="H47" s="5">
        <v>-1.480703736141771</v>
      </c>
    </row>
    <row r="48" spans="1:8" x14ac:dyDescent="0.15">
      <c r="E48" s="5">
        <v>22</v>
      </c>
      <c r="F48" s="5">
        <v>0.79773238785838207</v>
      </c>
      <c r="G48" s="5">
        <v>0.20226761214161793</v>
      </c>
      <c r="H48" s="5">
        <v>0.49809054857718515</v>
      </c>
    </row>
    <row r="49" spans="5:8" x14ac:dyDescent="0.15">
      <c r="E49" s="5">
        <v>23</v>
      </c>
      <c r="F49" s="5">
        <v>0.34382941211475676</v>
      </c>
      <c r="G49" s="5">
        <v>-0.34382941211475676</v>
      </c>
      <c r="H49" s="5">
        <v>-0.84669106775880476</v>
      </c>
    </row>
    <row r="50" spans="5:8" x14ac:dyDescent="0.15">
      <c r="E50" s="5">
        <v>24</v>
      </c>
      <c r="F50" s="5">
        <v>0.73288035672869123</v>
      </c>
      <c r="G50" s="5">
        <v>-0.73288035672869123</v>
      </c>
      <c r="H50" s="5">
        <v>-1.80474162452095</v>
      </c>
    </row>
    <row r="51" spans="5:8" x14ac:dyDescent="0.15">
      <c r="E51" s="5">
        <v>25</v>
      </c>
      <c r="F51" s="5">
        <v>0.66824267317373676</v>
      </c>
      <c r="G51" s="5">
        <v>0.33175732682626324</v>
      </c>
      <c r="H51" s="5">
        <v>0.81696316658792278</v>
      </c>
    </row>
    <row r="52" spans="5:8" x14ac:dyDescent="0.15">
      <c r="E52" s="5">
        <v>26</v>
      </c>
      <c r="F52" s="5">
        <v>0.76418104752617078</v>
      </c>
      <c r="G52" s="5">
        <v>0.23581895247382922</v>
      </c>
      <c r="H52" s="5">
        <v>0.58071181124315419</v>
      </c>
    </row>
    <row r="53" spans="5:8" x14ac:dyDescent="0.15">
      <c r="E53" s="5">
        <v>27</v>
      </c>
      <c r="F53" s="5">
        <v>0.44162036193455489</v>
      </c>
      <c r="G53" s="5">
        <v>0.55837963806544511</v>
      </c>
      <c r="H53" s="5">
        <v>1.3750279508101328</v>
      </c>
    </row>
    <row r="54" spans="5:8" x14ac:dyDescent="0.15">
      <c r="E54" s="5">
        <v>28</v>
      </c>
      <c r="F54" s="5">
        <v>0.66691065610216094</v>
      </c>
      <c r="G54" s="5">
        <v>-0.66691065610216094</v>
      </c>
      <c r="H54" s="5">
        <v>-1.6422890992420389</v>
      </c>
    </row>
    <row r="55" spans="5:8" x14ac:dyDescent="0.15">
      <c r="E55" s="5">
        <v>29</v>
      </c>
      <c r="F55" s="5">
        <v>0.57138566635814703</v>
      </c>
      <c r="G55" s="5">
        <v>0.42861433364185297</v>
      </c>
      <c r="H55" s="5">
        <v>1.055476684137848</v>
      </c>
    </row>
    <row r="56" spans="5:8" x14ac:dyDescent="0.15">
      <c r="E56" s="5">
        <v>30</v>
      </c>
      <c r="F56" s="5">
        <v>0.63660515047310018</v>
      </c>
      <c r="G56" s="5">
        <v>0.36339484952689982</v>
      </c>
      <c r="H56" s="5">
        <v>0.89487159132648153</v>
      </c>
    </row>
    <row r="57" spans="5:8" x14ac:dyDescent="0.15">
      <c r="E57" s="5">
        <v>31</v>
      </c>
      <c r="F57" s="5">
        <v>0.57054358660025417</v>
      </c>
      <c r="G57" s="5">
        <v>-0.57054358660025417</v>
      </c>
      <c r="H57" s="5">
        <v>-1.4049820682015304</v>
      </c>
    </row>
    <row r="58" spans="5:8" ht="12.75" thickBot="1" x14ac:dyDescent="0.2">
      <c r="E58" s="6">
        <v>32</v>
      </c>
      <c r="F58" s="6">
        <v>0.50477292300740761</v>
      </c>
      <c r="G58" s="6">
        <v>0.49522707699259239</v>
      </c>
      <c r="H58" s="6">
        <v>1.2195127229603688</v>
      </c>
    </row>
    <row r="59" spans="5:8" x14ac:dyDescent="0.15">
      <c r="E59" s="5"/>
      <c r="F59" s="5"/>
      <c r="G59" s="20">
        <f>STDEV(G26:G58)</f>
        <v>0.40608602736872473</v>
      </c>
      <c r="H59" s="5"/>
    </row>
    <row r="60" spans="5:8" x14ac:dyDescent="0.15">
      <c r="F60" t="s">
        <v>39</v>
      </c>
      <c r="G60" s="1">
        <f>LN(VAR(G27:G58))*E58+2*E58</f>
        <v>6.3238238876682047</v>
      </c>
    </row>
    <row r="61" spans="5:8" x14ac:dyDescent="0.15">
      <c r="F61" t="s">
        <v>40</v>
      </c>
      <c r="G61" s="1">
        <f>LN(VAR(G27:G58))*E58+2*LN(E58)</f>
        <v>-50.744704306732345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AD0C-AE85-402C-B48F-5ABD04753E2A}">
  <dimension ref="A1:N61"/>
  <sheetViews>
    <sheetView zoomScale="140" zoomScaleNormal="140" workbookViewId="0">
      <selection activeCell="H41" sqref="H41"/>
    </sheetView>
  </sheetViews>
  <sheetFormatPr defaultRowHeight="12" x14ac:dyDescent="0.15"/>
  <cols>
    <col min="1" max="4" width="7.140625" customWidth="1"/>
    <col min="7" max="7" width="12.5703125" customWidth="1"/>
    <col min="8" max="8" width="12.140625" bestFit="1" customWidth="1"/>
    <col min="10" max="10" width="15.140625" customWidth="1"/>
  </cols>
  <sheetData>
    <row r="1" spans="1:14" ht="24" x14ac:dyDescent="0.15">
      <c r="A1" s="19" t="s">
        <v>9</v>
      </c>
      <c r="B1" s="19" t="s">
        <v>11</v>
      </c>
      <c r="C1" s="19" t="s">
        <v>12</v>
      </c>
      <c r="D1" s="19" t="s">
        <v>10</v>
      </c>
      <c r="F1" t="s">
        <v>13</v>
      </c>
      <c r="G1" s="19" t="s">
        <v>49</v>
      </c>
    </row>
    <row r="2" spans="1:14" ht="12.6" thickBot="1" x14ac:dyDescent="0.2">
      <c r="A2">
        <v>0</v>
      </c>
      <c r="B2" s="2">
        <f>+原系列!G4</f>
        <v>20.1034165542731</v>
      </c>
      <c r="C2" s="2">
        <f>+原系列!T4</f>
        <v>1.7093730895293622</v>
      </c>
      <c r="D2">
        <v>0</v>
      </c>
    </row>
    <row r="3" spans="1:14" x14ac:dyDescent="0.15">
      <c r="A3">
        <v>0</v>
      </c>
      <c r="B3" s="2">
        <f>+原系列!G5</f>
        <v>22.112055883446047</v>
      </c>
      <c r="C3" s="2">
        <f>+原系列!T5</f>
        <v>1.8443908931786113</v>
      </c>
      <c r="D3">
        <v>0</v>
      </c>
      <c r="F3" s="8" t="s">
        <v>14</v>
      </c>
      <c r="G3" s="8"/>
    </row>
    <row r="4" spans="1:14" x14ac:dyDescent="0.15">
      <c r="A4">
        <v>0</v>
      </c>
      <c r="B4" s="2">
        <f>+原系列!G6</f>
        <v>24.128261107082832</v>
      </c>
      <c r="C4" s="2">
        <f>+原系列!T6</f>
        <v>2.139050942622025</v>
      </c>
      <c r="D4">
        <v>0</v>
      </c>
      <c r="F4" s="5" t="s">
        <v>15</v>
      </c>
      <c r="G4" s="20">
        <v>0.67784035649451846</v>
      </c>
    </row>
    <row r="5" spans="1:14" x14ac:dyDescent="0.15">
      <c r="A5">
        <v>0</v>
      </c>
      <c r="B5" s="2">
        <f>+原系列!G7</f>
        <v>12.124657709252164</v>
      </c>
      <c r="C5" s="2">
        <f>+原系列!T7</f>
        <v>2.3466634376643327</v>
      </c>
      <c r="D5">
        <v>0</v>
      </c>
      <c r="F5" s="5" t="s">
        <v>16</v>
      </c>
      <c r="G5" s="20">
        <v>0.45946754889261582</v>
      </c>
    </row>
    <row r="6" spans="1:14" x14ac:dyDescent="0.15">
      <c r="A6">
        <v>1</v>
      </c>
      <c r="B6" s="2">
        <f>+原系列!G8</f>
        <v>21.165662598348376</v>
      </c>
      <c r="C6" s="2">
        <f>+原系列!T8</f>
        <v>2.9991429357155623</v>
      </c>
      <c r="D6">
        <v>0</v>
      </c>
      <c r="F6" s="5" t="s">
        <v>17</v>
      </c>
      <c r="G6" s="20">
        <v>0.40155335770253897</v>
      </c>
    </row>
    <row r="7" spans="1:14" x14ac:dyDescent="0.15">
      <c r="A7">
        <v>0</v>
      </c>
      <c r="B7" s="2">
        <f>+原系列!G9</f>
        <v>17.116228888531147</v>
      </c>
      <c r="C7" s="2">
        <f>+原系列!T9</f>
        <v>2.0506277837918629</v>
      </c>
      <c r="D7">
        <v>0</v>
      </c>
      <c r="F7" s="5" t="s">
        <v>18</v>
      </c>
      <c r="G7" s="20">
        <v>0.37330419573200951</v>
      </c>
    </row>
    <row r="8" spans="1:14" ht="12.75" thickBot="1" x14ac:dyDescent="0.2">
      <c r="A8">
        <v>0</v>
      </c>
      <c r="B8" s="2">
        <f>+原系列!G10</f>
        <v>17.111500204491247</v>
      </c>
      <c r="C8" s="2">
        <f>+原系列!T10</f>
        <v>1.9508513801705099</v>
      </c>
      <c r="D8">
        <v>0</v>
      </c>
      <c r="F8" s="6" t="s">
        <v>19</v>
      </c>
      <c r="G8" s="6">
        <v>32</v>
      </c>
    </row>
    <row r="9" spans="1:14" x14ac:dyDescent="0.15">
      <c r="A9">
        <v>0</v>
      </c>
      <c r="B9" s="2">
        <f>+原系列!G11</f>
        <v>21.112228468697481</v>
      </c>
      <c r="C9" s="2">
        <f>+原系列!T11</f>
        <v>1.871669574794272</v>
      </c>
      <c r="D9">
        <v>0</v>
      </c>
    </row>
    <row r="10" spans="1:14" ht="12.75" thickBot="1" x14ac:dyDescent="0.2">
      <c r="A10">
        <v>0</v>
      </c>
      <c r="B10" s="2">
        <f>+原系列!G12</f>
        <v>25.115321074923664</v>
      </c>
      <c r="C10" s="2">
        <f>+原系列!T12</f>
        <v>1.8423759712287107</v>
      </c>
      <c r="D10">
        <v>0</v>
      </c>
      <c r="F10" t="s">
        <v>20</v>
      </c>
    </row>
    <row r="11" spans="1:14" x14ac:dyDescent="0.15">
      <c r="A11">
        <v>1</v>
      </c>
      <c r="B11" s="2">
        <f>+原系列!G13</f>
        <v>29.152933074641133</v>
      </c>
      <c r="C11" s="2">
        <f>+原系列!T13</f>
        <v>2.5414501140990273</v>
      </c>
      <c r="D11">
        <v>0</v>
      </c>
      <c r="F11" s="7"/>
      <c r="G11" s="7" t="s">
        <v>25</v>
      </c>
      <c r="H11" s="7" t="s">
        <v>26</v>
      </c>
      <c r="I11" s="7" t="s">
        <v>27</v>
      </c>
      <c r="J11" s="7" t="s">
        <v>28</v>
      </c>
      <c r="K11" s="7" t="s">
        <v>29</v>
      </c>
    </row>
    <row r="12" spans="1:14" x14ac:dyDescent="0.15">
      <c r="A12">
        <v>0</v>
      </c>
      <c r="B12" s="2">
        <f>+原系列!G14</f>
        <v>20.101997949061129</v>
      </c>
      <c r="C12" s="2">
        <f>+原系列!T14</f>
        <v>1.6794401684429561</v>
      </c>
      <c r="D12">
        <v>0</v>
      </c>
      <c r="F12" s="5" t="s">
        <v>21</v>
      </c>
      <c r="G12" s="5">
        <v>3</v>
      </c>
      <c r="H12" s="20">
        <v>3.3167813685685705</v>
      </c>
      <c r="I12" s="20">
        <v>1.1055937895228569</v>
      </c>
      <c r="J12" s="20">
        <v>7.933591740660308</v>
      </c>
      <c r="K12" s="20">
        <v>5.5420557131102279E-4</v>
      </c>
    </row>
    <row r="13" spans="1:14" x14ac:dyDescent="0.15">
      <c r="A13">
        <v>0</v>
      </c>
      <c r="B13" s="2">
        <f>+原系列!G15</f>
        <v>23.13127090275821</v>
      </c>
      <c r="C13" s="2">
        <f>+原系列!T15</f>
        <v>2.2261954664104979</v>
      </c>
      <c r="D13">
        <v>0</v>
      </c>
      <c r="F13" s="5" t="s">
        <v>22</v>
      </c>
      <c r="G13" s="5">
        <v>28</v>
      </c>
      <c r="H13" s="20">
        <v>3.9019686314314295</v>
      </c>
      <c r="I13" s="20">
        <v>0.13935602255112248</v>
      </c>
      <c r="J13" s="20"/>
      <c r="K13" s="20"/>
    </row>
    <row r="14" spans="1:14" ht="12.75" thickBot="1" x14ac:dyDescent="0.2">
      <c r="A14">
        <v>0</v>
      </c>
      <c r="B14" s="2">
        <f>+原系列!G16</f>
        <v>23.143092612857963</v>
      </c>
      <c r="C14" s="2">
        <f>+原系列!T16</f>
        <v>2.4756364754638809</v>
      </c>
      <c r="D14">
        <v>0</v>
      </c>
      <c r="F14" s="6" t="s">
        <v>23</v>
      </c>
      <c r="G14" s="6">
        <v>31</v>
      </c>
      <c r="H14" s="21">
        <v>7.21875</v>
      </c>
      <c r="I14" s="21"/>
      <c r="J14" s="21"/>
      <c r="K14" s="21"/>
    </row>
    <row r="15" spans="1:14" ht="12.6" thickBot="1" x14ac:dyDescent="0.2">
      <c r="A15">
        <v>1</v>
      </c>
      <c r="B15" s="2">
        <f>+原系列!G17</f>
        <v>25.126197048215442</v>
      </c>
      <c r="C15" s="2">
        <f>+原系列!T17</f>
        <v>2.071861699557823</v>
      </c>
      <c r="D15">
        <v>0</v>
      </c>
    </row>
    <row r="16" spans="1:14" x14ac:dyDescent="0.15">
      <c r="A16">
        <v>0</v>
      </c>
      <c r="B16" s="2">
        <f>+原系列!G18</f>
        <v>26.13784617306376</v>
      </c>
      <c r="C16" s="2">
        <f>+原系列!T18</f>
        <v>2.2940240269955448</v>
      </c>
      <c r="D16">
        <v>0</v>
      </c>
      <c r="F16" s="7"/>
      <c r="G16" s="7" t="s">
        <v>30</v>
      </c>
      <c r="H16" s="7" t="s">
        <v>18</v>
      </c>
      <c r="I16" s="7" t="s">
        <v>31</v>
      </c>
      <c r="J16" s="7" t="s">
        <v>32</v>
      </c>
      <c r="K16" s="7" t="s">
        <v>33</v>
      </c>
      <c r="L16" s="7" t="s">
        <v>34</v>
      </c>
      <c r="M16" s="7" t="s">
        <v>42</v>
      </c>
      <c r="N16" s="7" t="s">
        <v>43</v>
      </c>
    </row>
    <row r="17" spans="1:14" x14ac:dyDescent="0.15">
      <c r="A17">
        <v>0</v>
      </c>
      <c r="B17" s="2">
        <f>+原系列!G19</f>
        <v>19.108317823564438</v>
      </c>
      <c r="C17" s="2">
        <f>+原系列!T19</f>
        <v>1.8364281747663762</v>
      </c>
      <c r="D17">
        <v>0</v>
      </c>
      <c r="F17" s="5" t="s">
        <v>24</v>
      </c>
      <c r="G17" s="20">
        <v>-1.5054176455567301</v>
      </c>
      <c r="H17" s="20">
        <v>0.50398204706905836</v>
      </c>
      <c r="I17" s="20">
        <v>-2.9870461741873306</v>
      </c>
      <c r="J17" s="20">
        <v>5.8001896141464835E-3</v>
      </c>
      <c r="K17" s="20">
        <v>-2.5377780701095762</v>
      </c>
      <c r="L17" s="20">
        <v>-0.47305722100388392</v>
      </c>
      <c r="M17" s="20">
        <v>-2.5377780701095762</v>
      </c>
      <c r="N17" s="20">
        <v>-0.47305722100388392</v>
      </c>
    </row>
    <row r="18" spans="1:14" x14ac:dyDescent="0.15">
      <c r="A18">
        <v>0</v>
      </c>
      <c r="B18" s="2">
        <f>+原系列!G20</f>
        <v>25.10208075961194</v>
      </c>
      <c r="C18" s="2">
        <f>+原系列!T20</f>
        <v>1.5630020410889218</v>
      </c>
      <c r="D18">
        <v>0</v>
      </c>
      <c r="F18" s="5" t="s">
        <v>44</v>
      </c>
      <c r="G18" s="20">
        <v>3.260509518987887E-2</v>
      </c>
      <c r="H18" s="20">
        <v>1.7246747699361003E-2</v>
      </c>
      <c r="I18" s="20">
        <v>1.8905068803834186</v>
      </c>
      <c r="J18" s="20">
        <v>6.908105742832775E-2</v>
      </c>
      <c r="K18" s="20">
        <v>-2.7232659702329104E-3</v>
      </c>
      <c r="L18" s="20">
        <v>6.7933456349990651E-2</v>
      </c>
      <c r="M18" s="20">
        <v>-2.7232659702329104E-3</v>
      </c>
      <c r="N18" s="20">
        <v>6.7933456349990651E-2</v>
      </c>
    </row>
    <row r="19" spans="1:14" x14ac:dyDescent="0.15">
      <c r="A19">
        <v>0</v>
      </c>
      <c r="B19" s="2">
        <f>+原系列!G21</f>
        <v>19.112573639200349</v>
      </c>
      <c r="C19" s="2">
        <f>+原系列!T21</f>
        <v>1.9262269380255939</v>
      </c>
      <c r="D19">
        <v>0</v>
      </c>
      <c r="F19" s="5" t="s">
        <v>45</v>
      </c>
      <c r="G19" s="20">
        <v>0.4601175143069331</v>
      </c>
      <c r="H19" s="20">
        <v>0.15614161200557405</v>
      </c>
      <c r="I19" s="20">
        <v>2.9467962345009444</v>
      </c>
      <c r="J19" s="20">
        <v>6.4048704051281853E-3</v>
      </c>
      <c r="K19" s="20">
        <v>0.14027592114329313</v>
      </c>
      <c r="L19" s="20">
        <v>0.77995910747057307</v>
      </c>
      <c r="M19" s="20">
        <v>0.14027592114329313</v>
      </c>
      <c r="N19" s="20">
        <v>0.77995910747057307</v>
      </c>
    </row>
    <row r="20" spans="1:14" ht="12.75" thickBot="1" x14ac:dyDescent="0.2">
      <c r="A20">
        <v>0</v>
      </c>
      <c r="B20" s="2">
        <f>+原系列!G22</f>
        <v>23.121813534678406</v>
      </c>
      <c r="C20" s="2">
        <f>+原系列!T22</f>
        <v>2.0266426591677922</v>
      </c>
      <c r="D20">
        <v>0</v>
      </c>
      <c r="F20" s="6" t="s">
        <v>46</v>
      </c>
      <c r="G20" s="21">
        <v>0.4322292427839049</v>
      </c>
      <c r="H20" s="21">
        <v>0.13499401462910932</v>
      </c>
      <c r="I20" s="21">
        <v>3.2018400517344237</v>
      </c>
      <c r="J20" s="21">
        <v>3.3893077154254774E-3</v>
      </c>
      <c r="K20" s="21">
        <v>0.15570653911802568</v>
      </c>
      <c r="L20" s="21">
        <v>0.70875194644978412</v>
      </c>
      <c r="M20" s="21">
        <v>0.15570653911802568</v>
      </c>
      <c r="N20" s="21">
        <v>0.70875194644978412</v>
      </c>
    </row>
    <row r="21" spans="1:14" x14ac:dyDescent="0.15">
      <c r="A21">
        <v>1</v>
      </c>
      <c r="B21" s="2">
        <f>+原系列!G23</f>
        <v>25.121468364175538</v>
      </c>
      <c r="C21" s="2">
        <f>+原系列!T23</f>
        <v>1.9720852959364701</v>
      </c>
      <c r="D21">
        <v>1</v>
      </c>
      <c r="G21" t="str">
        <f>+G59</f>
        <v>残差標準偏差</v>
      </c>
      <c r="H21" s="1">
        <f t="shared" ref="H21:H23" si="0">+H59</f>
        <v>0.35478156075623035</v>
      </c>
    </row>
    <row r="22" spans="1:14" x14ac:dyDescent="0.15">
      <c r="A22">
        <v>0</v>
      </c>
      <c r="B22" s="2">
        <f>+原系列!G24</f>
        <v>22.072807805914856</v>
      </c>
      <c r="C22" s="2">
        <f>+原系列!T24</f>
        <v>1.0162467431213802</v>
      </c>
      <c r="D22">
        <v>1</v>
      </c>
      <c r="G22" t="str">
        <f t="shared" ref="G22" si="1">+G60</f>
        <v>AIC</v>
      </c>
      <c r="H22" s="1">
        <f t="shared" si="0"/>
        <v>-2.3201920453323339</v>
      </c>
    </row>
    <row r="23" spans="1:14" x14ac:dyDescent="0.15">
      <c r="A23">
        <v>1</v>
      </c>
      <c r="B23" s="2">
        <f>+原系列!G25</f>
        <v>28.139865344580841</v>
      </c>
      <c r="C23" s="2">
        <f>+原系列!T25</f>
        <v>2.2893548655749001</v>
      </c>
      <c r="D23">
        <v>1</v>
      </c>
      <c r="G23" t="str">
        <f t="shared" ref="G23" si="2">+G61</f>
        <v>BIC</v>
      </c>
      <c r="H23" s="1">
        <f t="shared" si="0"/>
        <v>-59.388720239732883</v>
      </c>
    </row>
    <row r="24" spans="1:14" x14ac:dyDescent="0.15">
      <c r="A24">
        <v>0</v>
      </c>
      <c r="B24" s="2">
        <f>+原系列!G26</f>
        <v>14.121002459921364</v>
      </c>
      <c r="C24" s="2">
        <f>+原系列!T26</f>
        <v>2.2222625918980636</v>
      </c>
      <c r="D24">
        <v>1</v>
      </c>
      <c r="F24" t="s">
        <v>35</v>
      </c>
    </row>
    <row r="25" spans="1:14" ht="12.6" thickBot="1" x14ac:dyDescent="0.2">
      <c r="A25">
        <v>0</v>
      </c>
      <c r="B25" s="2">
        <f>+原系列!G27</f>
        <v>26.136900436255779</v>
      </c>
      <c r="C25" s="2">
        <f>+原系列!T27</f>
        <v>2.2740687462712743</v>
      </c>
      <c r="D25">
        <v>1</v>
      </c>
    </row>
    <row r="26" spans="1:14" x14ac:dyDescent="0.15">
      <c r="A26">
        <v>1</v>
      </c>
      <c r="B26" s="2">
        <f>+原系列!G28</f>
        <v>24.140555685586577</v>
      </c>
      <c r="C26" s="2">
        <f>+原系列!T28</f>
        <v>2.3984695920375434</v>
      </c>
      <c r="D26">
        <v>1</v>
      </c>
      <c r="F26" s="7" t="s">
        <v>36</v>
      </c>
      <c r="G26" s="7" t="s">
        <v>47</v>
      </c>
      <c r="H26" s="7" t="s">
        <v>22</v>
      </c>
      <c r="I26" s="7" t="s">
        <v>38</v>
      </c>
    </row>
    <row r="27" spans="1:14" x14ac:dyDescent="0.15">
      <c r="A27">
        <v>1</v>
      </c>
      <c r="B27" s="2">
        <f>+原系列!G29</f>
        <v>27.103627062725028</v>
      </c>
      <c r="C27" s="2">
        <f>+原系列!T29</f>
        <v>1.5483552393061415</v>
      </c>
      <c r="D27">
        <v>1</v>
      </c>
      <c r="F27" s="5">
        <v>1</v>
      </c>
      <c r="G27" s="5">
        <v>-6.343133818545621E-2</v>
      </c>
      <c r="H27" s="5">
        <v>6.343133818545621E-2</v>
      </c>
      <c r="I27" s="5">
        <v>0.17878983916258193</v>
      </c>
    </row>
    <row r="28" spans="1:14" x14ac:dyDescent="0.15">
      <c r="A28">
        <v>1</v>
      </c>
      <c r="B28" s="2">
        <f>+原系列!G30</f>
        <v>17.14129091394263</v>
      </c>
      <c r="C28" s="2">
        <f>+原系列!T30</f>
        <v>2.5794427229850352</v>
      </c>
      <c r="D28">
        <v>1</v>
      </c>
      <c r="F28" s="5">
        <v>2</v>
      </c>
      <c r="G28" s="5">
        <v>6.4184594546636164E-2</v>
      </c>
      <c r="H28" s="5">
        <v>-6.4184594546636164E-2</v>
      </c>
      <c r="I28" s="5">
        <v>-0.18091299449110113</v>
      </c>
    </row>
    <row r="29" spans="1:14" x14ac:dyDescent="0.15">
      <c r="A29">
        <v>0</v>
      </c>
      <c r="B29" s="2">
        <f>+原系列!G31</f>
        <v>24.09941613443943</v>
      </c>
      <c r="C29" s="2">
        <f>+原系列!T31</f>
        <v>1.530414880531771</v>
      </c>
      <c r="D29">
        <v>1</v>
      </c>
      <c r="F29" s="5">
        <v>3</v>
      </c>
      <c r="G29" s="5">
        <v>0.26550140730110605</v>
      </c>
      <c r="H29" s="5">
        <v>-0.26550140730110605</v>
      </c>
      <c r="I29" s="5">
        <v>-0.74835176533746495</v>
      </c>
    </row>
    <row r="30" spans="1:14" x14ac:dyDescent="0.15">
      <c r="A30">
        <v>1</v>
      </c>
      <c r="B30" s="2">
        <f>+原系列!G32</f>
        <v>21.149112204208716</v>
      </c>
      <c r="C30" s="2">
        <f>+原系列!T32</f>
        <v>2.6499255230408267</v>
      </c>
      <c r="D30">
        <v>1</v>
      </c>
      <c r="F30" s="5">
        <v>4</v>
      </c>
      <c r="G30" s="5">
        <v>-3.0351078948789079E-2</v>
      </c>
      <c r="H30" s="5">
        <v>3.0351078948789079E-2</v>
      </c>
      <c r="I30" s="5">
        <v>8.5548636981286744E-2</v>
      </c>
    </row>
    <row r="31" spans="1:14" x14ac:dyDescent="0.15">
      <c r="A31">
        <v>1</v>
      </c>
      <c r="B31" s="2">
        <f>+原系列!G33</f>
        <v>23.163425954229545</v>
      </c>
      <c r="C31" s="2">
        <f>+原系列!T33</f>
        <v>2.9046750110356991</v>
      </c>
      <c r="D31">
        <v>1</v>
      </c>
      <c r="F31" s="5">
        <v>5</v>
      </c>
      <c r="G31" s="5">
        <v>0.56464899085192022</v>
      </c>
      <c r="H31" s="5">
        <v>0.43535100914807978</v>
      </c>
      <c r="I31" s="5">
        <v>1.2270959297324038</v>
      </c>
    </row>
    <row r="32" spans="1:14" x14ac:dyDescent="0.15">
      <c r="A32">
        <v>0</v>
      </c>
      <c r="B32" s="2">
        <f>+原系列!G34</f>
        <v>21.123104441989256</v>
      </c>
      <c r="C32" s="2">
        <f>+原系列!T34</f>
        <v>2.1011553031233845</v>
      </c>
      <c r="D32">
        <v>1</v>
      </c>
      <c r="F32" s="5">
        <v>6</v>
      </c>
      <c r="G32" s="5">
        <v>-3.8116147073703477E-3</v>
      </c>
      <c r="H32" s="5">
        <v>3.8116147073703477E-3</v>
      </c>
      <c r="I32" s="5">
        <v>1.074355358053487E-2</v>
      </c>
    </row>
    <row r="33" spans="1:9" x14ac:dyDescent="0.15">
      <c r="A33">
        <v>1</v>
      </c>
      <c r="B33" s="2">
        <f>+原系列!G35</f>
        <v>19.091767429424781</v>
      </c>
      <c r="C33" s="2">
        <f>+原系列!T35</f>
        <v>1.4872107620916399</v>
      </c>
      <c r="D33">
        <v>1</v>
      </c>
      <c r="F33" s="5">
        <v>7</v>
      </c>
      <c r="G33" s="5">
        <v>-4.9874664721356488E-2</v>
      </c>
      <c r="H33" s="5">
        <v>4.9874664721356488E-2</v>
      </c>
      <c r="I33" s="5">
        <v>0.14057851432596088</v>
      </c>
    </row>
    <row r="34" spans="1:9" x14ac:dyDescent="0.15">
      <c r="A34" s="1">
        <f>STDEV(A2:A33)</f>
        <v>0.48255870443481425</v>
      </c>
      <c r="B34" s="1">
        <f t="shared" ref="B34:D34" si="3">STDEV(B2:B33)</f>
        <v>3.9057396353965581</v>
      </c>
      <c r="C34" s="1">
        <f t="shared" si="3"/>
        <v>0.42940622634595615</v>
      </c>
      <c r="D34" s="1">
        <f t="shared" si="3"/>
        <v>0.49899091723584604</v>
      </c>
      <c r="F34" s="5">
        <v>8</v>
      </c>
      <c r="G34" s="5">
        <v>4.4136525693876716E-2</v>
      </c>
      <c r="H34" s="5">
        <v>-4.4136525693876716E-2</v>
      </c>
      <c r="I34" s="5">
        <v>-0.12440479037241405</v>
      </c>
    </row>
    <row r="35" spans="1:9" x14ac:dyDescent="0.15">
      <c r="F35" s="5">
        <v>9</v>
      </c>
      <c r="G35" s="5">
        <v>0.16117924111610293</v>
      </c>
      <c r="H35" s="5">
        <v>-0.16117924111610293</v>
      </c>
      <c r="I35" s="5">
        <v>-0.45430557544350181</v>
      </c>
    </row>
    <row r="36" spans="1:9" x14ac:dyDescent="0.15">
      <c r="F36" s="5">
        <v>10</v>
      </c>
      <c r="G36" s="5">
        <v>0.61448222164042809</v>
      </c>
      <c r="H36" s="5">
        <v>0.38551777835957191</v>
      </c>
      <c r="I36" s="5">
        <v>1.0866342025719322</v>
      </c>
    </row>
    <row r="37" spans="1:9" x14ac:dyDescent="0.15">
      <c r="F37" s="5">
        <v>11</v>
      </c>
      <c r="G37" s="5">
        <v>-7.7250253189652174E-2</v>
      </c>
      <c r="H37" s="5">
        <v>7.7250253189652174E-2</v>
      </c>
      <c r="I37" s="5">
        <v>0.21774032738621008</v>
      </c>
    </row>
    <row r="38" spans="1:9" x14ac:dyDescent="0.15">
      <c r="F38" s="5">
        <v>12</v>
      </c>
      <c r="G38" s="5">
        <v>0.27309116845673853</v>
      </c>
      <c r="H38" s="5">
        <v>-0.27309116845673853</v>
      </c>
      <c r="I38" s="5">
        <v>-0.76974453766603412</v>
      </c>
    </row>
    <row r="39" spans="1:9" x14ac:dyDescent="0.15">
      <c r="F39" s="5">
        <v>13</v>
      </c>
      <c r="G39" s="5">
        <v>0.38824879349170405</v>
      </c>
      <c r="H39" s="5">
        <v>-0.38824879349170405</v>
      </c>
      <c r="I39" s="5">
        <v>-1.0943319395295996</v>
      </c>
    </row>
    <row r="40" spans="1:9" x14ac:dyDescent="0.15">
      <c r="F40" s="5">
        <v>14</v>
      </c>
      <c r="G40" s="5">
        <v>0.26712425614827118</v>
      </c>
      <c r="H40" s="5">
        <v>0.73287574385172882</v>
      </c>
      <c r="I40" s="5">
        <v>2.0657097913701499</v>
      </c>
    </row>
    <row r="41" spans="1:9" x14ac:dyDescent="0.15">
      <c r="F41" s="5">
        <v>15</v>
      </c>
      <c r="G41" s="5">
        <v>0.4023299500359957</v>
      </c>
      <c r="H41" s="5">
        <v>-0.4023299500359957</v>
      </c>
      <c r="I41" s="5">
        <v>-1.1340215911402334</v>
      </c>
    </row>
    <row r="42" spans="1:9" x14ac:dyDescent="0.15">
      <c r="F42" s="5">
        <v>16</v>
      </c>
      <c r="G42" s="5">
        <v>-3.7416357024229407E-2</v>
      </c>
      <c r="H42" s="5">
        <v>3.7416357024229407E-2</v>
      </c>
      <c r="I42" s="5">
        <v>0.10546308253584269</v>
      </c>
    </row>
    <row r="43" spans="1:9" x14ac:dyDescent="0.15">
      <c r="F43" s="5">
        <v>17</v>
      </c>
      <c r="G43" s="5">
        <v>3.2202701076941787E-2</v>
      </c>
      <c r="H43" s="5">
        <v>-3.2202701076941787E-2</v>
      </c>
      <c r="I43" s="5">
        <v>-9.0767685356309122E-2</v>
      </c>
    </row>
    <row r="44" spans="1:9" x14ac:dyDescent="0.15">
      <c r="F44" s="5">
        <v>18</v>
      </c>
      <c r="G44" s="5">
        <v>4.0403879883580407E-3</v>
      </c>
      <c r="H44" s="5">
        <v>-4.0403879883580407E-3</v>
      </c>
      <c r="I44" s="5">
        <v>-1.1388382135040504E-2</v>
      </c>
    </row>
    <row r="45" spans="1:9" x14ac:dyDescent="0.15">
      <c r="F45" s="5">
        <v>19</v>
      </c>
      <c r="G45" s="5">
        <v>0.18096506842876647</v>
      </c>
      <c r="H45" s="5">
        <v>-0.18096506842876647</v>
      </c>
      <c r="I45" s="5">
        <v>-0.51007461617518279</v>
      </c>
    </row>
    <row r="46" spans="1:9" x14ac:dyDescent="0.15">
      <c r="F46" s="5">
        <v>20</v>
      </c>
      <c r="G46" s="5">
        <v>0.6532904489181901</v>
      </c>
      <c r="H46" s="5">
        <v>0.3467095510818099</v>
      </c>
      <c r="I46" s="5">
        <v>0.97724794474319732</v>
      </c>
    </row>
    <row r="47" spans="1:9" x14ac:dyDescent="0.15">
      <c r="F47" s="5">
        <v>21</v>
      </c>
      <c r="G47" s="5">
        <v>0.11409052221445587</v>
      </c>
      <c r="H47" s="5">
        <v>-0.11409052221445587</v>
      </c>
      <c r="I47" s="5">
        <v>-0.32157962767644294</v>
      </c>
    </row>
    <row r="48" spans="1:9" x14ac:dyDescent="0.15">
      <c r="F48" s="5">
        <v>22</v>
      </c>
      <c r="G48" s="5">
        <v>0.89768685553241268</v>
      </c>
      <c r="H48" s="5">
        <v>0.10231314446758732</v>
      </c>
      <c r="I48" s="5">
        <v>0.28838348940543296</v>
      </c>
    </row>
    <row r="49" spans="6:9" x14ac:dyDescent="0.15">
      <c r="F49" s="5">
        <v>23</v>
      </c>
      <c r="G49" s="5">
        <v>0.4097301665308441</v>
      </c>
      <c r="H49" s="5">
        <v>-0.4097301665308441</v>
      </c>
      <c r="I49" s="5">
        <v>-1.1548801061066667</v>
      </c>
    </row>
    <row r="50" spans="6:9" x14ac:dyDescent="0.15">
      <c r="F50" s="5">
        <v>24</v>
      </c>
      <c r="G50" s="5">
        <v>0.8253465828171036</v>
      </c>
      <c r="H50" s="5">
        <v>-0.8253465828171036</v>
      </c>
      <c r="I50" s="5">
        <v>-2.3263514063635271</v>
      </c>
    </row>
    <row r="51" spans="6:9" x14ac:dyDescent="0.15">
      <c r="F51" s="5">
        <v>25</v>
      </c>
      <c r="G51" s="5">
        <v>0.8174945801213751</v>
      </c>
      <c r="H51" s="5">
        <v>0.1825054198786249</v>
      </c>
      <c r="I51" s="5">
        <v>0.51441630588018072</v>
      </c>
    </row>
    <row r="52" spans="6:9" x14ac:dyDescent="0.15">
      <c r="F52" s="5">
        <v>26</v>
      </c>
      <c r="G52" s="5">
        <v>0.52295330157195985</v>
      </c>
      <c r="H52" s="5">
        <v>0.47704669842804015</v>
      </c>
      <c r="I52" s="5">
        <v>1.3446208912639006</v>
      </c>
    </row>
    <row r="53" spans="6:9" x14ac:dyDescent="0.15">
      <c r="F53" s="5">
        <v>27</v>
      </c>
      <c r="G53" s="5">
        <v>0.67255179315066149</v>
      </c>
      <c r="H53" s="5">
        <v>0.32744820684933851</v>
      </c>
      <c r="I53" s="5">
        <v>0.9229572307855296</v>
      </c>
    </row>
    <row r="54" spans="6:9" x14ac:dyDescent="0.15">
      <c r="F54" s="5">
        <v>28</v>
      </c>
      <c r="G54" s="5">
        <v>0.41674604499969564</v>
      </c>
      <c r="H54" s="5">
        <v>-0.41674604499969564</v>
      </c>
      <c r="I54" s="5">
        <v>-1.174655312162745</v>
      </c>
    </row>
    <row r="55" spans="6:9" x14ac:dyDescent="0.15">
      <c r="F55" s="5">
        <v>29</v>
      </c>
      <c r="G55" s="5">
        <v>0.83565755858687374</v>
      </c>
      <c r="H55" s="5">
        <v>0.16434244141312626</v>
      </c>
      <c r="I55" s="5">
        <v>0.46322148496901616</v>
      </c>
    </row>
    <row r="56" spans="6:9" x14ac:dyDescent="0.15">
      <c r="F56" s="5">
        <v>30</v>
      </c>
      <c r="G56" s="5">
        <v>1.0185491513357492</v>
      </c>
      <c r="H56" s="5">
        <v>-1.8549151335749192E-2</v>
      </c>
      <c r="I56" s="5">
        <v>-5.2283301579177259E-2</v>
      </c>
    </row>
    <row r="57" spans="6:9" x14ac:dyDescent="0.15">
      <c r="F57" s="5">
        <v>31</v>
      </c>
      <c r="G57" s="5">
        <v>0.58231078350994991</v>
      </c>
      <c r="H57" s="5">
        <v>-0.58231078350994991</v>
      </c>
      <c r="I57" s="5">
        <v>-1.6413220074592727</v>
      </c>
    </row>
    <row r="58" spans="6:9" ht="12.75" thickBot="1" x14ac:dyDescent="0.2">
      <c r="F58" s="6">
        <v>32</v>
      </c>
      <c r="G58" s="6">
        <v>0.23359221071072384</v>
      </c>
      <c r="H58" s="6">
        <v>0.76640778928927622</v>
      </c>
      <c r="I58" s="6">
        <v>2.160224414300588</v>
      </c>
    </row>
    <row r="59" spans="6:9" x14ac:dyDescent="0.15">
      <c r="F59" s="5"/>
      <c r="G59" s="5" t="s">
        <v>48</v>
      </c>
      <c r="H59" s="20">
        <f>STDEV(H26:H58)</f>
        <v>0.35478156075623035</v>
      </c>
      <c r="I59" s="5"/>
    </row>
    <row r="60" spans="6:9" x14ac:dyDescent="0.15">
      <c r="G60" t="s">
        <v>39</v>
      </c>
      <c r="H60" s="1">
        <f>LN(VAR(H27:H58))*F58+2*F58</f>
        <v>-2.3201920453323339</v>
      </c>
    </row>
    <row r="61" spans="6:9" x14ac:dyDescent="0.15">
      <c r="G61" t="s">
        <v>40</v>
      </c>
      <c r="H61" s="1">
        <f>LN(VAR(H27:H58))*F58+2*LN(F58)</f>
        <v>-59.388720239732883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5E4E-D267-4B90-9800-D2E69BA7B4B8}">
  <dimension ref="A1:M61"/>
  <sheetViews>
    <sheetView zoomScale="140" zoomScaleNormal="140" workbookViewId="0">
      <selection activeCell="N23" sqref="N23"/>
    </sheetView>
  </sheetViews>
  <sheetFormatPr defaultRowHeight="12" x14ac:dyDescent="0.15"/>
  <cols>
    <col min="2" max="2" width="16.42578125" customWidth="1"/>
    <col min="7" max="7" width="11.5703125" customWidth="1"/>
    <col min="8" max="8" width="12.28515625" customWidth="1"/>
    <col min="9" max="9" width="10" bestFit="1" customWidth="1"/>
    <col min="10" max="10" width="11.140625" bestFit="1" customWidth="1"/>
    <col min="11" max="11" width="16.140625" customWidth="1"/>
    <col min="12" max="12" width="11" bestFit="1" customWidth="1"/>
    <col min="13" max="13" width="9.85546875" bestFit="1" customWidth="1"/>
  </cols>
  <sheetData>
    <row r="1" spans="1:13" x14ac:dyDescent="0.15">
      <c r="A1" t="s">
        <v>8</v>
      </c>
      <c r="B1" t="s">
        <v>9</v>
      </c>
      <c r="C1" t="s">
        <v>11</v>
      </c>
      <c r="D1" t="s">
        <v>12</v>
      </c>
      <c r="E1" t="s">
        <v>10</v>
      </c>
      <c r="G1" t="s">
        <v>13</v>
      </c>
      <c r="H1" t="s">
        <v>41</v>
      </c>
    </row>
    <row r="2" spans="1:13" ht="12.6" thickBot="1" x14ac:dyDescent="0.2">
      <c r="A2">
        <v>1</v>
      </c>
      <c r="B2">
        <v>0</v>
      </c>
      <c r="C2" s="2">
        <f>+標準化!G5</f>
        <v>-1.0435791143808428</v>
      </c>
      <c r="D2" s="2">
        <f>+標準化!T5</f>
        <v>-0.24220297544961969</v>
      </c>
      <c r="E2">
        <v>0</v>
      </c>
    </row>
    <row r="3" spans="1:13" x14ac:dyDescent="0.15">
      <c r="A3">
        <f>+A2+1</f>
        <v>2</v>
      </c>
      <c r="B3">
        <v>0</v>
      </c>
      <c r="C3" s="2">
        <f>+標準化!G6</f>
        <v>-0.33262214345947411</v>
      </c>
      <c r="D3" s="2">
        <f>+標準化!T6</f>
        <v>-0.2517531259726476</v>
      </c>
      <c r="E3">
        <v>0</v>
      </c>
      <c r="G3" s="8" t="s">
        <v>14</v>
      </c>
      <c r="H3" s="8"/>
    </row>
    <row r="4" spans="1:13" x14ac:dyDescent="0.15">
      <c r="A4">
        <f t="shared" ref="A4:A33" si="0">+A3+1</f>
        <v>3</v>
      </c>
      <c r="B4">
        <v>0</v>
      </c>
      <c r="C4" s="2">
        <f>+標準化!G7</f>
        <v>0.6205719594432173</v>
      </c>
      <c r="D4" s="2">
        <f>+標準化!T7</f>
        <v>-8.9643545709506375E-2</v>
      </c>
      <c r="E4">
        <v>0</v>
      </c>
      <c r="G4" s="5" t="s">
        <v>15</v>
      </c>
      <c r="H4" s="20">
        <v>0.67784035649451835</v>
      </c>
    </row>
    <row r="5" spans="1:13" x14ac:dyDescent="0.15">
      <c r="A5">
        <f t="shared" si="0"/>
        <v>4</v>
      </c>
      <c r="B5">
        <v>0</v>
      </c>
      <c r="C5" s="2">
        <f>+標準化!G8</f>
        <v>-2.1009081497040598</v>
      </c>
      <c r="D5" s="2">
        <f>+標準化!T8</f>
        <v>1.0619881411904895</v>
      </c>
      <c r="E5">
        <v>0</v>
      </c>
      <c r="G5" s="5" t="s">
        <v>16</v>
      </c>
      <c r="H5" s="20">
        <v>0.45946754889261576</v>
      </c>
    </row>
    <row r="6" spans="1:13" x14ac:dyDescent="0.15">
      <c r="A6">
        <f t="shared" si="0"/>
        <v>5</v>
      </c>
      <c r="B6">
        <v>1</v>
      </c>
      <c r="C6" s="2">
        <f>+標準化!G9</f>
        <v>1.166527412811847</v>
      </c>
      <c r="D6" s="2">
        <f>+標準化!T9</f>
        <v>1.0672917631204746</v>
      </c>
      <c r="E6">
        <v>0</v>
      </c>
      <c r="G6" s="5" t="s">
        <v>17</v>
      </c>
      <c r="H6" s="20">
        <v>0.40155335770253892</v>
      </c>
    </row>
    <row r="7" spans="1:13" x14ac:dyDescent="0.15">
      <c r="A7">
        <f t="shared" si="0"/>
        <v>6</v>
      </c>
      <c r="B7">
        <v>0</v>
      </c>
      <c r="C7" s="2">
        <f>+標準化!G10</f>
        <v>-1.2848943399515143</v>
      </c>
      <c r="D7" s="2">
        <f>+標準化!T10</f>
        <v>0.35683820832531066</v>
      </c>
      <c r="E7">
        <v>0</v>
      </c>
      <c r="G7" s="5" t="s">
        <v>18</v>
      </c>
      <c r="H7" s="20">
        <v>0.37330419573200957</v>
      </c>
    </row>
    <row r="8" spans="1:13" ht="12.75" thickBot="1" x14ac:dyDescent="0.2">
      <c r="A8">
        <f t="shared" si="0"/>
        <v>7</v>
      </c>
      <c r="B8">
        <v>0</v>
      </c>
      <c r="C8" s="2">
        <f>+標準化!G11</f>
        <v>-1.4362925474398414</v>
      </c>
      <c r="D8" s="2">
        <f>+標準化!T11</f>
        <v>0.24955087658395469</v>
      </c>
      <c r="E8">
        <v>0</v>
      </c>
      <c r="G8" s="6" t="s">
        <v>19</v>
      </c>
      <c r="H8" s="6">
        <v>32</v>
      </c>
    </row>
    <row r="9" spans="1:13" x14ac:dyDescent="0.15">
      <c r="A9">
        <f t="shared" si="0"/>
        <v>8</v>
      </c>
      <c r="B9">
        <v>0</v>
      </c>
      <c r="C9" s="2">
        <f>+標準化!G12</f>
        <v>-0.5442723318062479</v>
      </c>
      <c r="D9" s="2">
        <f>+標準化!T12</f>
        <v>-0.14505508555684574</v>
      </c>
      <c r="E9">
        <v>0</v>
      </c>
    </row>
    <row r="10" spans="1:13" ht="12.75" thickBot="1" x14ac:dyDescent="0.2">
      <c r="A10">
        <f t="shared" si="0"/>
        <v>9</v>
      </c>
      <c r="B10">
        <v>0</v>
      </c>
      <c r="C10" s="2">
        <f>+標準化!G13</f>
        <v>0.42344698757150812</v>
      </c>
      <c r="D10" s="2">
        <f>+標準化!T13</f>
        <v>-0.48601738182696891</v>
      </c>
      <c r="E10">
        <v>0</v>
      </c>
      <c r="G10" t="s">
        <v>20</v>
      </c>
    </row>
    <row r="11" spans="1:13" x14ac:dyDescent="0.15">
      <c r="A11">
        <f t="shared" si="0"/>
        <v>10</v>
      </c>
      <c r="B11">
        <v>1</v>
      </c>
      <c r="C11" s="2">
        <f>+標準化!G14</f>
        <v>2.4963732216140517</v>
      </c>
      <c r="D11" s="2">
        <f>+標準化!T14</f>
        <v>-4.3782156385194525E-2</v>
      </c>
      <c r="E11">
        <v>0</v>
      </c>
      <c r="G11" s="7"/>
      <c r="H11" s="7" t="s">
        <v>25</v>
      </c>
      <c r="I11" s="7" t="s">
        <v>26</v>
      </c>
      <c r="J11" s="7" t="s">
        <v>27</v>
      </c>
      <c r="K11" s="7" t="s">
        <v>28</v>
      </c>
      <c r="L11" s="7" t="s">
        <v>29</v>
      </c>
    </row>
    <row r="12" spans="1:13" x14ac:dyDescent="0.15">
      <c r="A12">
        <f t="shared" si="0"/>
        <v>11</v>
      </c>
      <c r="B12">
        <v>0</v>
      </c>
      <c r="C12" s="2">
        <f>+標準化!G15</f>
        <v>-1.0889985766273411</v>
      </c>
      <c r="D12" s="2">
        <f>+標準化!T15</f>
        <v>-0.27438917497202675</v>
      </c>
      <c r="E12">
        <v>0</v>
      </c>
      <c r="G12" s="5" t="s">
        <v>21</v>
      </c>
      <c r="H12" s="5">
        <v>3</v>
      </c>
      <c r="I12" s="20">
        <v>3.3167813685685701</v>
      </c>
      <c r="J12" s="20">
        <v>1.1055937895228567</v>
      </c>
      <c r="K12" s="20">
        <v>7.9335917406603045</v>
      </c>
      <c r="L12" s="20">
        <v>5.5420557131102594E-4</v>
      </c>
    </row>
    <row r="13" spans="1:13" x14ac:dyDescent="0.15">
      <c r="A13">
        <f t="shared" si="0"/>
        <v>12</v>
      </c>
      <c r="B13">
        <v>0</v>
      </c>
      <c r="C13" s="2">
        <f>+標準化!G16</f>
        <v>0.49976069558943986</v>
      </c>
      <c r="D13" s="2">
        <f>+標準化!T16</f>
        <v>8.1426893751108967E-2</v>
      </c>
      <c r="E13">
        <v>0</v>
      </c>
      <c r="G13" s="5" t="s">
        <v>22</v>
      </c>
      <c r="H13" s="5">
        <v>28</v>
      </c>
      <c r="I13" s="20">
        <v>3.9019686314314299</v>
      </c>
      <c r="J13" s="20">
        <v>0.1393560225511225</v>
      </c>
      <c r="K13" s="20"/>
      <c r="L13" s="20"/>
    </row>
    <row r="14" spans="1:13" ht="12.75" thickBot="1" x14ac:dyDescent="0.2">
      <c r="A14">
        <f t="shared" si="0"/>
        <v>13</v>
      </c>
      <c r="B14">
        <v>0</v>
      </c>
      <c r="C14" s="2">
        <f>+標準化!G17</f>
        <v>0.87825621431025735</v>
      </c>
      <c r="D14" s="2">
        <f>+標準化!T17</f>
        <v>0.34964522310449836</v>
      </c>
      <c r="E14">
        <v>0</v>
      </c>
      <c r="G14" s="6" t="s">
        <v>23</v>
      </c>
      <c r="H14" s="6">
        <v>31</v>
      </c>
      <c r="I14" s="21">
        <v>7.21875</v>
      </c>
      <c r="J14" s="21"/>
      <c r="K14" s="21"/>
      <c r="L14" s="21"/>
    </row>
    <row r="15" spans="1:13" ht="12.6" thickBot="1" x14ac:dyDescent="0.2">
      <c r="A15">
        <f t="shared" si="0"/>
        <v>14</v>
      </c>
      <c r="B15">
        <v>1</v>
      </c>
      <c r="C15" s="2">
        <f>+標準化!G18</f>
        <v>0.77166286479466017</v>
      </c>
      <c r="D15" s="2">
        <f>+標準化!T18</f>
        <v>-0.23925651882185062</v>
      </c>
      <c r="E15">
        <v>0</v>
      </c>
    </row>
    <row r="16" spans="1:13" x14ac:dyDescent="0.15">
      <c r="A16">
        <f t="shared" si="0"/>
        <v>15</v>
      </c>
      <c r="B16">
        <v>0</v>
      </c>
      <c r="C16" s="2">
        <f>+標準化!G19</f>
        <v>1.3618085718622512</v>
      </c>
      <c r="D16" s="2">
        <f>+標準化!T19</f>
        <v>-7.773622988426282E-2</v>
      </c>
      <c r="E16">
        <v>0</v>
      </c>
      <c r="G16" s="7"/>
      <c r="H16" s="7" t="s">
        <v>30</v>
      </c>
      <c r="I16" s="7" t="s">
        <v>18</v>
      </c>
      <c r="J16" s="7" t="s">
        <v>31</v>
      </c>
      <c r="K16" s="7" t="s">
        <v>32</v>
      </c>
      <c r="L16" s="7" t="s">
        <v>33</v>
      </c>
      <c r="M16" s="7" t="s">
        <v>34</v>
      </c>
    </row>
    <row r="17" spans="1:13" x14ac:dyDescent="0.15">
      <c r="A17">
        <f t="shared" si="0"/>
        <v>16</v>
      </c>
      <c r="B17">
        <v>0</v>
      </c>
      <c r="C17" s="2">
        <f>+標準化!G20</f>
        <v>-1.1038310952392896</v>
      </c>
      <c r="D17" s="2">
        <f>+標準化!T20</f>
        <v>-2.8217603292462052E-2</v>
      </c>
      <c r="E17">
        <v>0</v>
      </c>
      <c r="G17" s="5" t="s">
        <v>24</v>
      </c>
      <c r="H17" s="20">
        <v>0.16815687011903879</v>
      </c>
      <c r="I17" s="20">
        <v>8.5804696335908148E-2</v>
      </c>
      <c r="J17" s="20">
        <v>1.9597630118139271</v>
      </c>
      <c r="K17" s="20">
        <v>6.0045783327859911E-2</v>
      </c>
      <c r="L17" s="20">
        <v>-7.606082655007701E-3</v>
      </c>
      <c r="M17" s="20">
        <v>0.34391982289308531</v>
      </c>
    </row>
    <row r="18" spans="1:13" x14ac:dyDescent="0.15">
      <c r="A18">
        <f t="shared" si="0"/>
        <v>17</v>
      </c>
      <c r="B18">
        <v>0</v>
      </c>
      <c r="C18" s="2">
        <f>+標準化!G21</f>
        <v>-4.679933958071647E-4</v>
      </c>
      <c r="D18" s="2">
        <f>+標準化!T21</f>
        <v>-0.78642191070276479</v>
      </c>
      <c r="E18">
        <v>0</v>
      </c>
      <c r="G18" t="s">
        <v>11</v>
      </c>
      <c r="H18" s="20">
        <v>0.18181958256013311</v>
      </c>
      <c r="I18" s="20">
        <v>5.7122148251066103E-2</v>
      </c>
      <c r="J18" s="20">
        <v>3.1829962304812254</v>
      </c>
      <c r="K18" s="20">
        <v>3.554707998526461E-3</v>
      </c>
      <c r="L18" s="20">
        <v>6.4810166127962573E-2</v>
      </c>
      <c r="M18" s="20">
        <v>0.29882899899230364</v>
      </c>
    </row>
    <row r="19" spans="1:13" x14ac:dyDescent="0.15">
      <c r="A19">
        <f t="shared" si="0"/>
        <v>18</v>
      </c>
      <c r="B19">
        <v>0</v>
      </c>
      <c r="C19" s="2">
        <f>+標準化!G22</f>
        <v>-0.96757270849979538</v>
      </c>
      <c r="D19" s="2">
        <f>+標準化!T22</f>
        <v>6.8340995274757996E-2</v>
      </c>
      <c r="E19">
        <v>0</v>
      </c>
      <c r="G19" t="s">
        <v>12</v>
      </c>
      <c r="H19" s="20">
        <v>0.17276868412378599</v>
      </c>
      <c r="I19" s="20">
        <v>0.12117667380306274</v>
      </c>
      <c r="J19" s="20">
        <v>1.4257585944681976</v>
      </c>
      <c r="K19" s="20">
        <v>0.16499214100794946</v>
      </c>
      <c r="L19" s="20">
        <v>-7.5450479913400453E-2</v>
      </c>
      <c r="M19" s="20">
        <v>0.42098784816097246</v>
      </c>
    </row>
    <row r="20" spans="1:13" ht="12.75" thickBot="1" x14ac:dyDescent="0.2">
      <c r="A20">
        <f t="shared" si="0"/>
        <v>19</v>
      </c>
      <c r="B20">
        <v>0</v>
      </c>
      <c r="C20" s="2">
        <f>+標準化!G23</f>
        <v>0.19696428061278626</v>
      </c>
      <c r="D20" s="2">
        <f>+標準化!T23</f>
        <v>-0.13314776973160231</v>
      </c>
      <c r="E20">
        <v>0</v>
      </c>
      <c r="G20" t="s">
        <v>10</v>
      </c>
      <c r="H20" s="21">
        <v>0.43222924278390495</v>
      </c>
      <c r="I20" s="21">
        <v>0.13499401462910932</v>
      </c>
      <c r="J20" s="21">
        <v>3.2018400517344241</v>
      </c>
      <c r="K20" s="21">
        <v>3.3893077154254782E-3</v>
      </c>
      <c r="L20" s="21">
        <v>0.15570653911802573</v>
      </c>
      <c r="M20" s="21">
        <v>0.70875194644978423</v>
      </c>
    </row>
    <row r="21" spans="1:13" x14ac:dyDescent="0.15">
      <c r="A21">
        <f t="shared" si="0"/>
        <v>20</v>
      </c>
      <c r="B21">
        <v>1</v>
      </c>
      <c r="C21" s="2">
        <f>+標準化!G24</f>
        <v>0.62026465730633373</v>
      </c>
      <c r="D21" s="2">
        <f>+標準化!T24</f>
        <v>-0.34654385056320597</v>
      </c>
      <c r="E21">
        <v>1</v>
      </c>
      <c r="H21" t="str">
        <f t="shared" ref="H21:I23" si="1">+I59</f>
        <v>残差標準偏差</v>
      </c>
      <c r="I21" s="1">
        <f t="shared" si="1"/>
        <v>0.35478156075623035</v>
      </c>
    </row>
    <row r="22" spans="1:13" x14ac:dyDescent="0.15">
      <c r="A22">
        <f t="shared" si="0"/>
        <v>21</v>
      </c>
      <c r="B22">
        <v>0</v>
      </c>
      <c r="C22" s="2">
        <f>+標準化!G25</f>
        <v>-1.5892272656125883</v>
      </c>
      <c r="D22" s="2">
        <f>+標準化!T25</f>
        <v>-1.1422379794259008</v>
      </c>
      <c r="E22">
        <v>1</v>
      </c>
      <c r="H22" t="str">
        <f t="shared" si="1"/>
        <v>AIC</v>
      </c>
      <c r="I22" s="1">
        <f t="shared" si="1"/>
        <v>-2.3201920453323339</v>
      </c>
    </row>
    <row r="23" spans="1:13" x14ac:dyDescent="0.15">
      <c r="A23">
        <f t="shared" si="0"/>
        <v>22</v>
      </c>
      <c r="B23">
        <v>1</v>
      </c>
      <c r="C23" s="2">
        <f>+標準化!G26</f>
        <v>1.860808052299963</v>
      </c>
      <c r="D23" s="2">
        <f>+標準化!T26</f>
        <v>-0.23748864484518878</v>
      </c>
      <c r="E23">
        <v>1</v>
      </c>
      <c r="H23" t="str">
        <f t="shared" si="1"/>
        <v>BIC</v>
      </c>
      <c r="I23" s="1">
        <f t="shared" si="1"/>
        <v>-59.388720239732883</v>
      </c>
    </row>
    <row r="24" spans="1:13" x14ac:dyDescent="0.15">
      <c r="A24">
        <f t="shared" si="0"/>
        <v>23</v>
      </c>
      <c r="B24">
        <v>0</v>
      </c>
      <c r="C24" s="2">
        <f>+標準化!G27</f>
        <v>-1.7835865182523407</v>
      </c>
      <c r="D24" s="2">
        <f>+標準化!T27</f>
        <v>0.7734909281399367</v>
      </c>
      <c r="E24">
        <v>1</v>
      </c>
      <c r="G24" t="s">
        <v>35</v>
      </c>
    </row>
    <row r="25" spans="1:13" ht="12.6" thickBot="1" x14ac:dyDescent="0.2">
      <c r="A25">
        <f t="shared" si="0"/>
        <v>24</v>
      </c>
      <c r="B25">
        <v>0</v>
      </c>
      <c r="C25" s="2">
        <f>+標準化!G28</f>
        <v>1.3315289303645859</v>
      </c>
      <c r="D25" s="2">
        <f>+標準化!T28</f>
        <v>-9.9193696232534101E-2</v>
      </c>
      <c r="E25">
        <v>1</v>
      </c>
    </row>
    <row r="26" spans="1:13" x14ac:dyDescent="0.15">
      <c r="A26">
        <f t="shared" si="0"/>
        <v>25</v>
      </c>
      <c r="B26">
        <v>1</v>
      </c>
      <c r="C26" s="2">
        <f>+標準化!G29</f>
        <v>1.0142072989128679</v>
      </c>
      <c r="D26" s="2">
        <f>+標準化!T29</f>
        <v>0.18930351681801888</v>
      </c>
      <c r="E26">
        <v>1</v>
      </c>
      <c r="G26" s="7" t="s">
        <v>36</v>
      </c>
      <c r="H26" s="7" t="s">
        <v>37</v>
      </c>
      <c r="I26" s="7" t="s">
        <v>22</v>
      </c>
      <c r="J26" s="7" t="s">
        <v>38</v>
      </c>
    </row>
    <row r="27" spans="1:13" x14ac:dyDescent="0.15">
      <c r="A27">
        <f t="shared" si="0"/>
        <v>26</v>
      </c>
      <c r="B27">
        <v>1</v>
      </c>
      <c r="C27" s="2">
        <f>+標準化!G30</f>
        <v>0.48339166629307123</v>
      </c>
      <c r="D27" s="2">
        <f>+標準化!T30</f>
        <v>-0.95690305883782611</v>
      </c>
      <c r="E27">
        <v>1</v>
      </c>
      <c r="G27" s="5">
        <v>1</v>
      </c>
      <c r="H27" s="5">
        <v>-6.3431338185455877E-2</v>
      </c>
      <c r="I27" s="5">
        <v>6.3431338185455877E-2</v>
      </c>
      <c r="J27" s="5">
        <v>0.17878983916258098</v>
      </c>
    </row>
    <row r="28" spans="1:13" x14ac:dyDescent="0.15">
      <c r="A28">
        <f t="shared" si="0"/>
        <v>27</v>
      </c>
      <c r="B28">
        <v>1</v>
      </c>
      <c r="C28" s="2">
        <f>+標準化!G31</f>
        <v>-0.48248384026338087</v>
      </c>
      <c r="D28" s="2">
        <f>+標準化!T31</f>
        <v>0.92546106655449656</v>
      </c>
      <c r="E28">
        <v>1</v>
      </c>
      <c r="G28" s="5">
        <v>2</v>
      </c>
      <c r="H28" s="5">
        <v>6.4184594546636442E-2</v>
      </c>
      <c r="I28" s="5">
        <v>-6.4184594546636442E-2</v>
      </c>
      <c r="J28" s="5">
        <v>-0.18091299449110193</v>
      </c>
    </row>
    <row r="29" spans="1:13" x14ac:dyDescent="0.15">
      <c r="A29">
        <f t="shared" si="0"/>
        <v>28</v>
      </c>
      <c r="B29">
        <v>0</v>
      </c>
      <c r="C29" s="2">
        <f>+標準化!G32</f>
        <v>-0.30295710623557703</v>
      </c>
      <c r="D29" s="2">
        <f>+標準化!T32</f>
        <v>-0.74409626933177653</v>
      </c>
      <c r="E29">
        <v>1</v>
      </c>
      <c r="G29" s="5">
        <v>3</v>
      </c>
      <c r="H29" s="5">
        <v>0.2655014073011065</v>
      </c>
      <c r="I29" s="5">
        <v>-0.2655014073011065</v>
      </c>
      <c r="J29" s="5">
        <v>-0.74835176533746617</v>
      </c>
    </row>
    <row r="30" spans="1:13" x14ac:dyDescent="0.15">
      <c r="A30">
        <f t="shared" si="0"/>
        <v>29</v>
      </c>
      <c r="B30">
        <v>1</v>
      </c>
      <c r="C30" s="2">
        <f>+標準化!G33</f>
        <v>0.63663368660270248</v>
      </c>
      <c r="D30" s="2">
        <f>+標準化!T33</f>
        <v>0.6917861020257291</v>
      </c>
      <c r="E30">
        <v>1</v>
      </c>
      <c r="G30" s="5">
        <v>4</v>
      </c>
      <c r="H30" s="5">
        <v>-3.0351078948788718E-2</v>
      </c>
      <c r="I30" s="5">
        <v>3.0351078948788718E-2</v>
      </c>
      <c r="J30" s="5">
        <v>8.5548636981285731E-2</v>
      </c>
    </row>
    <row r="31" spans="1:13" x14ac:dyDescent="0.15">
      <c r="A31">
        <f t="shared" si="0"/>
        <v>30</v>
      </c>
      <c r="B31">
        <v>1</v>
      </c>
      <c r="C31" s="2">
        <f>+標準化!G34</f>
        <v>1.5292685065100637</v>
      </c>
      <c r="D31" s="2">
        <f>+標準化!T34</f>
        <v>0.81098074959232835</v>
      </c>
      <c r="E31">
        <v>1</v>
      </c>
      <c r="G31" s="5">
        <v>5</v>
      </c>
      <c r="H31" s="5">
        <v>0.56464899085192077</v>
      </c>
      <c r="I31" s="5">
        <v>0.43535100914807923</v>
      </c>
      <c r="J31" s="5">
        <v>1.2270959297324022</v>
      </c>
    </row>
    <row r="32" spans="1:13" x14ac:dyDescent="0.15">
      <c r="A32">
        <f t="shared" si="0"/>
        <v>31</v>
      </c>
      <c r="B32">
        <v>0</v>
      </c>
      <c r="C32" s="2">
        <f>+標準化!G35</f>
        <v>-0.19605645458309578</v>
      </c>
      <c r="D32" s="2">
        <f>+標準化!T35</f>
        <v>0.10170577744827256</v>
      </c>
      <c r="E32">
        <v>1</v>
      </c>
      <c r="G32" s="5">
        <v>6</v>
      </c>
      <c r="H32" s="5">
        <v>-3.8116147073699522E-3</v>
      </c>
      <c r="I32" s="5">
        <v>3.8116147073699522E-3</v>
      </c>
      <c r="J32" s="5">
        <v>1.0743553580533754E-2</v>
      </c>
    </row>
    <row r="33" spans="1:10" x14ac:dyDescent="0.15">
      <c r="A33">
        <f t="shared" si="0"/>
        <v>32</v>
      </c>
      <c r="B33">
        <v>1</v>
      </c>
      <c r="C33" s="2">
        <f>+標準化!G36</f>
        <v>-1.6337248214484341</v>
      </c>
      <c r="D33" s="2">
        <f>+標準化!T36</f>
        <v>-0.40372326438720718</v>
      </c>
      <c r="E33">
        <v>1</v>
      </c>
      <c r="G33" s="5">
        <v>7</v>
      </c>
      <c r="H33" s="5">
        <v>-4.9874664721356182E-2</v>
      </c>
      <c r="I33" s="5">
        <v>4.9874664721356182E-2</v>
      </c>
      <c r="J33" s="5">
        <v>0.14057851432596002</v>
      </c>
    </row>
    <row r="34" spans="1:10" x14ac:dyDescent="0.15">
      <c r="G34" s="5">
        <v>8</v>
      </c>
      <c r="H34" s="5">
        <v>4.4136525693877104E-2</v>
      </c>
      <c r="I34" s="5">
        <v>-4.4136525693877104E-2</v>
      </c>
      <c r="J34" s="5">
        <v>-0.12440479037241514</v>
      </c>
    </row>
    <row r="35" spans="1:10" x14ac:dyDescent="0.15">
      <c r="G35" s="5">
        <v>9</v>
      </c>
      <c r="H35" s="5">
        <v>0.16117924111610321</v>
      </c>
      <c r="I35" s="5">
        <v>-0.16117924111610321</v>
      </c>
      <c r="J35" s="5">
        <v>-0.45430557544350259</v>
      </c>
    </row>
    <row r="36" spans="1:10" x14ac:dyDescent="0.15">
      <c r="G36" s="5">
        <v>10</v>
      </c>
      <c r="H36" s="5">
        <v>0.61448222164042843</v>
      </c>
      <c r="I36" s="5">
        <v>0.38551777835957157</v>
      </c>
      <c r="J36" s="5">
        <v>1.0866342025719313</v>
      </c>
    </row>
    <row r="37" spans="1:10" x14ac:dyDescent="0.15">
      <c r="G37" s="5">
        <v>11</v>
      </c>
      <c r="H37" s="5">
        <v>-7.7250253189651841E-2</v>
      </c>
      <c r="I37" s="5">
        <v>7.7250253189651841E-2</v>
      </c>
      <c r="J37" s="5">
        <v>0.21774032738620913</v>
      </c>
    </row>
    <row r="38" spans="1:10" x14ac:dyDescent="0.15">
      <c r="G38" s="5">
        <v>12</v>
      </c>
      <c r="H38" s="5">
        <v>0.27309116845673892</v>
      </c>
      <c r="I38" s="5">
        <v>-0.27309116845673892</v>
      </c>
      <c r="J38" s="5">
        <v>-0.76974453766603523</v>
      </c>
    </row>
    <row r="39" spans="1:10" x14ac:dyDescent="0.15">
      <c r="G39" s="5">
        <v>13</v>
      </c>
      <c r="H39" s="5">
        <v>0.38824879349170438</v>
      </c>
      <c r="I39" s="5">
        <v>-0.38824879349170438</v>
      </c>
      <c r="J39" s="5">
        <v>-1.0943319395296005</v>
      </c>
    </row>
    <row r="40" spans="1:10" x14ac:dyDescent="0.15">
      <c r="G40" s="5">
        <v>14</v>
      </c>
      <c r="H40" s="5">
        <v>0.2671242561482714</v>
      </c>
      <c r="I40" s="5">
        <v>0.7328757438517286</v>
      </c>
      <c r="J40" s="5">
        <v>2.0657097913701494</v>
      </c>
    </row>
    <row r="41" spans="1:10" x14ac:dyDescent="0.15">
      <c r="G41" s="5">
        <v>15</v>
      </c>
      <c r="H41" s="5">
        <v>0.40232995003599614</v>
      </c>
      <c r="I41" s="5">
        <v>-0.40232995003599614</v>
      </c>
      <c r="J41" s="5">
        <v>-1.1340215911402345</v>
      </c>
    </row>
    <row r="42" spans="1:10" x14ac:dyDescent="0.15">
      <c r="G42" s="5">
        <v>16</v>
      </c>
      <c r="H42" s="5">
        <v>-3.7416357024229061E-2</v>
      </c>
      <c r="I42" s="5">
        <v>3.7416357024229061E-2</v>
      </c>
      <c r="J42" s="5">
        <v>0.1054630825358417</v>
      </c>
    </row>
    <row r="43" spans="1:10" x14ac:dyDescent="0.15">
      <c r="G43" s="5">
        <v>17</v>
      </c>
      <c r="H43" s="5">
        <v>3.2202701076942036E-2</v>
      </c>
      <c r="I43" s="5">
        <v>-3.2202701076942036E-2</v>
      </c>
      <c r="J43" s="5">
        <v>-9.076768535630983E-2</v>
      </c>
    </row>
    <row r="44" spans="1:10" x14ac:dyDescent="0.15">
      <c r="G44" s="5">
        <v>18</v>
      </c>
      <c r="H44" s="5">
        <v>4.0403879883584414E-3</v>
      </c>
      <c r="I44" s="5">
        <v>-4.0403879883584414E-3</v>
      </c>
      <c r="J44" s="5">
        <v>-1.1388382135041633E-2</v>
      </c>
    </row>
    <row r="45" spans="1:10" x14ac:dyDescent="0.15">
      <c r="G45" s="5">
        <v>19</v>
      </c>
      <c r="H45" s="5">
        <v>0.18096506842876672</v>
      </c>
      <c r="I45" s="5">
        <v>-0.18096506842876672</v>
      </c>
      <c r="J45" s="5">
        <v>-0.51007461617518346</v>
      </c>
    </row>
    <row r="46" spans="1:10" x14ac:dyDescent="0.15">
      <c r="G46" s="5">
        <v>20</v>
      </c>
      <c r="H46" s="5">
        <v>0.65329044891819033</v>
      </c>
      <c r="I46" s="5">
        <v>0.34670955108180967</v>
      </c>
      <c r="J46" s="5">
        <v>0.97724794474319665</v>
      </c>
    </row>
    <row r="47" spans="1:10" x14ac:dyDescent="0.15">
      <c r="G47" s="5">
        <v>21</v>
      </c>
      <c r="H47" s="5">
        <v>0.11409052221445615</v>
      </c>
      <c r="I47" s="5">
        <v>-0.11409052221445615</v>
      </c>
      <c r="J47" s="5">
        <v>-0.32157962767644371</v>
      </c>
    </row>
    <row r="48" spans="1:10" x14ac:dyDescent="0.15">
      <c r="G48" s="5">
        <v>22</v>
      </c>
      <c r="H48" s="5">
        <v>0.8976868555324129</v>
      </c>
      <c r="I48" s="5">
        <v>0.1023131444675871</v>
      </c>
      <c r="J48" s="5">
        <v>0.28838348940543235</v>
      </c>
    </row>
    <row r="49" spans="7:10" x14ac:dyDescent="0.15">
      <c r="G49" s="5">
        <v>23</v>
      </c>
      <c r="H49" s="5">
        <v>0.40973016653084471</v>
      </c>
      <c r="I49" s="5">
        <v>-0.40973016653084471</v>
      </c>
      <c r="J49" s="5">
        <v>-1.1548801061066682</v>
      </c>
    </row>
    <row r="50" spans="7:10" x14ac:dyDescent="0.15">
      <c r="G50" s="5">
        <v>24</v>
      </c>
      <c r="H50" s="5">
        <v>0.82534658281710382</v>
      </c>
      <c r="I50" s="5">
        <v>-0.82534658281710382</v>
      </c>
      <c r="J50" s="5">
        <v>-2.3263514063635276</v>
      </c>
    </row>
    <row r="51" spans="7:10" x14ac:dyDescent="0.15">
      <c r="G51" s="5">
        <v>25</v>
      </c>
      <c r="H51" s="5">
        <v>0.81749458012137555</v>
      </c>
      <c r="I51" s="5">
        <v>0.18250541987862445</v>
      </c>
      <c r="J51" s="5">
        <v>0.51441630588017939</v>
      </c>
    </row>
    <row r="52" spans="7:10" x14ac:dyDescent="0.15">
      <c r="G52" s="5">
        <v>26</v>
      </c>
      <c r="H52" s="5">
        <v>0.52295330157196007</v>
      </c>
      <c r="I52" s="5">
        <v>0.47704669842803993</v>
      </c>
      <c r="J52" s="5">
        <v>1.3446208912638999</v>
      </c>
    </row>
    <row r="53" spans="7:10" x14ac:dyDescent="0.15">
      <c r="G53" s="5">
        <v>27</v>
      </c>
      <c r="H53" s="5">
        <v>0.67255179315066171</v>
      </c>
      <c r="I53" s="5">
        <v>0.32744820684933829</v>
      </c>
      <c r="J53" s="5">
        <v>0.92295723078552905</v>
      </c>
    </row>
    <row r="54" spans="7:10" x14ac:dyDescent="0.15">
      <c r="G54" s="5">
        <v>28</v>
      </c>
      <c r="H54" s="5">
        <v>0.41674604499969592</v>
      </c>
      <c r="I54" s="5">
        <v>-0.41674604499969592</v>
      </c>
      <c r="J54" s="5">
        <v>-1.1746553121627459</v>
      </c>
    </row>
    <row r="55" spans="7:10" x14ac:dyDescent="0.15">
      <c r="G55" s="5">
        <v>29</v>
      </c>
      <c r="H55" s="5">
        <v>0.83565755858687407</v>
      </c>
      <c r="I55" s="5">
        <v>0.16434244141312593</v>
      </c>
      <c r="J55" s="5">
        <v>0.46322148496901527</v>
      </c>
    </row>
    <row r="56" spans="7:10" x14ac:dyDescent="0.15">
      <c r="G56" s="5">
        <v>30</v>
      </c>
      <c r="H56" s="5">
        <v>1.0185491513357499</v>
      </c>
      <c r="I56" s="5">
        <v>-1.8549151335749858E-2</v>
      </c>
      <c r="J56" s="5">
        <v>-5.2283301579179139E-2</v>
      </c>
    </row>
    <row r="57" spans="7:10" x14ac:dyDescent="0.15">
      <c r="G57" s="5">
        <v>31</v>
      </c>
      <c r="H57" s="5">
        <v>0.58231078350995025</v>
      </c>
      <c r="I57" s="5">
        <v>-0.58231078350995025</v>
      </c>
      <c r="J57" s="5">
        <v>-1.6413220074592736</v>
      </c>
    </row>
    <row r="58" spans="7:10" ht="12.75" thickBot="1" x14ac:dyDescent="0.2">
      <c r="G58" s="6">
        <v>32</v>
      </c>
      <c r="H58" s="6">
        <v>0.23359221071072434</v>
      </c>
      <c r="I58" s="6">
        <v>0.76640778928927566</v>
      </c>
      <c r="J58" s="6">
        <v>2.1602244143005866</v>
      </c>
    </row>
    <row r="59" spans="7:10" x14ac:dyDescent="0.15">
      <c r="G59" s="5"/>
      <c r="H59" s="5"/>
      <c r="I59" s="5" t="s">
        <v>48</v>
      </c>
      <c r="J59" s="20">
        <f>STDEV(I27:I58)</f>
        <v>0.35478156075623035</v>
      </c>
    </row>
    <row r="60" spans="7:10" x14ac:dyDescent="0.15">
      <c r="I60" t="s">
        <v>39</v>
      </c>
      <c r="J60" s="1">
        <f>LN(VAR(I27:I58))*G58+2*G58</f>
        <v>-2.3201920453323339</v>
      </c>
    </row>
    <row r="61" spans="7:10" x14ac:dyDescent="0.15">
      <c r="I61" t="s">
        <v>40</v>
      </c>
      <c r="J61" s="1">
        <f>LN(VAR(I27:I58))*G58+2*LN(G58)</f>
        <v>-59.388720239732883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原系列</vt:lpstr>
      <vt:lpstr>標準化</vt:lpstr>
      <vt:lpstr>重回帰 原系列 (2)</vt:lpstr>
      <vt:lpstr>重回帰 原系列</vt:lpstr>
      <vt:lpstr>重回帰 標準化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2020-12-09T04:42:27Z</dcterms:created>
  <dcterms:modified xsi:type="dcterms:W3CDTF">2021-03-25T15:15:18Z</dcterms:modified>
</cp:coreProperties>
</file>