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11217_fx\"/>
    </mc:Choice>
  </mc:AlternateContent>
  <xr:revisionPtr revIDLastSave="0" documentId="13_ncr:1_{45C35646-124C-4F31-92D0-180FA6F240B7}" xr6:coauthVersionLast="47" xr6:coauthVersionMax="47" xr10:uidLastSave="{00000000-0000-0000-0000-000000000000}"/>
  <bookViews>
    <workbookView xWindow="-120" yWindow="-120" windowWidth="29040" windowHeight="15840" xr2:uid="{7B382BAE-CE7D-434C-BE1A-4A898948190D}"/>
  </bookViews>
  <sheets>
    <sheet name="Sheet1 (2)" sheetId="6" r:id="rId1"/>
    <sheet name="Sheet1" sheetId="1" r:id="rId2"/>
  </sheets>
  <definedNames>
    <definedName name="solver_adj" localSheetId="0" hidden="1">'Sheet1 (2)'!$B$2:$C$2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'Sheet1 (2)'!$M$2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B10" i="6"/>
  <c r="A6" i="6"/>
  <c r="A7" i="6" s="1"/>
  <c r="A8" i="6" s="1"/>
  <c r="A9" i="6" s="1"/>
  <c r="K5" i="6"/>
  <c r="E6" i="6" s="1"/>
  <c r="J5" i="6"/>
  <c r="D6" i="6" s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5" i="1"/>
  <c r="D6" i="1" s="1"/>
  <c r="F6" i="6" l="1"/>
  <c r="G6" i="6" s="1"/>
  <c r="H6" i="6"/>
  <c r="F6" i="1"/>
  <c r="M6" i="6" l="1"/>
  <c r="I6" i="6"/>
  <c r="G6" i="1"/>
  <c r="K6" i="6" l="1"/>
  <c r="J6" i="6"/>
  <c r="B31" i="1"/>
  <c r="B3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K5" i="1"/>
  <c r="E6" i="1" s="1"/>
  <c r="D7" i="6" l="1"/>
  <c r="E7" i="6"/>
  <c r="H6" i="1"/>
  <c r="I6" i="1" s="1"/>
  <c r="F7" i="6" l="1"/>
  <c r="H7" i="6"/>
  <c r="K6" i="1"/>
  <c r="E7" i="1" s="1"/>
  <c r="J6" i="1"/>
  <c r="D7" i="1" s="1"/>
  <c r="I7" i="6" l="1"/>
  <c r="G7" i="6"/>
  <c r="M7" i="6" s="1"/>
  <c r="F7" i="1"/>
  <c r="G7" i="1" s="1"/>
  <c r="H7" i="1"/>
  <c r="I7" i="1" s="1"/>
  <c r="K7" i="1" s="1"/>
  <c r="E8" i="1" s="1"/>
  <c r="K7" i="6" l="1"/>
  <c r="E8" i="6" s="1"/>
  <c r="J7" i="6"/>
  <c r="J7" i="1"/>
  <c r="D8" i="1" s="1"/>
  <c r="F8" i="1" s="1"/>
  <c r="H8" i="1"/>
  <c r="I8" i="1" s="1"/>
  <c r="K8" i="1" s="1"/>
  <c r="E9" i="1" s="1"/>
  <c r="H8" i="6" l="1"/>
  <c r="I8" i="6" s="1"/>
  <c r="K8" i="6" s="1"/>
  <c r="E9" i="6" s="1"/>
  <c r="D8" i="6"/>
  <c r="G8" i="1"/>
  <c r="J8" i="1" s="1"/>
  <c r="D9" i="1" s="1"/>
  <c r="H9" i="1"/>
  <c r="I9" i="1" s="1"/>
  <c r="K9" i="1" s="1"/>
  <c r="E10" i="1" s="1"/>
  <c r="H9" i="6" l="1"/>
  <c r="I9" i="6" s="1"/>
  <c r="K9" i="6" s="1"/>
  <c r="F8" i="6"/>
  <c r="H10" i="1"/>
  <c r="I10" i="1" s="1"/>
  <c r="K10" i="1" s="1"/>
  <c r="E11" i="1" s="1"/>
  <c r="F9" i="1"/>
  <c r="G8" i="6" l="1"/>
  <c r="G9" i="1"/>
  <c r="J9" i="1" s="1"/>
  <c r="D10" i="1" s="1"/>
  <c r="H11" i="1"/>
  <c r="I11" i="1" s="1"/>
  <c r="K11" i="1" s="1"/>
  <c r="E12" i="1" s="1"/>
  <c r="M8" i="6" l="1"/>
  <c r="J8" i="6"/>
  <c r="F10" i="1"/>
  <c r="G10" i="1" s="1"/>
  <c r="J10" i="1" s="1"/>
  <c r="D11" i="1" s="1"/>
  <c r="H12" i="1"/>
  <c r="I12" i="1" s="1"/>
  <c r="K12" i="1" s="1"/>
  <c r="E13" i="1" s="1"/>
  <c r="D9" i="6" l="1"/>
  <c r="F11" i="1"/>
  <c r="G11" i="1" s="1"/>
  <c r="J11" i="1" s="1"/>
  <c r="D12" i="1" s="1"/>
  <c r="F12" i="1" s="1"/>
  <c r="H13" i="1"/>
  <c r="I13" i="1" s="1"/>
  <c r="K13" i="1" s="1"/>
  <c r="E14" i="1" s="1"/>
  <c r="F9" i="6" l="1"/>
  <c r="G12" i="1"/>
  <c r="J12" i="1" s="1"/>
  <c r="D13" i="1" s="1"/>
  <c r="F13" i="1" s="1"/>
  <c r="H14" i="1"/>
  <c r="I14" i="1" s="1"/>
  <c r="K14" i="1" s="1"/>
  <c r="E15" i="1" s="1"/>
  <c r="G9" i="6" l="1"/>
  <c r="G13" i="1"/>
  <c r="H15" i="1"/>
  <c r="I15" i="1" s="1"/>
  <c r="K15" i="1" s="1"/>
  <c r="E16" i="1" s="1"/>
  <c r="M9" i="6" l="1"/>
  <c r="J9" i="6"/>
  <c r="J13" i="1"/>
  <c r="D14" i="1" s="1"/>
  <c r="F14" i="1" s="1"/>
  <c r="H16" i="1"/>
  <c r="I16" i="1" s="1"/>
  <c r="K16" i="1" s="1"/>
  <c r="E17" i="1" s="1"/>
  <c r="G14" i="1" l="1"/>
  <c r="H17" i="1"/>
  <c r="I17" i="1" s="1"/>
  <c r="K17" i="1" s="1"/>
  <c r="E18" i="1" s="1"/>
  <c r="J14" i="1" l="1"/>
  <c r="D15" i="1" s="1"/>
  <c r="F15" i="1" s="1"/>
  <c r="H18" i="1"/>
  <c r="I18" i="1" s="1"/>
  <c r="K18" i="1" s="1"/>
  <c r="E19" i="1" s="1"/>
  <c r="G15" i="1" l="1"/>
  <c r="H19" i="1"/>
  <c r="I19" i="1" s="1"/>
  <c r="K19" i="1" s="1"/>
  <c r="E20" i="1" s="1"/>
  <c r="J15" i="1" l="1"/>
  <c r="D16" i="1" s="1"/>
  <c r="H20" i="1"/>
  <c r="I20" i="1" s="1"/>
  <c r="K20" i="1" s="1"/>
  <c r="E21" i="1" s="1"/>
  <c r="F16" i="1" l="1"/>
  <c r="H21" i="1"/>
  <c r="I21" i="1" s="1"/>
  <c r="K21" i="1" s="1"/>
  <c r="E22" i="1" s="1"/>
  <c r="G16" i="1" l="1"/>
  <c r="H22" i="1"/>
  <c r="I22" i="1" s="1"/>
  <c r="K22" i="1" s="1"/>
  <c r="E23" i="1" s="1"/>
  <c r="J16" i="1" l="1"/>
  <c r="D17" i="1" s="1"/>
  <c r="F17" i="1" s="1"/>
  <c r="H23" i="1"/>
  <c r="I23" i="1" s="1"/>
  <c r="K23" i="1" s="1"/>
  <c r="E24" i="1" s="1"/>
  <c r="G17" i="1" l="1"/>
  <c r="J17" i="1" s="1"/>
  <c r="D18" i="1" s="1"/>
  <c r="F18" i="1" s="1"/>
  <c r="H24" i="1"/>
  <c r="I24" i="1" s="1"/>
  <c r="K24" i="1" s="1"/>
  <c r="E25" i="1" s="1"/>
  <c r="G18" i="1" l="1"/>
  <c r="J18" i="1" s="1"/>
  <c r="D19" i="1" s="1"/>
  <c r="F19" i="1" s="1"/>
  <c r="H25" i="1"/>
  <c r="I25" i="1" s="1"/>
  <c r="K25" i="1" s="1"/>
  <c r="E26" i="1" s="1"/>
  <c r="G19" i="1" l="1"/>
  <c r="J19" i="1" s="1"/>
  <c r="D20" i="1" s="1"/>
  <c r="F20" i="1" s="1"/>
  <c r="H26" i="1"/>
  <c r="I26" i="1" s="1"/>
  <c r="K26" i="1" s="1"/>
  <c r="E27" i="1" s="1"/>
  <c r="G20" i="1" l="1"/>
  <c r="J20" i="1" s="1"/>
  <c r="D21" i="1" s="1"/>
  <c r="F21" i="1" s="1"/>
  <c r="H27" i="1"/>
  <c r="I27" i="1" s="1"/>
  <c r="K27" i="1" s="1"/>
  <c r="E28" i="1" s="1"/>
  <c r="G21" i="1" l="1"/>
  <c r="J21" i="1" s="1"/>
  <c r="D22" i="1" s="1"/>
  <c r="F22" i="1" s="1"/>
  <c r="H28" i="1"/>
  <c r="I28" i="1" s="1"/>
  <c r="K28" i="1" s="1"/>
  <c r="E29" i="1" s="1"/>
  <c r="E31" i="1" l="1"/>
  <c r="E30" i="1"/>
  <c r="G22" i="1"/>
  <c r="J22" i="1" s="1"/>
  <c r="D23" i="1" s="1"/>
  <c r="F23" i="1" s="1"/>
  <c r="H29" i="1"/>
  <c r="I29" i="1" s="1"/>
  <c r="K29" i="1" s="1"/>
  <c r="G23" i="1" l="1"/>
  <c r="J23" i="1" s="1"/>
  <c r="D24" i="1" s="1"/>
  <c r="F24" i="1" s="1"/>
  <c r="G24" i="1" l="1"/>
  <c r="J24" i="1" s="1"/>
  <c r="D25" i="1" s="1"/>
  <c r="F25" i="1" s="1"/>
  <c r="G25" i="1" l="1"/>
  <c r="J25" i="1" s="1"/>
  <c r="D26" i="1" s="1"/>
  <c r="F26" i="1" s="1"/>
  <c r="G26" i="1" l="1"/>
  <c r="J26" i="1" l="1"/>
  <c r="D27" i="1" s="1"/>
  <c r="F27" i="1" s="1"/>
  <c r="G27" i="1" l="1"/>
  <c r="J27" i="1" l="1"/>
  <c r="D28" i="1" s="1"/>
  <c r="F28" i="1" s="1"/>
  <c r="G28" i="1" l="1"/>
  <c r="J28" i="1" l="1"/>
  <c r="D29" i="1" s="1"/>
  <c r="G10" i="6" l="1"/>
  <c r="M10" i="6"/>
  <c r="M2" i="6" s="1"/>
  <c r="D30" i="1"/>
  <c r="D31" i="1"/>
  <c r="F29" i="1"/>
  <c r="J10" i="6" l="1"/>
  <c r="G29" i="1"/>
  <c r="G30" i="1" l="1"/>
  <c r="J29" i="1"/>
</calcChain>
</file>

<file path=xl/sharedStrings.xml><?xml version="1.0" encoding="utf-8"?>
<sst xmlns="http://schemas.openxmlformats.org/spreadsheetml/2006/main" count="34" uniqueCount="16">
  <si>
    <t>T</t>
    <phoneticPr fontId="1"/>
  </si>
  <si>
    <t>sigma_e</t>
    <phoneticPr fontId="1"/>
  </si>
  <si>
    <t>sigma_eps</t>
    <phoneticPr fontId="1"/>
  </si>
  <si>
    <t>beta</t>
    <phoneticPr fontId="1"/>
  </si>
  <si>
    <t>Sigma</t>
    <phoneticPr fontId="1"/>
  </si>
  <si>
    <t>t</t>
    <phoneticPr fontId="1"/>
  </si>
  <si>
    <t>yt</t>
    <phoneticPr fontId="1"/>
  </si>
  <si>
    <t>Xt</t>
    <phoneticPr fontId="1"/>
  </si>
  <si>
    <t>beta_hat</t>
    <phoneticPr fontId="1"/>
  </si>
  <si>
    <t>Sigma_hat</t>
    <phoneticPr fontId="1"/>
  </si>
  <si>
    <t>Y_hat</t>
    <phoneticPr fontId="1"/>
  </si>
  <si>
    <t>Vt</t>
    <phoneticPr fontId="1"/>
  </si>
  <si>
    <t>Kt</t>
    <phoneticPr fontId="1"/>
  </si>
  <si>
    <t>vt</t>
    <phoneticPr fontId="1"/>
  </si>
  <si>
    <t>Log Likelihood</t>
    <phoneticPr fontId="1"/>
  </si>
  <si>
    <t>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</si>
</sst>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E0F5-806A-4F78-84E9-1D704CAFAFAC}">
  <dimension ref="A1:M11"/>
  <sheetViews>
    <sheetView tabSelected="1" workbookViewId="0">
      <selection activeCell="G11" sqref="G11:J11"/>
    </sheetView>
  </sheetViews>
  <sheetFormatPr defaultRowHeight="18.75" x14ac:dyDescent="0.4"/>
  <cols>
    <col min="5" max="5" width="13.62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14</v>
      </c>
    </row>
    <row r="2" spans="1:13" x14ac:dyDescent="0.4">
      <c r="A2">
        <v>1</v>
      </c>
      <c r="B2">
        <v>4</v>
      </c>
      <c r="C2">
        <v>4</v>
      </c>
      <c r="D2">
        <v>4</v>
      </c>
      <c r="E2">
        <v>1000</v>
      </c>
      <c r="M2">
        <f>+M10</f>
        <v>18.326116155462543</v>
      </c>
    </row>
    <row r="3" spans="1:13" x14ac:dyDescent="0.4">
      <c r="C3" t="s">
        <v>15</v>
      </c>
    </row>
    <row r="4" spans="1:13" x14ac:dyDescent="0.4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13</v>
      </c>
      <c r="H4" t="s">
        <v>11</v>
      </c>
      <c r="I4" t="s">
        <v>12</v>
      </c>
      <c r="J4" t="s">
        <v>8</v>
      </c>
      <c r="K4" t="s">
        <v>9</v>
      </c>
    </row>
    <row r="5" spans="1:13" x14ac:dyDescent="0.4">
      <c r="A5">
        <v>0</v>
      </c>
      <c r="J5">
        <f>+D2</f>
        <v>4</v>
      </c>
      <c r="K5">
        <f>+E2</f>
        <v>1000</v>
      </c>
    </row>
    <row r="6" spans="1:13" x14ac:dyDescent="0.4">
      <c r="A6">
        <f>+A5+1</f>
        <v>1</v>
      </c>
      <c r="B6">
        <v>4.4000000000000004</v>
      </c>
      <c r="C6">
        <v>1</v>
      </c>
      <c r="D6">
        <f>+$A$2*J5</f>
        <v>4</v>
      </c>
      <c r="E6">
        <f>+$A$2^2*K5+$C$2^2</f>
        <v>1016</v>
      </c>
      <c r="F6">
        <f>+D6*C6</f>
        <v>4</v>
      </c>
      <c r="G6">
        <f>+B6-F6</f>
        <v>0.40000000000000036</v>
      </c>
      <c r="H6">
        <f>+C6^2*E6+$B$2^2</f>
        <v>1032</v>
      </c>
      <c r="I6">
        <f>+C6*E6/H6</f>
        <v>0.98449612403100772</v>
      </c>
      <c r="J6">
        <f>+D6+I6*G6</f>
        <v>4.3937984496124036</v>
      </c>
      <c r="K6">
        <f>(1-I6*C6)*E6</f>
        <v>15.751937984496152</v>
      </c>
      <c r="M6">
        <f>+LN(H6)+G6^2/H6</f>
        <v>6.9394089848011982</v>
      </c>
    </row>
    <row r="7" spans="1:13" x14ac:dyDescent="0.4">
      <c r="A7">
        <f t="shared" ref="A7:A9" si="0">+A6+1</f>
        <v>2</v>
      </c>
      <c r="B7">
        <v>4</v>
      </c>
      <c r="C7">
        <v>1</v>
      </c>
      <c r="D7">
        <f t="shared" ref="D7:D9" si="1">+$A$2*J6</f>
        <v>4.3937984496124036</v>
      </c>
      <c r="E7">
        <f t="shared" ref="E7:E8" si="2">+$A$2^2*K6+$C$2^2</f>
        <v>31.751937984496152</v>
      </c>
      <c r="F7">
        <f>+D7*C7</f>
        <v>4.3937984496124036</v>
      </c>
      <c r="G7">
        <f>+B7-F7</f>
        <v>-0.39379844961240362</v>
      </c>
      <c r="H7">
        <f t="shared" ref="H7:H9" si="3">+C7^2*E7+$B$2^2</f>
        <v>47.751937984496152</v>
      </c>
      <c r="I7">
        <f t="shared" ref="I7:I9" si="4">+C7*E7/H7</f>
        <v>0.66493506493506516</v>
      </c>
      <c r="J7">
        <f t="shared" ref="J7:J9" si="5">+D7+I7*G7</f>
        <v>4.1319480519480525</v>
      </c>
      <c r="K7">
        <f t="shared" ref="K7:K9" si="6">(1-I7*C7)*E7</f>
        <v>10.638961038961041</v>
      </c>
      <c r="M7">
        <f t="shared" ref="M7:M9" si="7">+LN(H7)+G7^2/H7</f>
        <v>3.8692672108088013</v>
      </c>
    </row>
    <row r="8" spans="1:13" x14ac:dyDescent="0.4">
      <c r="A8">
        <f t="shared" si="0"/>
        <v>3</v>
      </c>
      <c r="B8">
        <v>3.5</v>
      </c>
      <c r="C8">
        <v>1</v>
      </c>
      <c r="D8">
        <f t="shared" si="1"/>
        <v>4.1319480519480525</v>
      </c>
      <c r="E8">
        <f t="shared" si="2"/>
        <v>26.638961038961043</v>
      </c>
      <c r="F8">
        <f t="shared" ref="F8:F9" si="8">+D8*C8</f>
        <v>4.1319480519480525</v>
      </c>
      <c r="G8">
        <f t="shared" ref="G8:G9" si="9">+B8-F8</f>
        <v>-0.63194805194805248</v>
      </c>
      <c r="H8">
        <f t="shared" si="3"/>
        <v>42.638961038961043</v>
      </c>
      <c r="I8">
        <f t="shared" si="4"/>
        <v>0.62475633528265107</v>
      </c>
      <c r="J8">
        <f t="shared" si="5"/>
        <v>3.7371345029239769</v>
      </c>
      <c r="K8">
        <f t="shared" si="6"/>
        <v>9.9961013645224188</v>
      </c>
      <c r="M8">
        <f t="shared" si="7"/>
        <v>3.7621344566309913</v>
      </c>
    </row>
    <row r="9" spans="1:13" x14ac:dyDescent="0.4">
      <c r="A9">
        <f t="shared" si="0"/>
        <v>4</v>
      </c>
      <c r="B9">
        <v>4.5999999999999996</v>
      </c>
      <c r="C9">
        <v>1</v>
      </c>
      <c r="D9">
        <f t="shared" si="1"/>
        <v>3.7371345029239769</v>
      </c>
      <c r="E9">
        <f>+$A$2^2*K8+$C$2^2</f>
        <v>25.996101364522417</v>
      </c>
      <c r="F9">
        <f t="shared" si="8"/>
        <v>3.7371345029239769</v>
      </c>
      <c r="G9">
        <f t="shared" si="9"/>
        <v>0.86286549707602278</v>
      </c>
      <c r="H9">
        <f t="shared" si="3"/>
        <v>41.996101364522417</v>
      </c>
      <c r="I9">
        <f t="shared" si="4"/>
        <v>0.61901225399183069</v>
      </c>
      <c r="J9">
        <f t="shared" si="5"/>
        <v>4.2712588191607868</v>
      </c>
      <c r="K9">
        <f t="shared" si="6"/>
        <v>9.904196063869291</v>
      </c>
      <c r="M9">
        <f t="shared" si="7"/>
        <v>3.7553055032215523</v>
      </c>
    </row>
    <row r="10" spans="1:13" x14ac:dyDescent="0.4">
      <c r="B10">
        <f>AVERAGE(B6:B9)</f>
        <v>4.125</v>
      </c>
      <c r="G10">
        <f>AVERAGE(G6:G9)</f>
        <v>5.9279748878891758E-2</v>
      </c>
      <c r="J10">
        <f>AVERAGE(J6:J9)</f>
        <v>4.1335349559113048</v>
      </c>
      <c r="M10">
        <f>SUM(M6:M9)</f>
        <v>18.326116155462543</v>
      </c>
    </row>
    <row r="11" spans="1:13" x14ac:dyDescent="0.4">
      <c r="B11">
        <f>STDEV(B6:B9)</f>
        <v>0.48562674281111412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9CF6-07FB-4686-A50D-A6B88C11476E}">
  <dimension ref="A1:M31"/>
  <sheetViews>
    <sheetView topLeftCell="A12" workbookViewId="0">
      <selection activeCell="M6" sqref="M6:M29"/>
    </sheetView>
  </sheetViews>
  <sheetFormatPr defaultRowHeight="18.75" x14ac:dyDescent="0.4"/>
  <cols>
    <col min="5" max="5" width="13.62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4">
      <c r="A2">
        <v>1</v>
      </c>
      <c r="B2">
        <v>4</v>
      </c>
      <c r="C2">
        <v>4</v>
      </c>
      <c r="D2">
        <v>4</v>
      </c>
      <c r="E2">
        <v>1000</v>
      </c>
    </row>
    <row r="4" spans="1:13" x14ac:dyDescent="0.4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13</v>
      </c>
      <c r="H4" t="s">
        <v>11</v>
      </c>
      <c r="I4" t="s">
        <v>12</v>
      </c>
      <c r="J4" t="s">
        <v>8</v>
      </c>
      <c r="K4" t="s">
        <v>9</v>
      </c>
    </row>
    <row r="5" spans="1:13" x14ac:dyDescent="0.4">
      <c r="A5">
        <v>0</v>
      </c>
      <c r="J5">
        <f>+D2</f>
        <v>4</v>
      </c>
      <c r="K5">
        <f>+E2</f>
        <v>1000</v>
      </c>
    </row>
    <row r="6" spans="1:13" x14ac:dyDescent="0.4">
      <c r="A6">
        <v>1</v>
      </c>
      <c r="B6">
        <v>4.4000000000000004</v>
      </c>
      <c r="C6">
        <v>1</v>
      </c>
      <c r="D6">
        <f>+$A$2*J5</f>
        <v>4</v>
      </c>
      <c r="E6">
        <f>+$A$2^2*K5+$C$2^2</f>
        <v>1016</v>
      </c>
      <c r="F6">
        <f>+D6*C6</f>
        <v>4</v>
      </c>
      <c r="G6">
        <f>+B6-F6</f>
        <v>0.40000000000000036</v>
      </c>
      <c r="H6">
        <f>+C6^2*E6+$B$2^2</f>
        <v>1032</v>
      </c>
      <c r="I6">
        <f>+C6*E6/H6</f>
        <v>0.98449612403100772</v>
      </c>
      <c r="J6">
        <f>+D6+I6*G6</f>
        <v>4.3937984496124036</v>
      </c>
      <c r="K6">
        <f>(1-I6*C6)*E6</f>
        <v>15.751937984496152</v>
      </c>
      <c r="M6">
        <f>+LN(H6)+G6^2/H6</f>
        <v>6.9394089848011982</v>
      </c>
    </row>
    <row r="7" spans="1:13" x14ac:dyDescent="0.4">
      <c r="A7">
        <v>2</v>
      </c>
      <c r="B7">
        <v>4</v>
      </c>
      <c r="C7">
        <v>1</v>
      </c>
      <c r="D7">
        <f t="shared" ref="D7" si="0">+$A$2*J6</f>
        <v>4.3937984496124036</v>
      </c>
      <c r="E7">
        <f t="shared" ref="E7" si="1">+$A$2^2*K6+$C$2^2</f>
        <v>31.751937984496152</v>
      </c>
      <c r="F7">
        <f>+D7*C7</f>
        <v>4.3937984496124036</v>
      </c>
      <c r="G7">
        <f>+B7-F7</f>
        <v>-0.39379844961240362</v>
      </c>
      <c r="H7">
        <f t="shared" ref="H7" si="2">+C7^2*E7+$B$2^2</f>
        <v>47.751937984496152</v>
      </c>
      <c r="I7">
        <f t="shared" ref="I7" si="3">+C7*E7/H7</f>
        <v>0.66493506493506516</v>
      </c>
      <c r="J7">
        <f t="shared" ref="J7" si="4">+D7+I7*G7</f>
        <v>4.1319480519480525</v>
      </c>
      <c r="K7">
        <f t="shared" ref="K7" si="5">(1-I7*C7)*E7</f>
        <v>10.638961038961041</v>
      </c>
      <c r="M7">
        <f t="shared" ref="M7:M29" si="6">+LN(H7)+G7^2/H7</f>
        <v>3.8692672108088013</v>
      </c>
    </row>
    <row r="8" spans="1:13" x14ac:dyDescent="0.4">
      <c r="A8">
        <v>3</v>
      </c>
      <c r="B8">
        <v>3.5</v>
      </c>
      <c r="C8">
        <v>1</v>
      </c>
      <c r="D8">
        <f t="shared" ref="D8:D29" si="7">+$A$2*J7</f>
        <v>4.1319480519480525</v>
      </c>
      <c r="E8">
        <f t="shared" ref="E8:E29" si="8">+$A$2^2*K7+$C$2^2</f>
        <v>26.638961038961043</v>
      </c>
      <c r="F8">
        <f t="shared" ref="F8:F29" si="9">+D8*C8</f>
        <v>4.1319480519480525</v>
      </c>
      <c r="G8">
        <f t="shared" ref="G8:G29" si="10">+B8-F8</f>
        <v>-0.63194805194805248</v>
      </c>
      <c r="H8">
        <f t="shared" ref="H8:H29" si="11">+C8^2*E8+$B$2^2</f>
        <v>42.638961038961043</v>
      </c>
      <c r="I8">
        <f t="shared" ref="I8:I29" si="12">+C8*E8/H8</f>
        <v>0.62475633528265107</v>
      </c>
      <c r="J8">
        <f t="shared" ref="J8:J29" si="13">+D8+I8*G8</f>
        <v>3.7371345029239769</v>
      </c>
      <c r="K8">
        <f t="shared" ref="K8:K29" si="14">(1-I8*C8)*E8</f>
        <v>9.9961013645224188</v>
      </c>
      <c r="M8">
        <f t="shared" si="6"/>
        <v>3.7621344566309913</v>
      </c>
    </row>
    <row r="9" spans="1:13" x14ac:dyDescent="0.4">
      <c r="A9">
        <v>4</v>
      </c>
      <c r="B9">
        <v>4.5999999999999996</v>
      </c>
      <c r="C9">
        <v>1</v>
      </c>
      <c r="D9">
        <f t="shared" si="7"/>
        <v>3.7371345029239769</v>
      </c>
      <c r="E9">
        <f>+$A$2^2*K8+$C$2^2</f>
        <v>25.996101364522417</v>
      </c>
      <c r="F9">
        <f t="shared" si="9"/>
        <v>3.7371345029239769</v>
      </c>
      <c r="G9">
        <f t="shared" si="10"/>
        <v>0.86286549707602278</v>
      </c>
      <c r="H9">
        <f t="shared" si="11"/>
        <v>41.996101364522417</v>
      </c>
      <c r="I9">
        <f t="shared" si="12"/>
        <v>0.61901225399183069</v>
      </c>
      <c r="J9">
        <f t="shared" si="13"/>
        <v>4.2712588191607868</v>
      </c>
      <c r="K9">
        <f t="shared" si="14"/>
        <v>9.904196063869291</v>
      </c>
      <c r="M9">
        <f t="shared" si="6"/>
        <v>3.7553055032215523</v>
      </c>
    </row>
    <row r="10" spans="1:13" x14ac:dyDescent="0.4">
      <c r="A10">
        <f>+A9+1</f>
        <v>5</v>
      </c>
      <c r="B10">
        <v>4.4000000000000004</v>
      </c>
      <c r="C10">
        <v>1</v>
      </c>
      <c r="D10">
        <f t="shared" si="7"/>
        <v>4.2712588191607868</v>
      </c>
      <c r="E10">
        <f t="shared" si="8"/>
        <v>25.904196063869293</v>
      </c>
      <c r="F10">
        <f t="shared" si="9"/>
        <v>4.2712588191607868</v>
      </c>
      <c r="G10">
        <f t="shared" si="10"/>
        <v>0.1287411808392136</v>
      </c>
      <c r="H10">
        <f t="shared" si="11"/>
        <v>41.904196063869293</v>
      </c>
      <c r="I10">
        <f t="shared" si="12"/>
        <v>0.6181766624131575</v>
      </c>
      <c r="J10">
        <f t="shared" si="13"/>
        <v>4.3508436126471004</v>
      </c>
      <c r="K10">
        <f t="shared" si="14"/>
        <v>9.8908265986105217</v>
      </c>
      <c r="M10">
        <f t="shared" si="6"/>
        <v>3.7357814948459618</v>
      </c>
    </row>
    <row r="11" spans="1:13" x14ac:dyDescent="0.4">
      <c r="A11">
        <f t="shared" ref="A11:A29" si="15">+A10+1</f>
        <v>6</v>
      </c>
      <c r="B11">
        <v>4</v>
      </c>
      <c r="C11">
        <v>1</v>
      </c>
      <c r="D11">
        <f t="shared" si="7"/>
        <v>4.3508436126471004</v>
      </c>
      <c r="E11">
        <f t="shared" si="8"/>
        <v>25.890826598610523</v>
      </c>
      <c r="F11">
        <f t="shared" si="9"/>
        <v>4.3508436126471004</v>
      </c>
      <c r="G11">
        <f t="shared" si="10"/>
        <v>-0.3508436126471004</v>
      </c>
      <c r="H11">
        <f t="shared" si="11"/>
        <v>41.890826598610523</v>
      </c>
      <c r="I11">
        <f t="shared" si="12"/>
        <v>0.61805480342250629</v>
      </c>
      <c r="J11">
        <f t="shared" si="13"/>
        <v>4.1340030326004547</v>
      </c>
      <c r="K11">
        <f t="shared" si="14"/>
        <v>9.8888768547600989</v>
      </c>
      <c r="M11">
        <f t="shared" si="6"/>
        <v>3.7380052491181259</v>
      </c>
    </row>
    <row r="12" spans="1:13" x14ac:dyDescent="0.4">
      <c r="A12">
        <f t="shared" si="15"/>
        <v>7</v>
      </c>
      <c r="B12">
        <v>3.5</v>
      </c>
      <c r="C12">
        <v>1</v>
      </c>
      <c r="D12">
        <f t="shared" si="7"/>
        <v>4.1340030326004547</v>
      </c>
      <c r="E12">
        <f t="shared" si="8"/>
        <v>25.888876854760099</v>
      </c>
      <c r="F12">
        <f t="shared" si="9"/>
        <v>4.1340030326004547</v>
      </c>
      <c r="G12">
        <f t="shared" si="10"/>
        <v>-0.63400303260045465</v>
      </c>
      <c r="H12">
        <f t="shared" si="11"/>
        <v>41.888876854760099</v>
      </c>
      <c r="I12">
        <f t="shared" si="12"/>
        <v>0.61803702554555795</v>
      </c>
      <c r="J12">
        <f t="shared" si="13"/>
        <v>3.7421656841452062</v>
      </c>
      <c r="K12">
        <f t="shared" si="14"/>
        <v>9.8885924087289272</v>
      </c>
      <c r="M12">
        <f t="shared" si="6"/>
        <v>3.7446161839585947</v>
      </c>
    </row>
    <row r="13" spans="1:13" x14ac:dyDescent="0.4">
      <c r="A13">
        <f t="shared" si="15"/>
        <v>8</v>
      </c>
      <c r="B13">
        <v>4.5999999999999996</v>
      </c>
      <c r="C13">
        <v>1</v>
      </c>
      <c r="D13">
        <f t="shared" si="7"/>
        <v>3.7421656841452062</v>
      </c>
      <c r="E13">
        <f t="shared" si="8"/>
        <v>25.888592408728925</v>
      </c>
      <c r="F13">
        <f t="shared" si="9"/>
        <v>3.7421656841452062</v>
      </c>
      <c r="G13">
        <f t="shared" si="10"/>
        <v>0.85783431585479342</v>
      </c>
      <c r="H13">
        <f t="shared" si="11"/>
        <v>41.888592408728925</v>
      </c>
      <c r="I13">
        <f t="shared" si="12"/>
        <v>0.6180344318118971</v>
      </c>
      <c r="J13">
        <f t="shared" si="13"/>
        <v>4.2723368281332714</v>
      </c>
      <c r="K13">
        <f t="shared" si="14"/>
        <v>9.8885509089903518</v>
      </c>
      <c r="M13">
        <f t="shared" si="6"/>
        <v>3.7525810768653609</v>
      </c>
    </row>
    <row r="14" spans="1:13" x14ac:dyDescent="0.4">
      <c r="A14">
        <f t="shared" si="15"/>
        <v>9</v>
      </c>
      <c r="B14">
        <v>4.4000000000000004</v>
      </c>
      <c r="C14">
        <v>1</v>
      </c>
      <c r="D14">
        <f t="shared" si="7"/>
        <v>4.2723368281332714</v>
      </c>
      <c r="E14">
        <f t="shared" si="8"/>
        <v>25.888550908990354</v>
      </c>
      <c r="F14">
        <f t="shared" si="9"/>
        <v>4.2723368281332714</v>
      </c>
      <c r="G14">
        <f t="shared" si="10"/>
        <v>0.12766317186672893</v>
      </c>
      <c r="H14">
        <f t="shared" si="11"/>
        <v>41.888550908990354</v>
      </c>
      <c r="I14">
        <f t="shared" si="12"/>
        <v>0.61803405339175888</v>
      </c>
      <c r="J14">
        <f t="shared" si="13"/>
        <v>4.3512370157109146</v>
      </c>
      <c r="K14">
        <f t="shared" si="14"/>
        <v>9.888544854268142</v>
      </c>
      <c r="M14">
        <f t="shared" si="6"/>
        <v>3.7354016189213515</v>
      </c>
    </row>
    <row r="15" spans="1:13" x14ac:dyDescent="0.4">
      <c r="A15">
        <f t="shared" si="15"/>
        <v>10</v>
      </c>
      <c r="B15">
        <v>4</v>
      </c>
      <c r="C15">
        <v>1</v>
      </c>
      <c r="D15">
        <f t="shared" si="7"/>
        <v>4.3512370157109146</v>
      </c>
      <c r="E15">
        <f t="shared" si="8"/>
        <v>25.88854485426814</v>
      </c>
      <c r="F15">
        <f t="shared" si="9"/>
        <v>4.3512370157109146</v>
      </c>
      <c r="G15">
        <f t="shared" si="10"/>
        <v>-0.35123701571091459</v>
      </c>
      <c r="H15">
        <f t="shared" si="11"/>
        <v>41.88854485426814</v>
      </c>
      <c r="I15">
        <f t="shared" si="12"/>
        <v>0.61803399818101545</v>
      </c>
      <c r="J15">
        <f t="shared" si="13"/>
        <v>4.1341605985819303</v>
      </c>
      <c r="K15">
        <f t="shared" si="14"/>
        <v>9.8885439708962473</v>
      </c>
      <c r="M15">
        <f t="shared" si="6"/>
        <v>3.7379575325669769</v>
      </c>
    </row>
    <row r="16" spans="1:13" x14ac:dyDescent="0.4">
      <c r="A16">
        <f t="shared" si="15"/>
        <v>11</v>
      </c>
      <c r="B16">
        <v>3.5</v>
      </c>
      <c r="C16">
        <v>1</v>
      </c>
      <c r="D16">
        <f t="shared" si="7"/>
        <v>4.1341605985819303</v>
      </c>
      <c r="E16">
        <f t="shared" si="8"/>
        <v>25.888543970896247</v>
      </c>
      <c r="F16">
        <f t="shared" si="9"/>
        <v>4.1341605985819303</v>
      </c>
      <c r="G16">
        <f t="shared" si="10"/>
        <v>-0.6341605985819303</v>
      </c>
      <c r="H16">
        <f t="shared" si="11"/>
        <v>41.888543970896251</v>
      </c>
      <c r="I16">
        <f t="shared" si="12"/>
        <v>0.61803399012587679</v>
      </c>
      <c r="J16">
        <f t="shared" si="13"/>
        <v>3.7422277934597257</v>
      </c>
      <c r="K16">
        <f t="shared" si="14"/>
        <v>9.8885438420140286</v>
      </c>
      <c r="M16">
        <f t="shared" si="6"/>
        <v>3.7446130836172058</v>
      </c>
    </row>
    <row r="17" spans="1:13" x14ac:dyDescent="0.4">
      <c r="A17">
        <f t="shared" si="15"/>
        <v>12</v>
      </c>
      <c r="B17">
        <v>4.5999999999999996</v>
      </c>
      <c r="C17">
        <v>1</v>
      </c>
      <c r="D17">
        <f t="shared" si="7"/>
        <v>3.7422277934597257</v>
      </c>
      <c r="E17">
        <f t="shared" si="8"/>
        <v>25.88854384201403</v>
      </c>
      <c r="F17">
        <f t="shared" si="9"/>
        <v>3.7422277934597257</v>
      </c>
      <c r="G17">
        <f t="shared" si="10"/>
        <v>0.85777220654027397</v>
      </c>
      <c r="H17">
        <f t="shared" si="11"/>
        <v>41.88854384201403</v>
      </c>
      <c r="I17">
        <f t="shared" si="12"/>
        <v>0.61803398895064787</v>
      </c>
      <c r="J17">
        <f t="shared" si="13"/>
        <v>4.2723601718788107</v>
      </c>
      <c r="K17">
        <f t="shared" si="14"/>
        <v>9.8885438232103677</v>
      </c>
      <c r="M17">
        <f t="shared" si="6"/>
        <v>3.7525773940294407</v>
      </c>
    </row>
    <row r="18" spans="1:13" x14ac:dyDescent="0.4">
      <c r="A18">
        <f t="shared" si="15"/>
        <v>13</v>
      </c>
      <c r="B18">
        <v>4.4000000000000004</v>
      </c>
      <c r="C18">
        <v>1</v>
      </c>
      <c r="D18">
        <f t="shared" si="7"/>
        <v>4.2723601718788107</v>
      </c>
      <c r="E18">
        <f t="shared" si="8"/>
        <v>25.88854382321037</v>
      </c>
      <c r="F18">
        <f t="shared" si="9"/>
        <v>4.2723601718788107</v>
      </c>
      <c r="G18">
        <f t="shared" si="10"/>
        <v>0.12763982812118968</v>
      </c>
      <c r="H18">
        <f t="shared" si="11"/>
        <v>41.88854382321037</v>
      </c>
      <c r="I18">
        <f t="shared" si="12"/>
        <v>0.61803398877918436</v>
      </c>
      <c r="J18">
        <f t="shared" si="13"/>
        <v>4.3512459239796391</v>
      </c>
      <c r="K18">
        <f t="shared" si="14"/>
        <v>9.8885438204669498</v>
      </c>
      <c r="M18">
        <f t="shared" si="6"/>
        <v>3.7354013075533845</v>
      </c>
    </row>
    <row r="19" spans="1:13" x14ac:dyDescent="0.4">
      <c r="A19">
        <f t="shared" si="15"/>
        <v>14</v>
      </c>
      <c r="B19">
        <v>4</v>
      </c>
      <c r="C19">
        <v>1</v>
      </c>
      <c r="D19">
        <f t="shared" si="7"/>
        <v>4.3512459239796391</v>
      </c>
      <c r="E19">
        <f t="shared" si="8"/>
        <v>25.88854382046695</v>
      </c>
      <c r="F19">
        <f t="shared" si="9"/>
        <v>4.3512459239796391</v>
      </c>
      <c r="G19">
        <f t="shared" si="10"/>
        <v>-0.35124592397963905</v>
      </c>
      <c r="H19">
        <f t="shared" si="11"/>
        <v>41.88854382046695</v>
      </c>
      <c r="I19">
        <f t="shared" si="12"/>
        <v>0.61803398875416815</v>
      </c>
      <c r="J19">
        <f t="shared" si="13"/>
        <v>4.1341640045488592</v>
      </c>
      <c r="K19">
        <f t="shared" si="14"/>
        <v>9.8885438200666904</v>
      </c>
      <c r="M19">
        <f t="shared" si="6"/>
        <v>3.7379576573540865</v>
      </c>
    </row>
    <row r="20" spans="1:13" x14ac:dyDescent="0.4">
      <c r="A20">
        <f t="shared" si="15"/>
        <v>15</v>
      </c>
      <c r="B20">
        <v>3.5</v>
      </c>
      <c r="C20">
        <v>1</v>
      </c>
      <c r="D20">
        <f t="shared" si="7"/>
        <v>4.1341640045488592</v>
      </c>
      <c r="E20">
        <f t="shared" si="8"/>
        <v>25.88854382006669</v>
      </c>
      <c r="F20">
        <f t="shared" si="9"/>
        <v>4.1341640045488592</v>
      </c>
      <c r="G20">
        <f t="shared" si="10"/>
        <v>-0.63416400454885924</v>
      </c>
      <c r="H20">
        <f t="shared" si="11"/>
        <v>41.888543820066687</v>
      </c>
      <c r="I20">
        <f t="shared" si="12"/>
        <v>0.6180339887505184</v>
      </c>
      <c r="J20">
        <f t="shared" si="13"/>
        <v>3.7422290952955257</v>
      </c>
      <c r="K20">
        <f t="shared" si="14"/>
        <v>9.8885438200082909</v>
      </c>
      <c r="M20">
        <f t="shared" si="6"/>
        <v>3.744613183178799</v>
      </c>
    </row>
    <row r="21" spans="1:13" x14ac:dyDescent="0.4">
      <c r="A21">
        <f t="shared" si="15"/>
        <v>16</v>
      </c>
      <c r="B21">
        <v>4.5999999999999996</v>
      </c>
      <c r="C21">
        <v>1</v>
      </c>
      <c r="D21">
        <f t="shared" si="7"/>
        <v>3.7422290952955257</v>
      </c>
      <c r="E21">
        <f t="shared" si="8"/>
        <v>25.888543820008291</v>
      </c>
      <c r="F21">
        <f t="shared" si="9"/>
        <v>3.7422290952955257</v>
      </c>
      <c r="G21">
        <f t="shared" si="10"/>
        <v>0.85777090470447392</v>
      </c>
      <c r="H21">
        <f t="shared" si="11"/>
        <v>41.888543820008294</v>
      </c>
      <c r="I21">
        <f t="shared" si="12"/>
        <v>0.61803398874998572</v>
      </c>
      <c r="J21">
        <f t="shared" si="13"/>
        <v>4.2723606689637155</v>
      </c>
      <c r="K21">
        <f t="shared" si="14"/>
        <v>9.8885438199997751</v>
      </c>
      <c r="M21">
        <f t="shared" si="6"/>
        <v>3.7525773401967113</v>
      </c>
    </row>
    <row r="22" spans="1:13" x14ac:dyDescent="0.4">
      <c r="A22">
        <f t="shared" si="15"/>
        <v>17</v>
      </c>
      <c r="B22">
        <v>4.4000000000000004</v>
      </c>
      <c r="C22">
        <v>1</v>
      </c>
      <c r="D22">
        <f t="shared" si="7"/>
        <v>4.2723606689637155</v>
      </c>
      <c r="E22">
        <f t="shared" si="8"/>
        <v>25.888543819999775</v>
      </c>
      <c r="F22">
        <f t="shared" si="9"/>
        <v>4.2723606689637155</v>
      </c>
      <c r="G22">
        <f t="shared" si="10"/>
        <v>0.12763933103628489</v>
      </c>
      <c r="H22">
        <f t="shared" si="11"/>
        <v>41.888543819999775</v>
      </c>
      <c r="I22">
        <f t="shared" si="12"/>
        <v>0.61803398874990811</v>
      </c>
      <c r="J22">
        <f t="shared" si="13"/>
        <v>4.3512461138454404</v>
      </c>
      <c r="K22">
        <f t="shared" si="14"/>
        <v>9.8885438199985316</v>
      </c>
      <c r="M22">
        <f t="shared" si="6"/>
        <v>3.7354013044474095</v>
      </c>
    </row>
    <row r="23" spans="1:13" x14ac:dyDescent="0.4">
      <c r="A23">
        <f t="shared" si="15"/>
        <v>18</v>
      </c>
      <c r="B23">
        <v>4</v>
      </c>
      <c r="C23">
        <v>1</v>
      </c>
      <c r="D23">
        <f t="shared" si="7"/>
        <v>4.3512461138454404</v>
      </c>
      <c r="E23">
        <f t="shared" si="8"/>
        <v>25.888543819998532</v>
      </c>
      <c r="F23">
        <f t="shared" si="9"/>
        <v>4.3512461138454404</v>
      </c>
      <c r="G23">
        <f t="shared" si="10"/>
        <v>-0.35124611384544036</v>
      </c>
      <c r="H23">
        <f t="shared" si="11"/>
        <v>41.888543819998532</v>
      </c>
      <c r="I23">
        <f t="shared" si="12"/>
        <v>0.61803398874989679</v>
      </c>
      <c r="J23">
        <f t="shared" si="13"/>
        <v>4.1341640770726427</v>
      </c>
      <c r="K23">
        <f t="shared" si="14"/>
        <v>9.8885438199983486</v>
      </c>
      <c r="M23">
        <f t="shared" si="6"/>
        <v>3.7379576605270821</v>
      </c>
    </row>
    <row r="24" spans="1:13" x14ac:dyDescent="0.4">
      <c r="A24">
        <f t="shared" si="15"/>
        <v>19</v>
      </c>
      <c r="B24">
        <v>3.5</v>
      </c>
      <c r="C24">
        <v>1</v>
      </c>
      <c r="D24">
        <f t="shared" si="7"/>
        <v>4.1341640770726427</v>
      </c>
      <c r="E24">
        <f t="shared" si="8"/>
        <v>25.888543819998347</v>
      </c>
      <c r="F24">
        <f t="shared" si="9"/>
        <v>4.1341640770726427</v>
      </c>
      <c r="G24">
        <f t="shared" si="10"/>
        <v>-0.63416407707264266</v>
      </c>
      <c r="H24">
        <f t="shared" si="11"/>
        <v>41.888543819998347</v>
      </c>
      <c r="I24">
        <f t="shared" si="12"/>
        <v>0.61803398874989512</v>
      </c>
      <c r="J24">
        <f t="shared" si="13"/>
        <v>3.7422291229975415</v>
      </c>
      <c r="K24">
        <f t="shared" si="14"/>
        <v>9.888543819998322</v>
      </c>
      <c r="M24">
        <f t="shared" si="6"/>
        <v>3.7446131853731046</v>
      </c>
    </row>
    <row r="25" spans="1:13" x14ac:dyDescent="0.4">
      <c r="A25">
        <f t="shared" si="15"/>
        <v>20</v>
      </c>
      <c r="B25">
        <v>4.5999999999999996</v>
      </c>
      <c r="C25">
        <v>1</v>
      </c>
      <c r="D25">
        <f t="shared" si="7"/>
        <v>3.7422291229975415</v>
      </c>
      <c r="E25">
        <f t="shared" si="8"/>
        <v>25.888543819998322</v>
      </c>
      <c r="F25">
        <f t="shared" si="9"/>
        <v>3.7422291229975415</v>
      </c>
      <c r="G25">
        <f t="shared" si="10"/>
        <v>0.85777087700245813</v>
      </c>
      <c r="H25">
        <f t="shared" si="11"/>
        <v>41.888543819998318</v>
      </c>
      <c r="I25">
        <f t="shared" si="12"/>
        <v>0.6180339887498949</v>
      </c>
      <c r="J25">
        <f t="shared" si="13"/>
        <v>4.2723606795448665</v>
      </c>
      <c r="K25">
        <f t="shared" si="14"/>
        <v>9.8885438199983184</v>
      </c>
      <c r="M25">
        <f t="shared" si="6"/>
        <v>3.7525773390619439</v>
      </c>
    </row>
    <row r="26" spans="1:13" x14ac:dyDescent="0.4">
      <c r="A26">
        <f t="shared" si="15"/>
        <v>21</v>
      </c>
      <c r="B26">
        <v>4.4000000000000004</v>
      </c>
      <c r="C26">
        <v>1</v>
      </c>
      <c r="D26">
        <f t="shared" si="7"/>
        <v>4.2723606795448665</v>
      </c>
      <c r="E26">
        <f t="shared" si="8"/>
        <v>25.888543819998318</v>
      </c>
      <c r="F26">
        <f t="shared" si="9"/>
        <v>4.2723606795448665</v>
      </c>
      <c r="G26">
        <f t="shared" si="10"/>
        <v>0.12763932045513382</v>
      </c>
      <c r="H26">
        <f t="shared" si="11"/>
        <v>41.888543819998318</v>
      </c>
      <c r="I26">
        <f t="shared" si="12"/>
        <v>0.6180339887498949</v>
      </c>
      <c r="J26">
        <f t="shared" si="13"/>
        <v>4.3512461178870794</v>
      </c>
      <c r="K26">
        <f t="shared" si="14"/>
        <v>9.8885438199983167</v>
      </c>
      <c r="M26">
        <f t="shared" si="6"/>
        <v>3.7354013043828909</v>
      </c>
    </row>
    <row r="27" spans="1:13" x14ac:dyDescent="0.4">
      <c r="A27">
        <f t="shared" si="15"/>
        <v>22</v>
      </c>
      <c r="B27">
        <v>4</v>
      </c>
      <c r="C27">
        <v>1</v>
      </c>
      <c r="D27">
        <f t="shared" si="7"/>
        <v>4.3512461178870794</v>
      </c>
      <c r="E27">
        <f t="shared" si="8"/>
        <v>25.888543819998318</v>
      </c>
      <c r="F27">
        <f t="shared" si="9"/>
        <v>4.3512461178870794</v>
      </c>
      <c r="G27">
        <f t="shared" si="10"/>
        <v>-0.35124611788707938</v>
      </c>
      <c r="H27">
        <f t="shared" si="11"/>
        <v>41.888543819998318</v>
      </c>
      <c r="I27">
        <f t="shared" si="12"/>
        <v>0.6180339887498949</v>
      </c>
      <c r="J27">
        <f t="shared" si="13"/>
        <v>4.1341640786164122</v>
      </c>
      <c r="K27">
        <f t="shared" si="14"/>
        <v>9.8885438199983167</v>
      </c>
      <c r="M27">
        <f t="shared" si="6"/>
        <v>3.7379576605948577</v>
      </c>
    </row>
    <row r="28" spans="1:13" x14ac:dyDescent="0.4">
      <c r="A28">
        <f t="shared" si="15"/>
        <v>23</v>
      </c>
      <c r="B28">
        <v>3.5</v>
      </c>
      <c r="C28">
        <v>1</v>
      </c>
      <c r="D28">
        <f t="shared" si="7"/>
        <v>4.1341640786164122</v>
      </c>
      <c r="E28">
        <f t="shared" si="8"/>
        <v>25.888543819998318</v>
      </c>
      <c r="F28">
        <f t="shared" si="9"/>
        <v>4.1341640786164122</v>
      </c>
      <c r="G28">
        <f t="shared" si="10"/>
        <v>-0.63416407861641222</v>
      </c>
      <c r="H28">
        <f t="shared" si="11"/>
        <v>41.888543819998318</v>
      </c>
      <c r="I28">
        <f t="shared" si="12"/>
        <v>0.6180339887498949</v>
      </c>
      <c r="J28">
        <f t="shared" si="13"/>
        <v>3.7422291235872089</v>
      </c>
      <c r="K28">
        <f t="shared" si="14"/>
        <v>9.8885438199983167</v>
      </c>
      <c r="M28">
        <f t="shared" si="6"/>
        <v>3.7446131854198472</v>
      </c>
    </row>
    <row r="29" spans="1:13" x14ac:dyDescent="0.4">
      <c r="A29">
        <f t="shared" si="15"/>
        <v>24</v>
      </c>
      <c r="B29">
        <v>4.5999999999999996</v>
      </c>
      <c r="C29">
        <v>1</v>
      </c>
      <c r="D29">
        <f t="shared" si="7"/>
        <v>3.7422291235872089</v>
      </c>
      <c r="E29">
        <f t="shared" si="8"/>
        <v>25.888543819998318</v>
      </c>
      <c r="F29">
        <f t="shared" si="9"/>
        <v>3.7422291235872089</v>
      </c>
      <c r="G29">
        <f t="shared" si="10"/>
        <v>0.85777087641279071</v>
      </c>
      <c r="H29">
        <f t="shared" si="11"/>
        <v>41.888543819998318</v>
      </c>
      <c r="I29">
        <f t="shared" si="12"/>
        <v>0.6180339887498949</v>
      </c>
      <c r="J29">
        <f t="shared" si="13"/>
        <v>4.2723606797700988</v>
      </c>
      <c r="K29">
        <f t="shared" si="14"/>
        <v>9.8885438199983167</v>
      </c>
      <c r="M29">
        <f t="shared" si="6"/>
        <v>3.7525773390377939</v>
      </c>
    </row>
    <row r="30" spans="1:13" x14ac:dyDescent="0.4">
      <c r="B30">
        <f>AVERAGE(B6:B29)</f>
        <v>4.125</v>
      </c>
      <c r="D30">
        <f>AVERAGE(D6:D29)</f>
        <v>4.1150463986308976</v>
      </c>
      <c r="E30">
        <f>AVERAGE(E6:E29)</f>
        <v>67.424008405577425</v>
      </c>
      <c r="G30">
        <f>AVERAGE(G6:G29)</f>
        <v>9.9536013691014693E-3</v>
      </c>
    </row>
    <row r="31" spans="1:13" x14ac:dyDescent="0.4">
      <c r="B31">
        <f>STDEV(B6:B29)</f>
        <v>0.42961054152721223</v>
      </c>
      <c r="D31">
        <f>STDEV(D6:D29)</f>
        <v>0.24074318609464906</v>
      </c>
      <c r="E31">
        <f>STDEV(E6:E29)</f>
        <v>202.04938853342369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2019-06-01T07:19:38Z</dcterms:created>
  <dcterms:modified xsi:type="dcterms:W3CDTF">2021-12-17T00:45:08Z</dcterms:modified>
</cp:coreProperties>
</file>