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10205_stat_simulation\"/>
    </mc:Choice>
  </mc:AlternateContent>
  <xr:revisionPtr revIDLastSave="0" documentId="13_ncr:1_{C3689592-3143-424A-B431-FECB172D1627}" xr6:coauthVersionLast="46" xr6:coauthVersionMax="46" xr10:uidLastSave="{00000000-0000-0000-0000-000000000000}"/>
  <bookViews>
    <workbookView xWindow="-120" yWindow="-120" windowWidth="29040" windowHeight="15840" xr2:uid="{81A8C5C6-3E55-46D5-B0E7-2FA894D1CBA9}"/>
  </bookViews>
  <sheets>
    <sheet name="検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1" l="1"/>
  <c r="L25" i="1"/>
  <c r="T25" i="1"/>
  <c r="U25" i="1"/>
  <c r="N25" i="1"/>
  <c r="H13" i="1"/>
  <c r="I13" i="1" s="1"/>
  <c r="M53" i="1" l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J54" i="1"/>
  <c r="F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B33" i="1"/>
  <c r="C33" i="1" s="1"/>
  <c r="B32" i="1"/>
  <c r="I8" i="1"/>
  <c r="A33" i="1"/>
  <c r="A32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I54" i="1"/>
  <c r="I55" i="1" s="1"/>
  <c r="R25" i="1" s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O50" i="1"/>
  <c r="P50" i="1" s="1"/>
  <c r="O47" i="1"/>
  <c r="O44" i="1"/>
  <c r="O26" i="1"/>
  <c r="P26" i="1" s="1"/>
  <c r="O25" i="1"/>
  <c r="N53" i="1"/>
  <c r="O53" i="1" s="1"/>
  <c r="N52" i="1"/>
  <c r="O52" i="1" s="1"/>
  <c r="N51" i="1"/>
  <c r="O51" i="1" s="1"/>
  <c r="N50" i="1"/>
  <c r="N49" i="1"/>
  <c r="O49" i="1" s="1"/>
  <c r="P49" i="1" s="1"/>
  <c r="N48" i="1"/>
  <c r="O48" i="1" s="1"/>
  <c r="P48" i="1" s="1"/>
  <c r="N47" i="1"/>
  <c r="N46" i="1"/>
  <c r="O46" i="1" s="1"/>
  <c r="N45" i="1"/>
  <c r="O45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P38" i="1" s="1"/>
  <c r="N37" i="1"/>
  <c r="O37" i="1" s="1"/>
  <c r="N36" i="1"/>
  <c r="O36" i="1" s="1"/>
  <c r="P36" i="1" s="1"/>
  <c r="N35" i="1"/>
  <c r="O35" i="1" s="1"/>
  <c r="P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P29" i="1" s="1"/>
  <c r="N28" i="1"/>
  <c r="O28" i="1" s="1"/>
  <c r="N27" i="1"/>
  <c r="O27" i="1" s="1"/>
  <c r="P27" i="1" s="1"/>
  <c r="N26" i="1"/>
  <c r="P52" i="1" l="1"/>
  <c r="P28" i="1"/>
  <c r="P53" i="1"/>
  <c r="T54" i="1"/>
  <c r="P46" i="1"/>
  <c r="A34" i="1"/>
  <c r="P47" i="1"/>
  <c r="M54" i="1"/>
  <c r="N54" i="1"/>
  <c r="P51" i="1"/>
  <c r="R26" i="1"/>
  <c r="O54" i="1"/>
  <c r="L54" i="1"/>
  <c r="L55" i="1" s="1"/>
  <c r="P44" i="1"/>
  <c r="U54" i="1"/>
  <c r="P37" i="1"/>
  <c r="P39" i="1"/>
  <c r="P40" i="1"/>
  <c r="P41" i="1"/>
  <c r="P25" i="1"/>
  <c r="P30" i="1"/>
  <c r="P42" i="1"/>
  <c r="P31" i="1"/>
  <c r="P43" i="1"/>
  <c r="P32" i="1"/>
  <c r="P33" i="1"/>
  <c r="P45" i="1"/>
  <c r="P34" i="1"/>
  <c r="P54" i="1" l="1"/>
  <c r="L56" i="1"/>
  <c r="U55" i="1"/>
  <c r="R27" i="1"/>
  <c r="B35" i="1"/>
  <c r="A35" i="1"/>
  <c r="R28" i="1" l="1"/>
  <c r="R29" i="1" l="1"/>
  <c r="R30" i="1" l="1"/>
  <c r="R31" i="1" l="1"/>
  <c r="R32" i="1" l="1"/>
  <c r="R33" i="1" l="1"/>
  <c r="R34" i="1" l="1"/>
  <c r="R35" i="1" l="1"/>
  <c r="R36" i="1" l="1"/>
  <c r="R37" i="1" l="1"/>
  <c r="R38" i="1" l="1"/>
  <c r="R39" i="1" l="1"/>
  <c r="R40" i="1" l="1"/>
  <c r="R41" i="1" l="1"/>
  <c r="R42" i="1" l="1"/>
  <c r="R43" i="1" l="1"/>
  <c r="R44" i="1" l="1"/>
  <c r="R45" i="1" l="1"/>
  <c r="R46" i="1" l="1"/>
  <c r="R47" i="1" l="1"/>
  <c r="R48" i="1" l="1"/>
  <c r="R49" i="1" l="1"/>
  <c r="R50" i="1" l="1"/>
  <c r="R51" i="1" l="1"/>
  <c r="R52" i="1" l="1"/>
  <c r="R53" i="1" l="1"/>
</calcChain>
</file>

<file path=xl/sharedStrings.xml><?xml version="1.0" encoding="utf-8"?>
<sst xmlns="http://schemas.openxmlformats.org/spreadsheetml/2006/main" count="45" uniqueCount="36">
  <si>
    <t>Y</t>
  </si>
  <si>
    <t>Y</t>
    <phoneticPr fontId="1"/>
  </si>
  <si>
    <t>X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</si>
  <si>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</si>
  <si>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</si>
  <si>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</si>
  <si>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</si>
  <si>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</si>
  <si>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</si>
  <si>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</si>
  <si>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</si>
  <si>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</si>
  <si>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</si>
  <si>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</si>
  <si>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</si>
  <si>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</si>
  <si>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</si>
  <si>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</si>
  <si>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</si>
  <si>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</si>
  <si>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</si>
  <si>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</si>
  <si>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</si>
  <si>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</si>
  <si>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</si>
  <si>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</si>
  <si>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</si>
  <si>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</si>
  <si>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残差出力</t>
  </si>
  <si>
    <t>観測値</t>
  </si>
  <si>
    <t>予測値: Y</t>
  </si>
  <si>
    <t>標準残差</t>
  </si>
  <si>
    <t>確率</t>
  </si>
  <si>
    <t>百分位数</t>
  </si>
  <si>
    <t>Y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</si>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</sst>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>
      <alignment vertical="center"/>
    </xf>
    <xf numFmtId="0" fontId="0" fillId="5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0" xfId="0" applyFill="1">
      <alignment vertical="center"/>
    </xf>
    <xf numFmtId="0" fontId="0" fillId="4" borderId="1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0" xfId="0" applyFill="1">
      <alignment vertical="center"/>
    </xf>
    <xf numFmtId="0" fontId="0" fillId="11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4D23-4353-48CF-B9DC-1E0F73D9532A}">
  <dimension ref="A1:U56"/>
  <sheetViews>
    <sheetView tabSelected="1" zoomScale="90" zoomScaleNormal="90" workbookViewId="0">
      <selection activeCell="M26" sqref="M26"/>
    </sheetView>
  </sheetViews>
  <sheetFormatPr defaultRowHeight="12" x14ac:dyDescent="0.15"/>
  <cols>
    <col min="6" max="6" width="13" bestFit="1" customWidth="1"/>
    <col min="8" max="8" width="16" customWidth="1"/>
    <col min="17" max="17" width="3.42578125" customWidth="1"/>
    <col min="19" max="19" width="2" customWidth="1"/>
  </cols>
  <sheetData>
    <row r="1" spans="1:13" x14ac:dyDescent="0.15">
      <c r="A1" t="s">
        <v>1</v>
      </c>
      <c r="B1" t="s">
        <v>2</v>
      </c>
      <c r="D1" t="s">
        <v>3</v>
      </c>
    </row>
    <row r="2" spans="1:13" ht="12.75" thickBot="1" x14ac:dyDescent="0.2">
      <c r="A2">
        <v>0.14943270292557345</v>
      </c>
      <c r="B2">
        <v>-0.92229829872236102</v>
      </c>
    </row>
    <row r="3" spans="1:13" x14ac:dyDescent="0.15">
      <c r="A3">
        <v>1.8665213400540475</v>
      </c>
      <c r="B3">
        <v>-0.49489515842048137</v>
      </c>
      <c r="D3" s="4" t="s">
        <v>4</v>
      </c>
      <c r="E3" s="4"/>
    </row>
    <row r="4" spans="1:13" x14ac:dyDescent="0.15">
      <c r="A4">
        <v>1.3787742785488393</v>
      </c>
      <c r="B4">
        <v>-1.1495160220708125</v>
      </c>
      <c r="D4" s="1" t="s">
        <v>5</v>
      </c>
      <c r="E4" s="1">
        <v>0.28133349318733031</v>
      </c>
    </row>
    <row r="5" spans="1:13" x14ac:dyDescent="0.15">
      <c r="A5">
        <v>-0.75371881435600552</v>
      </c>
      <c r="B5">
        <v>7.6221572480312832E-2</v>
      </c>
      <c r="D5" s="1" t="s">
        <v>6</v>
      </c>
      <c r="E5" s="1">
        <v>7.9148534388985642E-2</v>
      </c>
    </row>
    <row r="6" spans="1:13" x14ac:dyDescent="0.15">
      <c r="A6">
        <v>0.195582958917907</v>
      </c>
      <c r="B6">
        <v>-1.1637655465222381</v>
      </c>
      <c r="D6" s="1" t="s">
        <v>7</v>
      </c>
      <c r="E6" s="1">
        <v>4.5042924551540672E-2</v>
      </c>
    </row>
    <row r="7" spans="1:13" x14ac:dyDescent="0.15">
      <c r="A7">
        <v>1.8582402054715201</v>
      </c>
      <c r="B7">
        <v>0.37658967560925971</v>
      </c>
      <c r="D7" s="1" t="s">
        <v>8</v>
      </c>
      <c r="E7" s="1">
        <v>1.055713240018183</v>
      </c>
    </row>
    <row r="8" spans="1:13" ht="12.75" thickBot="1" x14ac:dyDescent="0.2">
      <c r="A8">
        <v>0.32601021047770795</v>
      </c>
      <c r="B8">
        <v>-0.11151215222744157</v>
      </c>
      <c r="D8" s="2" t="s">
        <v>9</v>
      </c>
      <c r="E8" s="2">
        <v>29</v>
      </c>
      <c r="I8">
        <f>1-_xlfn.F.DIST(H12,E12,E13,1)</f>
        <v>0.1392914096810195</v>
      </c>
    </row>
    <row r="9" spans="1:13" x14ac:dyDescent="0.15">
      <c r="A9">
        <v>0.13005922465855579</v>
      </c>
      <c r="B9">
        <v>0.81780062311641033</v>
      </c>
    </row>
    <row r="10" spans="1:13" ht="12.75" thickBot="1" x14ac:dyDescent="0.2">
      <c r="A10">
        <v>0.80520131826436103</v>
      </c>
      <c r="B10">
        <v>0.30337329719746264</v>
      </c>
      <c r="D10" t="s">
        <v>10</v>
      </c>
    </row>
    <row r="11" spans="1:13" x14ac:dyDescent="0.15">
      <c r="A11">
        <v>-4.6927884823479921E-3</v>
      </c>
      <c r="B11">
        <v>-0.65273411351313149</v>
      </c>
      <c r="D11" s="3"/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</row>
    <row r="12" spans="1:13" x14ac:dyDescent="0.15">
      <c r="A12">
        <v>-0.61121430332951854</v>
      </c>
      <c r="B12">
        <v>0.32779800659800828</v>
      </c>
      <c r="D12" s="1" t="s">
        <v>11</v>
      </c>
      <c r="E12" s="1">
        <v>1</v>
      </c>
      <c r="F12" s="8">
        <v>2.586479223973619</v>
      </c>
      <c r="G12" s="8">
        <v>2.586479223973619</v>
      </c>
      <c r="H12" s="12">
        <v>2.3206896098977676</v>
      </c>
      <c r="I12" s="13">
        <v>0.1392914096810195</v>
      </c>
    </row>
    <row r="13" spans="1:13" x14ac:dyDescent="0.15">
      <c r="A13">
        <v>-1.4513612807476763</v>
      </c>
      <c r="B13">
        <v>0.82720974793046198</v>
      </c>
      <c r="D13" s="1" t="s">
        <v>12</v>
      </c>
      <c r="E13" s="1">
        <v>27</v>
      </c>
      <c r="F13" s="17">
        <v>30.092322019041625</v>
      </c>
      <c r="G13" s="10">
        <v>1.1145304451496898</v>
      </c>
      <c r="H13" s="12">
        <f>+G12/G13</f>
        <v>2.3206896098977676</v>
      </c>
      <c r="I13" s="13">
        <f>1-_xlfn.F.DIST(H13,E12,E13,1)</f>
        <v>0.1392914096810195</v>
      </c>
    </row>
    <row r="14" spans="1:13" ht="12.75" thickBot="1" x14ac:dyDescent="0.2">
      <c r="A14">
        <v>-0.55480274093869353</v>
      </c>
      <c r="B14">
        <v>0.39122415097258778</v>
      </c>
      <c r="D14" s="2" t="s">
        <v>13</v>
      </c>
      <c r="E14" s="2">
        <v>28</v>
      </c>
      <c r="F14" s="15">
        <v>32.678801243015243</v>
      </c>
      <c r="G14" s="2"/>
      <c r="H14" s="2"/>
      <c r="I14" s="2"/>
    </row>
    <row r="15" spans="1:13" ht="12.75" thickBot="1" x14ac:dyDescent="0.2">
      <c r="A15">
        <v>2.1367815677368793</v>
      </c>
      <c r="B15">
        <v>0.44932582731164056</v>
      </c>
    </row>
    <row r="16" spans="1:13" x14ac:dyDescent="0.15">
      <c r="A16">
        <v>-0.37026562515328088</v>
      </c>
      <c r="B16">
        <v>0.30314199667751318</v>
      </c>
      <c r="D16" s="3"/>
      <c r="E16" s="3" t="s">
        <v>20</v>
      </c>
      <c r="F16" s="3" t="s">
        <v>8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5"/>
    </row>
    <row r="17" spans="1:21" x14ac:dyDescent="0.15">
      <c r="A17">
        <v>-0.36976080235668168</v>
      </c>
      <c r="B17">
        <v>1.126313317943773</v>
      </c>
      <c r="D17" s="1" t="s">
        <v>14</v>
      </c>
      <c r="E17" s="1">
        <v>5.7366510600481806E-2</v>
      </c>
      <c r="F17" s="1">
        <v>0.19903302841966819</v>
      </c>
      <c r="G17" s="1">
        <v>0.28822608516774656</v>
      </c>
      <c r="H17" s="1">
        <v>0.77537475550744084</v>
      </c>
      <c r="I17" s="1">
        <v>-0.35101553089848142</v>
      </c>
      <c r="J17" s="1">
        <v>0.46574855209944505</v>
      </c>
      <c r="K17" s="1">
        <v>-0.35101553089848142</v>
      </c>
      <c r="L17" s="1">
        <v>0.46574855209944505</v>
      </c>
      <c r="M17" s="1"/>
    </row>
    <row r="18" spans="1:21" ht="12.75" thickBot="1" x14ac:dyDescent="0.2">
      <c r="A18">
        <v>1.1047270526066624</v>
      </c>
      <c r="B18">
        <v>-1.1324994397814785</v>
      </c>
      <c r="D18" s="2" t="s">
        <v>27</v>
      </c>
      <c r="E18" s="2">
        <v>-0.35854322484086026</v>
      </c>
      <c r="F18" s="2">
        <v>0.23536018210375567</v>
      </c>
      <c r="G18" s="2">
        <v>-1.5233809798923459</v>
      </c>
      <c r="H18" s="2">
        <v>0.13929140968101977</v>
      </c>
      <c r="I18" s="2">
        <v>-0.84146242884570344</v>
      </c>
      <c r="J18" s="2">
        <v>0.12437597916398291</v>
      </c>
      <c r="K18" s="2">
        <v>-0.84146242884570344</v>
      </c>
      <c r="L18" s="2">
        <v>0.12437597916398291</v>
      </c>
      <c r="M18" s="1"/>
    </row>
    <row r="19" spans="1:21" x14ac:dyDescent="0.15">
      <c r="A19">
        <v>-8.8502183963894195E-3</v>
      </c>
      <c r="B19">
        <v>-0.39476988795335716</v>
      </c>
    </row>
    <row r="20" spans="1:21" x14ac:dyDescent="0.15">
      <c r="A20">
        <v>-0.47752524224780063</v>
      </c>
      <c r="B20">
        <v>-0.60203978443624062</v>
      </c>
    </row>
    <row r="21" spans="1:21" x14ac:dyDescent="0.15">
      <c r="A21">
        <v>-2.0945719501792341</v>
      </c>
      <c r="B21">
        <v>2.1682123936392363</v>
      </c>
    </row>
    <row r="22" spans="1:21" x14ac:dyDescent="0.15">
      <c r="A22">
        <v>-0.55749503037962622</v>
      </c>
      <c r="B22">
        <v>1.0743343550151392E-2</v>
      </c>
      <c r="D22" t="s">
        <v>28</v>
      </c>
      <c r="I22" t="s">
        <v>32</v>
      </c>
      <c r="R22" t="s">
        <v>32</v>
      </c>
    </row>
    <row r="23" spans="1:21" ht="12.75" thickBot="1" x14ac:dyDescent="0.2">
      <c r="A23">
        <v>0.12515082903656652</v>
      </c>
      <c r="B23">
        <v>-1.7527149632529979</v>
      </c>
    </row>
    <row r="24" spans="1:21" x14ac:dyDescent="0.15">
      <c r="A24">
        <v>-0.17713443772689091</v>
      </c>
      <c r="B24">
        <v>-1.287134484552193</v>
      </c>
      <c r="D24" s="3" t="s">
        <v>29</v>
      </c>
      <c r="E24" s="3" t="s">
        <v>30</v>
      </c>
      <c r="F24" s="3" t="s">
        <v>12</v>
      </c>
      <c r="G24" s="3" t="s">
        <v>31</v>
      </c>
      <c r="I24" s="3" t="s">
        <v>33</v>
      </c>
      <c r="J24" s="3" t="s">
        <v>0</v>
      </c>
      <c r="L24" s="5" t="s">
        <v>34</v>
      </c>
      <c r="M24" s="5" t="s">
        <v>35</v>
      </c>
      <c r="N24" s="3" t="s">
        <v>30</v>
      </c>
      <c r="O24" s="3" t="s">
        <v>12</v>
      </c>
      <c r="P24" s="3" t="s">
        <v>31</v>
      </c>
      <c r="R24" s="3" t="s">
        <v>33</v>
      </c>
      <c r="T24" s="3" t="s">
        <v>30</v>
      </c>
      <c r="U24" s="3" t="s">
        <v>12</v>
      </c>
    </row>
    <row r="25" spans="1:21" x14ac:dyDescent="0.15">
      <c r="A25">
        <v>-0.28451981619837002</v>
      </c>
      <c r="B25">
        <v>-0.18312033345898057</v>
      </c>
      <c r="D25" s="1">
        <v>1</v>
      </c>
      <c r="E25" s="18">
        <v>0.3880503168896362</v>
      </c>
      <c r="F25" s="10">
        <v>-0.23861761396406275</v>
      </c>
      <c r="G25" s="22">
        <v>-0.23017262152262222</v>
      </c>
      <c r="I25" s="25">
        <v>1.7241379310344827</v>
      </c>
      <c r="J25" s="1">
        <v>-2.3715441257877403</v>
      </c>
      <c r="L25">
        <f>+A2</f>
        <v>0.14943270292557345</v>
      </c>
      <c r="M25">
        <f>+B2</f>
        <v>-0.92229829872236102</v>
      </c>
      <c r="N25" s="20">
        <f>+$E$17+$E$18*B2</f>
        <v>0.3880503168896362</v>
      </c>
      <c r="O25" s="11">
        <f t="shared" ref="O25:O53" si="0">-N25+A2</f>
        <v>-0.23861761396406275</v>
      </c>
      <c r="P25" s="24">
        <f>+O25/SQRT($F$54)</f>
        <v>-0.23017262152262222</v>
      </c>
      <c r="R25" s="25">
        <f>+I55/2</f>
        <v>1.7241379310344827</v>
      </c>
      <c r="T25">
        <f t="shared" ref="T25:T53" si="1">+E25^2</f>
        <v>0.15058304843814707</v>
      </c>
      <c r="U25" s="7">
        <f t="shared" ref="U25:U53" si="2">+F25^2</f>
        <v>5.6938365693902475E-2</v>
      </c>
    </row>
    <row r="26" spans="1:21" x14ac:dyDescent="0.15">
      <c r="A26">
        <v>0.59590486191386605</v>
      </c>
      <c r="B26">
        <v>2.4692378849214939E-2</v>
      </c>
      <c r="D26" s="1">
        <v>2</v>
      </c>
      <c r="E26" s="18">
        <v>0.23480781665868963</v>
      </c>
      <c r="F26" s="10">
        <v>1.6317135233953579</v>
      </c>
      <c r="G26" s="22">
        <v>1.5739650272020071</v>
      </c>
      <c r="H26">
        <f>+I26-I25</f>
        <v>3.4482758620689657</v>
      </c>
      <c r="I26" s="25">
        <v>5.1724137931034484</v>
      </c>
      <c r="J26" s="1">
        <v>-2.0945719501792341</v>
      </c>
      <c r="L26">
        <f t="shared" ref="L26:L53" si="3">+A3</f>
        <v>1.8665213400540475</v>
      </c>
      <c r="M26">
        <f t="shared" ref="M26:M53" si="4">+B3</f>
        <v>-0.49489515842048137</v>
      </c>
      <c r="N26" s="20">
        <f t="shared" ref="N26:N53" si="5">+$E$17+$E$18*B3</f>
        <v>0.23480781665868963</v>
      </c>
      <c r="O26" s="11">
        <f t="shared" si="0"/>
        <v>1.6317135233953579</v>
      </c>
      <c r="P26" s="24">
        <f t="shared" ref="P26:P53" si="6">+O26/SQRT($F$54)</f>
        <v>1.5739650272020071</v>
      </c>
      <c r="R26" s="25">
        <f>+R25+$I$55</f>
        <v>5.1724137931034484</v>
      </c>
      <c r="T26">
        <f t="shared" si="1"/>
        <v>5.5134710764020801E-2</v>
      </c>
      <c r="U26" s="7">
        <f t="shared" si="2"/>
        <v>2.6624890224312932</v>
      </c>
    </row>
    <row r="27" spans="1:21" x14ac:dyDescent="0.15">
      <c r="A27">
        <v>1.5120244028057785</v>
      </c>
      <c r="B27">
        <v>0.17178735837774711</v>
      </c>
      <c r="D27" s="1">
        <v>3</v>
      </c>
      <c r="E27" s="18">
        <v>0.46951769215998845</v>
      </c>
      <c r="F27" s="10">
        <v>0.90925658638885087</v>
      </c>
      <c r="G27" s="22">
        <v>0.87707679516631221</v>
      </c>
      <c r="H27">
        <f t="shared" ref="H27:H53" si="7">+I27-I26</f>
        <v>3.4482758620689644</v>
      </c>
      <c r="I27" s="25">
        <v>8.6206896551724128</v>
      </c>
      <c r="J27" s="1">
        <v>-1.4513612807476763</v>
      </c>
      <c r="L27">
        <f t="shared" si="3"/>
        <v>1.3787742785488393</v>
      </c>
      <c r="M27">
        <f t="shared" si="4"/>
        <v>-1.1495160220708125</v>
      </c>
      <c r="N27" s="20">
        <f t="shared" si="5"/>
        <v>0.46951769215998845</v>
      </c>
      <c r="O27" s="11">
        <f t="shared" si="0"/>
        <v>0.90925658638885087</v>
      </c>
      <c r="P27" s="24">
        <f t="shared" si="6"/>
        <v>0.87707679516631221</v>
      </c>
      <c r="R27" s="25">
        <f>+R26+$I$55</f>
        <v>8.6206896551724128</v>
      </c>
      <c r="T27">
        <f t="shared" si="1"/>
        <v>0.22044686325124169</v>
      </c>
      <c r="U27" s="7">
        <f t="shared" si="2"/>
        <v>0.82674753989150584</v>
      </c>
    </row>
    <row r="28" spans="1:21" x14ac:dyDescent="0.15">
      <c r="A28">
        <v>0.67127416250407601</v>
      </c>
      <c r="B28">
        <v>-2.4855528072518479E-2</v>
      </c>
      <c r="D28" s="1">
        <v>4</v>
      </c>
      <c r="E28" s="18">
        <v>3.0037782200949076E-2</v>
      </c>
      <c r="F28" s="10">
        <v>-0.78375659655695462</v>
      </c>
      <c r="G28" s="22">
        <v>-0.75601841569135653</v>
      </c>
      <c r="H28">
        <f t="shared" si="7"/>
        <v>3.4482758620689662</v>
      </c>
      <c r="I28" s="25">
        <v>12.068965517241379</v>
      </c>
      <c r="J28" s="1">
        <v>-0.75371881435600552</v>
      </c>
      <c r="L28">
        <f t="shared" si="3"/>
        <v>-0.75371881435600552</v>
      </c>
      <c r="M28">
        <f t="shared" si="4"/>
        <v>7.6221572480312832E-2</v>
      </c>
      <c r="N28" s="20">
        <f t="shared" si="5"/>
        <v>3.0037782200949076E-2</v>
      </c>
      <c r="O28" s="11">
        <f t="shared" si="0"/>
        <v>-0.78375659655695462</v>
      </c>
      <c r="P28" s="24">
        <f t="shared" si="6"/>
        <v>-0.75601841569135653</v>
      </c>
      <c r="R28" s="25">
        <f t="shared" ref="R28:R53" si="8">+R27+$I$55</f>
        <v>12.068965517241377</v>
      </c>
      <c r="T28">
        <f t="shared" si="1"/>
        <v>9.0226835955165311E-4</v>
      </c>
      <c r="U28" s="7">
        <f t="shared" si="2"/>
        <v>0.61427440264654098</v>
      </c>
    </row>
    <row r="29" spans="1:21" x14ac:dyDescent="0.15">
      <c r="A29">
        <v>-2.3715441257877403</v>
      </c>
      <c r="B29">
        <v>-0.47802221539288631</v>
      </c>
      <c r="D29" s="1">
        <v>5</v>
      </c>
      <c r="E29" s="18">
        <v>0.47462676260925124</v>
      </c>
      <c r="F29" s="10">
        <v>-0.27904380369134424</v>
      </c>
      <c r="G29" s="22">
        <v>-0.26916807501458728</v>
      </c>
      <c r="H29">
        <f t="shared" si="7"/>
        <v>3.4482758620689644</v>
      </c>
      <c r="I29" s="25">
        <v>15.517241379310343</v>
      </c>
      <c r="J29" s="1">
        <v>-0.61121430332951854</v>
      </c>
      <c r="L29">
        <f t="shared" si="3"/>
        <v>0.195582958917907</v>
      </c>
      <c r="M29">
        <f t="shared" si="4"/>
        <v>-1.1637655465222381</v>
      </c>
      <c r="N29" s="20">
        <f t="shared" si="5"/>
        <v>0.47462676260925124</v>
      </c>
      <c r="O29" s="11">
        <f t="shared" si="0"/>
        <v>-0.27904380369134424</v>
      </c>
      <c r="P29" s="24">
        <f t="shared" si="6"/>
        <v>-0.26916807501458728</v>
      </c>
      <c r="R29" s="25">
        <f t="shared" si="8"/>
        <v>15.517241379310342</v>
      </c>
      <c r="T29">
        <f t="shared" si="1"/>
        <v>0.22527056378493854</v>
      </c>
      <c r="U29" s="7">
        <f t="shared" si="2"/>
        <v>7.786544437853346E-2</v>
      </c>
    </row>
    <row r="30" spans="1:21" x14ac:dyDescent="0.15">
      <c r="A30">
        <v>0.41429208475044793</v>
      </c>
      <c r="B30">
        <v>-1.2608405714772988</v>
      </c>
      <c r="D30" s="1">
        <v>6</v>
      </c>
      <c r="E30" s="18">
        <v>-7.7657166134235622E-2</v>
      </c>
      <c r="F30" s="10">
        <v>1.9358973716057557</v>
      </c>
      <c r="G30" s="22">
        <v>1.8673834073638811</v>
      </c>
      <c r="H30">
        <f t="shared" si="7"/>
        <v>3.4482758620689662</v>
      </c>
      <c r="I30" s="25">
        <v>18.96551724137931</v>
      </c>
      <c r="J30" s="1">
        <v>-0.55749503037962622</v>
      </c>
      <c r="L30">
        <f t="shared" si="3"/>
        <v>1.8582402054715201</v>
      </c>
      <c r="M30">
        <f t="shared" si="4"/>
        <v>0.37658967560925971</v>
      </c>
      <c r="N30" s="20">
        <f t="shared" si="5"/>
        <v>-7.7657166134235622E-2</v>
      </c>
      <c r="O30" s="11">
        <f t="shared" si="0"/>
        <v>1.9358973716057557</v>
      </c>
      <c r="P30" s="24">
        <f t="shared" si="6"/>
        <v>1.8673834073638811</v>
      </c>
      <c r="R30" s="25">
        <f t="shared" si="8"/>
        <v>18.965517241379306</v>
      </c>
      <c r="T30">
        <f t="shared" si="1"/>
        <v>6.0306354520002717E-3</v>
      </c>
      <c r="U30" s="7">
        <f t="shared" si="2"/>
        <v>3.7476986333900735</v>
      </c>
    </row>
    <row r="31" spans="1:21" x14ac:dyDescent="0.15">
      <c r="D31" s="1">
        <v>7</v>
      </c>
      <c r="E31" s="18">
        <v>9.7348437269053623E-2</v>
      </c>
      <c r="F31" s="10">
        <v>0.22866177320865433</v>
      </c>
      <c r="G31" s="22">
        <v>0.22056913111776366</v>
      </c>
      <c r="H31">
        <f t="shared" si="7"/>
        <v>3.448275862068968</v>
      </c>
      <c r="I31" s="25">
        <v>22.413793103448278</v>
      </c>
      <c r="J31" s="1">
        <v>-0.55480274093869353</v>
      </c>
      <c r="L31">
        <f t="shared" si="3"/>
        <v>0.32601021047770795</v>
      </c>
      <c r="M31">
        <f t="shared" si="4"/>
        <v>-0.11151215222744157</v>
      </c>
      <c r="N31" s="20">
        <f t="shared" si="5"/>
        <v>9.7348437269053623E-2</v>
      </c>
      <c r="O31" s="11">
        <f t="shared" si="0"/>
        <v>0.22866177320865433</v>
      </c>
      <c r="P31" s="24">
        <f t="shared" si="6"/>
        <v>0.22056913111776366</v>
      </c>
      <c r="R31" s="25">
        <f t="shared" si="8"/>
        <v>22.41379310344827</v>
      </c>
      <c r="T31">
        <f t="shared" si="1"/>
        <v>9.4767182387268684E-3</v>
      </c>
      <c r="U31" s="7">
        <f t="shared" si="2"/>
        <v>5.2286206526926067E-2</v>
      </c>
    </row>
    <row r="32" spans="1:21" x14ac:dyDescent="0.15">
      <c r="A32">
        <f>AVERAGE(A2:A30)</f>
        <v>0.10974206980663911</v>
      </c>
      <c r="B32">
        <f>AVERAGE(B2:B30)</f>
        <v>-0.14607878653795298</v>
      </c>
      <c r="D32" s="1">
        <v>8</v>
      </c>
      <c r="E32" s="18">
        <v>-0.23585036208854093</v>
      </c>
      <c r="F32" s="10">
        <v>0.36590958674709673</v>
      </c>
      <c r="G32" s="22">
        <v>0.35295956330584627</v>
      </c>
      <c r="H32">
        <f t="shared" si="7"/>
        <v>3.4482758620689644</v>
      </c>
      <c r="I32" s="25">
        <v>25.862068965517242</v>
      </c>
      <c r="J32" s="1">
        <v>-0.47752524224780063</v>
      </c>
      <c r="L32">
        <f t="shared" si="3"/>
        <v>0.13005922465855579</v>
      </c>
      <c r="M32">
        <f t="shared" si="4"/>
        <v>0.81780062311641033</v>
      </c>
      <c r="N32" s="20">
        <f t="shared" si="5"/>
        <v>-0.23585036208854093</v>
      </c>
      <c r="O32" s="11">
        <f t="shared" si="0"/>
        <v>0.36590958674709673</v>
      </c>
      <c r="P32" s="24">
        <f t="shared" si="6"/>
        <v>0.35295956330584627</v>
      </c>
      <c r="R32" s="25">
        <f t="shared" si="8"/>
        <v>25.862068965517235</v>
      </c>
      <c r="T32">
        <f t="shared" si="1"/>
        <v>5.5625393297295864E-2</v>
      </c>
      <c r="U32" s="7">
        <f t="shared" si="2"/>
        <v>0.13388982567343111</v>
      </c>
    </row>
    <row r="33" spans="1:21" x14ac:dyDescent="0.15">
      <c r="A33">
        <f>STDEV(A2:A30)</f>
        <v>1.0803240460127699</v>
      </c>
      <c r="B33">
        <f>STDEV(B2:B30)</f>
        <v>0.8476839515624448</v>
      </c>
      <c r="C33">
        <f>+B33^2</f>
        <v>0.71856808173652131</v>
      </c>
      <c r="D33" s="1">
        <v>9</v>
      </c>
      <c r="E33" s="18">
        <v>-5.1405929707301172E-2</v>
      </c>
      <c r="F33" s="10">
        <v>0.85660724797166221</v>
      </c>
      <c r="G33" s="22">
        <v>0.82629078635666442</v>
      </c>
      <c r="H33">
        <f t="shared" si="7"/>
        <v>3.4482758620689644</v>
      </c>
      <c r="I33" s="25">
        <v>29.310344827586206</v>
      </c>
      <c r="J33" s="1">
        <v>-0.37026562515328088</v>
      </c>
      <c r="L33">
        <f t="shared" si="3"/>
        <v>0.80520131826436103</v>
      </c>
      <c r="M33">
        <f t="shared" si="4"/>
        <v>0.30337329719746264</v>
      </c>
      <c r="N33" s="20">
        <f t="shared" si="5"/>
        <v>-5.1405929707301172E-2</v>
      </c>
      <c r="O33" s="11">
        <f t="shared" si="0"/>
        <v>0.85660724797166221</v>
      </c>
      <c r="P33" s="24">
        <f t="shared" si="6"/>
        <v>0.82629078635666442</v>
      </c>
      <c r="R33" s="25">
        <f t="shared" si="8"/>
        <v>29.310344827586199</v>
      </c>
      <c r="T33">
        <f t="shared" si="1"/>
        <v>2.642569609071989E-3</v>
      </c>
      <c r="U33" s="7">
        <f t="shared" si="2"/>
        <v>0.73377597727758481</v>
      </c>
    </row>
    <row r="34" spans="1:21" x14ac:dyDescent="0.15">
      <c r="A34">
        <f>+A33*A32</f>
        <v>0.11855699687132421</v>
      </c>
      <c r="D34" s="1">
        <v>10</v>
      </c>
      <c r="E34" s="18">
        <v>0.2913999046231201</v>
      </c>
      <c r="F34" s="10">
        <v>-0.2960926931054681</v>
      </c>
      <c r="G34" s="22">
        <v>-0.28561358172009466</v>
      </c>
      <c r="H34">
        <f t="shared" si="7"/>
        <v>3.4482758620689609</v>
      </c>
      <c r="I34" s="25">
        <v>32.758620689655167</v>
      </c>
      <c r="J34" s="1">
        <v>-0.36976080235668168</v>
      </c>
      <c r="L34">
        <f t="shared" si="3"/>
        <v>-4.6927884823479921E-3</v>
      </c>
      <c r="M34">
        <f t="shared" si="4"/>
        <v>-0.65273411351313149</v>
      </c>
      <c r="N34" s="20">
        <f t="shared" si="5"/>
        <v>0.2913999046231201</v>
      </c>
      <c r="O34" s="11">
        <f t="shared" si="0"/>
        <v>-0.2960926931054681</v>
      </c>
      <c r="P34" s="24">
        <f t="shared" si="6"/>
        <v>-0.28561358172009466</v>
      </c>
      <c r="R34" s="25">
        <f t="shared" si="8"/>
        <v>32.758620689655167</v>
      </c>
      <c r="T34">
        <f t="shared" si="1"/>
        <v>8.4913904414363486E-2</v>
      </c>
      <c r="U34" s="7">
        <f t="shared" si="2"/>
        <v>8.7670882910448916E-2</v>
      </c>
    </row>
    <row r="35" spans="1:21" x14ac:dyDescent="0.15">
      <c r="A35">
        <f ca="1">_xlfn.NORM.INV(RAND(),0,1)</f>
        <v>-2.8479781833788496E-2</v>
      </c>
      <c r="B35">
        <f ca="1">_xlfn.NORM.INV(RAND(),0,1)</f>
        <v>-0.98207300319785396</v>
      </c>
      <c r="D35" s="1">
        <v>11</v>
      </c>
      <c r="E35" s="18">
        <v>-6.0163243781573679E-2</v>
      </c>
      <c r="F35" s="10">
        <v>-0.55105105954794487</v>
      </c>
      <c r="G35" s="22">
        <v>-0.5315486349137305</v>
      </c>
      <c r="H35">
        <f t="shared" si="7"/>
        <v>3.448275862068968</v>
      </c>
      <c r="I35" s="25">
        <v>36.206896551724135</v>
      </c>
      <c r="J35" s="1">
        <v>-0.28451981619837002</v>
      </c>
      <c r="L35">
        <f t="shared" si="3"/>
        <v>-0.61121430332951854</v>
      </c>
      <c r="M35">
        <f t="shared" si="4"/>
        <v>0.32779800659800828</v>
      </c>
      <c r="N35" s="20">
        <f t="shared" si="5"/>
        <v>-6.0163243781573679E-2</v>
      </c>
      <c r="O35" s="11">
        <f t="shared" si="0"/>
        <v>-0.55105105954794487</v>
      </c>
      <c r="P35" s="24">
        <f t="shared" si="6"/>
        <v>-0.5315486349137305</v>
      </c>
      <c r="R35" s="25">
        <f t="shared" si="8"/>
        <v>36.206896551724135</v>
      </c>
      <c r="T35">
        <f t="shared" si="1"/>
        <v>3.6196159023210639E-3</v>
      </c>
      <c r="U35" s="7">
        <f t="shared" si="2"/>
        <v>0.3036572702289127</v>
      </c>
    </row>
    <row r="36" spans="1:21" x14ac:dyDescent="0.15">
      <c r="D36" s="1">
        <v>12</v>
      </c>
      <c r="E36" s="18">
        <v>-0.23922394004230119</v>
      </c>
      <c r="F36" s="10">
        <v>-1.2121373407053753</v>
      </c>
      <c r="G36" s="22">
        <v>-1.1692381996478907</v>
      </c>
      <c r="H36">
        <f t="shared" si="7"/>
        <v>3.448275862068968</v>
      </c>
      <c r="I36" s="25">
        <v>39.655172413793103</v>
      </c>
      <c r="J36" s="1">
        <v>-0.17713443772689091</v>
      </c>
      <c r="L36">
        <f t="shared" si="3"/>
        <v>-1.4513612807476763</v>
      </c>
      <c r="M36">
        <f t="shared" si="4"/>
        <v>0.82720974793046198</v>
      </c>
      <c r="N36" s="20">
        <f t="shared" si="5"/>
        <v>-0.23922394004230119</v>
      </c>
      <c r="O36" s="11">
        <f t="shared" si="0"/>
        <v>-1.2121373407053753</v>
      </c>
      <c r="P36" s="24">
        <f t="shared" si="6"/>
        <v>-1.1692381996478907</v>
      </c>
      <c r="R36" s="25">
        <f t="shared" si="8"/>
        <v>39.655172413793103</v>
      </c>
      <c r="T36">
        <f t="shared" si="1"/>
        <v>5.722809348936251E-2</v>
      </c>
      <c r="U36" s="7">
        <f t="shared" si="2"/>
        <v>1.469276932732299</v>
      </c>
    </row>
    <row r="37" spans="1:21" x14ac:dyDescent="0.15">
      <c r="D37" s="1">
        <v>13</v>
      </c>
      <c r="E37" s="18">
        <v>-8.2904258124857383E-2</v>
      </c>
      <c r="F37" s="10">
        <v>-0.47189848281383617</v>
      </c>
      <c r="G37" s="22">
        <v>-0.45519737238746882</v>
      </c>
      <c r="H37">
        <f t="shared" si="7"/>
        <v>3.448275862068968</v>
      </c>
      <c r="I37" s="25">
        <v>43.103448275862071</v>
      </c>
      <c r="J37" s="1">
        <v>-8.8502183963894195E-3</v>
      </c>
      <c r="L37">
        <f t="shared" si="3"/>
        <v>-0.55480274093869353</v>
      </c>
      <c r="M37">
        <f t="shared" si="4"/>
        <v>0.39122415097258778</v>
      </c>
      <c r="N37" s="20">
        <f t="shared" si="5"/>
        <v>-8.2904258124857383E-2</v>
      </c>
      <c r="O37" s="11">
        <f t="shared" si="0"/>
        <v>-0.47189848281383617</v>
      </c>
      <c r="P37" s="24">
        <f t="shared" si="6"/>
        <v>-0.45519737238746882</v>
      </c>
      <c r="R37" s="25">
        <f t="shared" si="8"/>
        <v>43.103448275862071</v>
      </c>
      <c r="T37">
        <f t="shared" si="1"/>
        <v>6.873116015232981E-3</v>
      </c>
      <c r="U37" s="7">
        <f t="shared" si="2"/>
        <v>0.22268817808200042</v>
      </c>
    </row>
    <row r="38" spans="1:21" x14ac:dyDescent="0.15">
      <c r="D38" s="1">
        <v>14</v>
      </c>
      <c r="E38" s="18">
        <v>-0.10373622052812129</v>
      </c>
      <c r="F38" s="10">
        <v>2.2405177882650005</v>
      </c>
      <c r="G38" s="22">
        <v>2.1612229052407295</v>
      </c>
      <c r="H38">
        <f t="shared" si="7"/>
        <v>3.4482758620689609</v>
      </c>
      <c r="I38" s="25">
        <v>46.551724137931032</v>
      </c>
      <c r="J38" s="1">
        <v>-4.6927884823479921E-3</v>
      </c>
      <c r="L38">
        <f t="shared" si="3"/>
        <v>2.1367815677368793</v>
      </c>
      <c r="M38">
        <f t="shared" si="4"/>
        <v>0.44932582731164056</v>
      </c>
      <c r="N38" s="20">
        <f t="shared" si="5"/>
        <v>-0.10373622052812129</v>
      </c>
      <c r="O38" s="11">
        <f t="shared" si="0"/>
        <v>2.2405177882650005</v>
      </c>
      <c r="P38" s="24">
        <f t="shared" si="6"/>
        <v>2.1612229052407295</v>
      </c>
      <c r="R38" s="25">
        <f t="shared" si="8"/>
        <v>46.551724137931039</v>
      </c>
      <c r="T38">
        <f t="shared" si="1"/>
        <v>1.0761203449459012E-2</v>
      </c>
      <c r="U38" s="7">
        <f t="shared" si="2"/>
        <v>5.0199199595318893</v>
      </c>
    </row>
    <row r="39" spans="1:21" x14ac:dyDescent="0.15">
      <c r="D39" s="1">
        <v>15</v>
      </c>
      <c r="E39" s="18">
        <v>-5.1322998472971122E-2</v>
      </c>
      <c r="F39" s="10">
        <v>-0.31894262668030976</v>
      </c>
      <c r="G39" s="22">
        <v>-0.30765482597346816</v>
      </c>
      <c r="H39">
        <f t="shared" si="7"/>
        <v>3.448275862068968</v>
      </c>
      <c r="I39" s="25">
        <v>50</v>
      </c>
      <c r="J39" s="1">
        <v>0.12515082903656652</v>
      </c>
      <c r="L39">
        <f t="shared" si="3"/>
        <v>-0.37026562515328088</v>
      </c>
      <c r="M39">
        <f t="shared" si="4"/>
        <v>0.30314199667751318</v>
      </c>
      <c r="N39" s="20">
        <f t="shared" si="5"/>
        <v>-5.1322998472971122E-2</v>
      </c>
      <c r="O39" s="11">
        <f t="shared" si="0"/>
        <v>-0.31894262668030976</v>
      </c>
      <c r="P39" s="24">
        <f t="shared" si="6"/>
        <v>-0.30765482597346816</v>
      </c>
      <c r="R39" s="25">
        <f t="shared" si="8"/>
        <v>50.000000000000007</v>
      </c>
      <c r="T39">
        <f t="shared" si="1"/>
        <v>2.6340501722565963E-3</v>
      </c>
      <c r="U39" s="7">
        <f t="shared" si="2"/>
        <v>0.10172439911373544</v>
      </c>
    </row>
    <row r="40" spans="1:21" x14ac:dyDescent="0.15">
      <c r="D40" s="1">
        <v>16</v>
      </c>
      <c r="E40" s="18">
        <v>-0.34646549859628772</v>
      </c>
      <c r="F40" s="10">
        <v>-2.3295303760393959E-2</v>
      </c>
      <c r="G40" s="22">
        <v>-2.247085219996885E-2</v>
      </c>
      <c r="H40">
        <f t="shared" si="7"/>
        <v>3.4482758620689609</v>
      </c>
      <c r="I40" s="25">
        <v>53.448275862068961</v>
      </c>
      <c r="J40" s="1">
        <v>0.13005922465855579</v>
      </c>
      <c r="L40">
        <f t="shared" si="3"/>
        <v>-0.36976080235668168</v>
      </c>
      <c r="M40">
        <f t="shared" si="4"/>
        <v>1.126313317943773</v>
      </c>
      <c r="N40" s="20">
        <f t="shared" si="5"/>
        <v>-0.34646549859628772</v>
      </c>
      <c r="O40" s="11">
        <f t="shared" si="0"/>
        <v>-2.3295303760393959E-2</v>
      </c>
      <c r="P40" s="24">
        <f t="shared" si="6"/>
        <v>-2.247085219996885E-2</v>
      </c>
      <c r="R40" s="25">
        <f t="shared" si="8"/>
        <v>53.448275862068975</v>
      </c>
      <c r="T40">
        <f t="shared" si="1"/>
        <v>0.12003834171757426</v>
      </c>
      <c r="U40" s="7">
        <f t="shared" si="2"/>
        <v>5.4267117728902493E-4</v>
      </c>
    </row>
    <row r="41" spans="1:21" x14ac:dyDescent="0.15">
      <c r="D41" s="1">
        <v>17</v>
      </c>
      <c r="E41" s="18">
        <v>0.46341651187020072</v>
      </c>
      <c r="F41" s="10">
        <v>0.64131054073646165</v>
      </c>
      <c r="G41" s="22">
        <v>0.61861371387961772</v>
      </c>
      <c r="H41">
        <f t="shared" si="7"/>
        <v>3.448275862068968</v>
      </c>
      <c r="I41" s="25">
        <v>56.896551724137929</v>
      </c>
      <c r="J41" s="1">
        <v>0.14943270292557345</v>
      </c>
      <c r="L41">
        <f t="shared" si="3"/>
        <v>1.1047270526066624</v>
      </c>
      <c r="M41">
        <f t="shared" si="4"/>
        <v>-1.1324994397814785</v>
      </c>
      <c r="N41" s="20">
        <f t="shared" si="5"/>
        <v>0.46341651187020072</v>
      </c>
      <c r="O41" s="11">
        <f t="shared" si="0"/>
        <v>0.64131054073646165</v>
      </c>
      <c r="P41" s="24">
        <f t="shared" si="6"/>
        <v>0.61861371387961772</v>
      </c>
      <c r="R41" s="25">
        <f t="shared" si="8"/>
        <v>56.896551724137943</v>
      </c>
      <c r="T41">
        <f t="shared" si="1"/>
        <v>0.21475486347394387</v>
      </c>
      <c r="U41" s="7">
        <f t="shared" si="2"/>
        <v>0.41127920965969283</v>
      </c>
    </row>
    <row r="42" spans="1:21" x14ac:dyDescent="0.15">
      <c r="D42" s="1">
        <v>18</v>
      </c>
      <c r="E42" s="18">
        <v>0.19890857929734357</v>
      </c>
      <c r="F42" s="10">
        <v>-0.20775879769373298</v>
      </c>
      <c r="G42" s="22">
        <v>-0.20040593950770405</v>
      </c>
      <c r="H42">
        <f t="shared" si="7"/>
        <v>3.448275862068968</v>
      </c>
      <c r="I42" s="25">
        <v>60.344827586206897</v>
      </c>
      <c r="J42" s="1">
        <v>0.195582958917907</v>
      </c>
      <c r="L42">
        <f t="shared" si="3"/>
        <v>-8.8502183963894195E-3</v>
      </c>
      <c r="M42">
        <f t="shared" si="4"/>
        <v>-0.39476988795335716</v>
      </c>
      <c r="N42" s="20">
        <f t="shared" si="5"/>
        <v>0.19890857929734357</v>
      </c>
      <c r="O42" s="11">
        <f t="shared" si="0"/>
        <v>-0.20775879769373298</v>
      </c>
      <c r="P42" s="24">
        <f t="shared" si="6"/>
        <v>-0.20040593950770405</v>
      </c>
      <c r="R42" s="25">
        <f t="shared" si="8"/>
        <v>60.344827586206911</v>
      </c>
      <c r="T42">
        <f t="shared" si="1"/>
        <v>3.9564622918087614E-2</v>
      </c>
      <c r="U42" s="7">
        <f t="shared" si="2"/>
        <v>4.3163718019145467E-2</v>
      </c>
    </row>
    <row r="43" spans="1:21" x14ac:dyDescent="0.15">
      <c r="D43" s="1">
        <v>19</v>
      </c>
      <c r="E43" s="18">
        <v>0.27322379639474786</v>
      </c>
      <c r="F43" s="10">
        <v>-0.75074903864254849</v>
      </c>
      <c r="G43" s="22">
        <v>-0.7241790388364574</v>
      </c>
      <c r="H43">
        <f t="shared" si="7"/>
        <v>3.4482758620689609</v>
      </c>
      <c r="I43" s="25">
        <v>63.793103448275858</v>
      </c>
      <c r="J43" s="1">
        <v>0.32601021047770795</v>
      </c>
      <c r="L43">
        <f t="shared" si="3"/>
        <v>-0.47752524224780063</v>
      </c>
      <c r="M43">
        <f t="shared" si="4"/>
        <v>-0.60203978443624062</v>
      </c>
      <c r="N43" s="20">
        <f t="shared" si="5"/>
        <v>0.27322379639474786</v>
      </c>
      <c r="O43" s="11">
        <f t="shared" si="0"/>
        <v>-0.75074903864254849</v>
      </c>
      <c r="P43" s="24">
        <f t="shared" si="6"/>
        <v>-0.7241790388364574</v>
      </c>
      <c r="R43" s="25">
        <f t="shared" si="8"/>
        <v>63.793103448275879</v>
      </c>
      <c r="T43">
        <f t="shared" si="1"/>
        <v>7.4651242916358634E-2</v>
      </c>
      <c r="U43" s="7">
        <f t="shared" si="2"/>
        <v>0.56362411902271081</v>
      </c>
    </row>
    <row r="44" spans="1:21" x14ac:dyDescent="0.15">
      <c r="D44" s="1">
        <v>20</v>
      </c>
      <c r="E44" s="18">
        <v>-0.72003135315485067</v>
      </c>
      <c r="F44" s="10">
        <v>-1.3745405970243834</v>
      </c>
      <c r="G44" s="22">
        <v>-1.3258937902799646</v>
      </c>
      <c r="H44">
        <f t="shared" si="7"/>
        <v>3.4482758620689538</v>
      </c>
      <c r="I44" s="25">
        <v>67.241379310344811</v>
      </c>
      <c r="J44" s="1">
        <v>0.41429208475044793</v>
      </c>
      <c r="L44">
        <f t="shared" si="3"/>
        <v>-2.0945719501792341</v>
      </c>
      <c r="M44">
        <f t="shared" si="4"/>
        <v>2.1682123936392363</v>
      </c>
      <c r="N44" s="20">
        <f>+$E$17+$E$18*B21</f>
        <v>-0.72003135315485067</v>
      </c>
      <c r="O44" s="11">
        <f t="shared" si="0"/>
        <v>-1.3745405970243834</v>
      </c>
      <c r="P44" s="24">
        <f>+O44/SQRT($F$54)</f>
        <v>-1.3258937902799646</v>
      </c>
      <c r="R44" s="25">
        <f>+R43+$I$55</f>
        <v>67.24137931034484</v>
      </c>
      <c r="T44">
        <f t="shared" si="1"/>
        <v>0.51844514952600529</v>
      </c>
      <c r="U44" s="7">
        <f t="shared" si="2"/>
        <v>1.8893618528681482</v>
      </c>
    </row>
    <row r="45" spans="1:21" x14ac:dyDescent="0.15">
      <c r="D45" s="1">
        <v>21</v>
      </c>
      <c r="E45" s="18">
        <v>5.3514557558437266E-2</v>
      </c>
      <c r="F45" s="10">
        <v>-0.61100958793806348</v>
      </c>
      <c r="G45" s="22">
        <v>-0.58938515181172724</v>
      </c>
      <c r="H45">
        <f t="shared" si="7"/>
        <v>3.448275862068968</v>
      </c>
      <c r="I45" s="25">
        <v>70.689655172413779</v>
      </c>
      <c r="J45" s="1">
        <v>0.59590486191386605</v>
      </c>
      <c r="L45">
        <f t="shared" si="3"/>
        <v>-0.55749503037962622</v>
      </c>
      <c r="M45">
        <f t="shared" si="4"/>
        <v>1.0743343550151392E-2</v>
      </c>
      <c r="N45" s="20">
        <f t="shared" si="5"/>
        <v>5.3514557558437266E-2</v>
      </c>
      <c r="O45" s="11">
        <f t="shared" si="0"/>
        <v>-0.61100958793806348</v>
      </c>
      <c r="P45" s="24">
        <f t="shared" si="6"/>
        <v>-0.58938515181172724</v>
      </c>
      <c r="R45" s="25">
        <f t="shared" si="8"/>
        <v>70.689655172413808</v>
      </c>
      <c r="T45">
        <f t="shared" si="1"/>
        <v>2.8638078706752952E-3</v>
      </c>
      <c r="U45" s="7">
        <f t="shared" si="2"/>
        <v>0.37333271655224215</v>
      </c>
    </row>
    <row r="46" spans="1:21" x14ac:dyDescent="0.15">
      <c r="D46" s="1">
        <v>22</v>
      </c>
      <c r="E46" s="18">
        <v>0.68579058575204155</v>
      </c>
      <c r="F46" s="10">
        <v>-0.56063975671547506</v>
      </c>
      <c r="G46" s="22">
        <v>-0.54079797542708152</v>
      </c>
      <c r="H46">
        <f t="shared" si="7"/>
        <v>3.448275862068968</v>
      </c>
      <c r="I46" s="25">
        <v>74.137931034482747</v>
      </c>
      <c r="J46" s="1">
        <v>0.67127416250407601</v>
      </c>
      <c r="L46">
        <f t="shared" si="3"/>
        <v>0.12515082903656652</v>
      </c>
      <c r="M46">
        <f t="shared" si="4"/>
        <v>-1.7527149632529979</v>
      </c>
      <c r="N46" s="20">
        <f t="shared" si="5"/>
        <v>0.68579058575204155</v>
      </c>
      <c r="O46" s="11">
        <f t="shared" si="0"/>
        <v>-0.56063975671547506</v>
      </c>
      <c r="P46" s="24">
        <f t="shared" si="6"/>
        <v>-0.54079797542708152</v>
      </c>
      <c r="R46" s="25">
        <f t="shared" si="8"/>
        <v>74.137931034482776</v>
      </c>
      <c r="T46">
        <f t="shared" si="1"/>
        <v>0.47030872750612823</v>
      </c>
      <c r="U46" s="7">
        <f t="shared" si="2"/>
        <v>0.31431693680998707</v>
      </c>
    </row>
    <row r="47" spans="1:21" x14ac:dyDescent="0.15">
      <c r="D47" s="1">
        <v>23</v>
      </c>
      <c r="E47" s="18">
        <v>0.51885985949570357</v>
      </c>
      <c r="F47" s="10">
        <v>-0.69599429722259454</v>
      </c>
      <c r="G47" s="22">
        <v>-0.67136214001639705</v>
      </c>
      <c r="H47">
        <f t="shared" si="7"/>
        <v>3.448275862068968</v>
      </c>
      <c r="I47" s="25">
        <v>77.586206896551715</v>
      </c>
      <c r="J47" s="1">
        <v>0.80520131826436103</v>
      </c>
      <c r="L47">
        <f t="shared" si="3"/>
        <v>-0.17713443772689091</v>
      </c>
      <c r="M47">
        <f t="shared" si="4"/>
        <v>-1.287134484552193</v>
      </c>
      <c r="N47" s="20">
        <f t="shared" si="5"/>
        <v>0.51885985949570357</v>
      </c>
      <c r="O47" s="11">
        <f t="shared" si="0"/>
        <v>-0.69599429722259454</v>
      </c>
      <c r="P47" s="24">
        <f t="shared" si="6"/>
        <v>-0.67136214001639705</v>
      </c>
      <c r="R47" s="25">
        <f t="shared" si="8"/>
        <v>77.586206896551744</v>
      </c>
      <c r="T47">
        <f t="shared" si="1"/>
        <v>0.26921555379590123</v>
      </c>
      <c r="U47" s="7">
        <f t="shared" si="2"/>
        <v>0.48440806176637324</v>
      </c>
    </row>
    <row r="48" spans="1:21" x14ac:dyDescent="0.15">
      <c r="D48" s="1">
        <v>24</v>
      </c>
      <c r="E48" s="18">
        <v>0.12302306549279837</v>
      </c>
      <c r="F48" s="10">
        <v>-0.40754288169116837</v>
      </c>
      <c r="G48" s="22">
        <v>-0.39311940096705406</v>
      </c>
      <c r="H48">
        <f t="shared" si="7"/>
        <v>3.448275862068968</v>
      </c>
      <c r="I48" s="25">
        <v>81.034482758620683</v>
      </c>
      <c r="J48" s="1">
        <v>1.1047270526066624</v>
      </c>
      <c r="L48">
        <f t="shared" si="3"/>
        <v>-0.28451981619837002</v>
      </c>
      <c r="M48">
        <f t="shared" si="4"/>
        <v>-0.18312033345898057</v>
      </c>
      <c r="N48" s="20">
        <f t="shared" si="5"/>
        <v>0.12302306549279837</v>
      </c>
      <c r="O48" s="11">
        <f t="shared" si="0"/>
        <v>-0.40754288169116837</v>
      </c>
      <c r="P48" s="24">
        <f t="shared" si="6"/>
        <v>-0.39311940096705406</v>
      </c>
      <c r="R48" s="25">
        <f t="shared" si="8"/>
        <v>81.034482758620712</v>
      </c>
      <c r="T48">
        <f t="shared" si="1"/>
        <v>1.5134674643245357E-2</v>
      </c>
      <c r="U48" s="7">
        <f t="shared" si="2"/>
        <v>0.16609120041714165</v>
      </c>
    </row>
    <row r="49" spans="4:21" x14ac:dyDescent="0.15">
      <c r="D49" s="1">
        <v>25</v>
      </c>
      <c r="E49" s="18">
        <v>4.8513225458892029E-2</v>
      </c>
      <c r="F49" s="10">
        <v>0.54739163645497402</v>
      </c>
      <c r="G49" s="22">
        <v>0.52801872363611468</v>
      </c>
      <c r="H49">
        <f t="shared" si="7"/>
        <v>3.448275862068968</v>
      </c>
      <c r="I49" s="25">
        <v>84.482758620689651</v>
      </c>
      <c r="J49" s="1">
        <v>1.3787742785488393</v>
      </c>
      <c r="L49">
        <f t="shared" si="3"/>
        <v>0.59590486191386605</v>
      </c>
      <c r="M49">
        <f t="shared" si="4"/>
        <v>2.4692378849214939E-2</v>
      </c>
      <c r="N49" s="20">
        <f t="shared" si="5"/>
        <v>4.8513225458892029E-2</v>
      </c>
      <c r="O49" s="11">
        <f t="shared" si="0"/>
        <v>0.54739163645497402</v>
      </c>
      <c r="P49" s="24">
        <f t="shared" si="6"/>
        <v>0.52801872363611468</v>
      </c>
      <c r="R49" s="25">
        <f t="shared" si="8"/>
        <v>84.48275862068968</v>
      </c>
      <c r="T49">
        <f t="shared" si="1"/>
        <v>2.3535330444252895E-3</v>
      </c>
      <c r="U49" s="7">
        <f t="shared" si="2"/>
        <v>0.29963760366085446</v>
      </c>
    </row>
    <row r="50" spans="4:21" x14ac:dyDescent="0.15">
      <c r="D50" s="1">
        <v>26</v>
      </c>
      <c r="E50" s="18">
        <v>-4.2266828591682182E-3</v>
      </c>
      <c r="F50" s="10">
        <v>1.5162510856649467</v>
      </c>
      <c r="G50" s="22">
        <v>1.4625889576055531</v>
      </c>
      <c r="H50">
        <f t="shared" si="7"/>
        <v>3.4482758620689538</v>
      </c>
      <c r="I50" s="25">
        <v>87.931034482758605</v>
      </c>
      <c r="J50" s="1">
        <v>1.5120244028057785</v>
      </c>
      <c r="L50">
        <f t="shared" si="3"/>
        <v>1.5120244028057785</v>
      </c>
      <c r="M50">
        <f t="shared" si="4"/>
        <v>0.17178735837774711</v>
      </c>
      <c r="N50" s="20">
        <f t="shared" si="5"/>
        <v>-4.2266828591682182E-3</v>
      </c>
      <c r="O50" s="11">
        <f t="shared" si="0"/>
        <v>1.5162510856649467</v>
      </c>
      <c r="P50" s="24">
        <f t="shared" si="6"/>
        <v>1.4625889576055531</v>
      </c>
      <c r="R50" s="25">
        <f t="shared" si="8"/>
        <v>87.931034482758648</v>
      </c>
      <c r="T50">
        <f t="shared" si="1"/>
        <v>1.7864847991986425E-5</v>
      </c>
      <c r="U50" s="7">
        <f t="shared" si="2"/>
        <v>2.2990173547801294</v>
      </c>
    </row>
    <row r="51" spans="4:21" x14ac:dyDescent="0.15">
      <c r="D51" s="1">
        <v>27</v>
      </c>
      <c r="E51" s="18">
        <v>6.6278291790725113E-2</v>
      </c>
      <c r="F51" s="10">
        <v>0.60499587071335093</v>
      </c>
      <c r="G51" s="22">
        <v>0.58358426798042584</v>
      </c>
      <c r="H51">
        <f t="shared" si="7"/>
        <v>3.448275862068968</v>
      </c>
      <c r="I51" s="25">
        <v>91.379310344827573</v>
      </c>
      <c r="J51" s="1">
        <v>1.8582402054715201</v>
      </c>
      <c r="L51">
        <f t="shared" si="3"/>
        <v>0.67127416250407601</v>
      </c>
      <c r="M51">
        <f t="shared" si="4"/>
        <v>-2.4855528072518479E-2</v>
      </c>
      <c r="N51" s="20">
        <f t="shared" si="5"/>
        <v>6.6278291790725113E-2</v>
      </c>
      <c r="O51" s="11">
        <f t="shared" si="0"/>
        <v>0.60499587071335093</v>
      </c>
      <c r="P51" s="24">
        <f t="shared" si="6"/>
        <v>0.58358426798042584</v>
      </c>
      <c r="R51" s="25">
        <f t="shared" si="8"/>
        <v>91.379310344827616</v>
      </c>
      <c r="T51">
        <f t="shared" si="1"/>
        <v>4.3928119626964997E-3</v>
      </c>
      <c r="U51" s="7">
        <f t="shared" si="2"/>
        <v>0.36602000358020564</v>
      </c>
    </row>
    <row r="52" spans="4:21" x14ac:dyDescent="0.15">
      <c r="D52" s="1">
        <v>28</v>
      </c>
      <c r="E52" s="18">
        <v>0.22875813725301958</v>
      </c>
      <c r="F52" s="10">
        <v>-2.60030226304076</v>
      </c>
      <c r="G52" s="22">
        <v>-2.5082741323758242</v>
      </c>
      <c r="H52">
        <f t="shared" si="7"/>
        <v>3.448275862068968</v>
      </c>
      <c r="I52" s="25">
        <v>94.827586206896541</v>
      </c>
      <c r="J52" s="1">
        <v>1.8665213400540475</v>
      </c>
      <c r="L52">
        <f t="shared" si="3"/>
        <v>-2.3715441257877403</v>
      </c>
      <c r="M52">
        <f t="shared" si="4"/>
        <v>-0.47802221539288631</v>
      </c>
      <c r="N52" s="20">
        <f t="shared" si="5"/>
        <v>0.22875813725301958</v>
      </c>
      <c r="O52" s="11">
        <f t="shared" si="0"/>
        <v>-2.60030226304076</v>
      </c>
      <c r="P52" s="24">
        <f t="shared" si="6"/>
        <v>-2.5082741323758242</v>
      </c>
      <c r="R52" s="25">
        <f t="shared" si="8"/>
        <v>94.827586206896584</v>
      </c>
      <c r="T52">
        <f t="shared" si="1"/>
        <v>5.2330285359471346E-2</v>
      </c>
      <c r="U52" s="7">
        <f t="shared" si="2"/>
        <v>6.7615718591748974</v>
      </c>
    </row>
    <row r="53" spans="4:21" ht="12.75" thickBot="1" x14ac:dyDescent="0.2">
      <c r="D53" s="2">
        <v>29</v>
      </c>
      <c r="E53" s="19">
        <v>0.50943235510814566</v>
      </c>
      <c r="F53" s="21">
        <v>-9.5140270357697732E-2</v>
      </c>
      <c r="G53" s="23">
        <v>-9.1773130561520019E-2</v>
      </c>
      <c r="H53">
        <f t="shared" si="7"/>
        <v>3.448275862068968</v>
      </c>
      <c r="I53" s="6">
        <v>98.275862068965509</v>
      </c>
      <c r="J53" s="2">
        <v>2.1367815677368793</v>
      </c>
      <c r="L53">
        <f t="shared" si="3"/>
        <v>0.41429208475044793</v>
      </c>
      <c r="M53">
        <f t="shared" si="4"/>
        <v>-1.2608405714772988</v>
      </c>
      <c r="N53" s="20">
        <f t="shared" si="5"/>
        <v>0.50943235510814566</v>
      </c>
      <c r="O53" s="11">
        <f t="shared" si="0"/>
        <v>-9.5140270357697732E-2</v>
      </c>
      <c r="P53" s="24">
        <f t="shared" si="6"/>
        <v>-9.1773130561520019E-2</v>
      </c>
      <c r="R53" s="25">
        <f t="shared" si="8"/>
        <v>98.275862068965552</v>
      </c>
      <c r="T53">
        <f t="shared" si="1"/>
        <v>0.25952132443103182</v>
      </c>
      <c r="U53" s="7">
        <f t="shared" si="2"/>
        <v>9.0516710437358178E-3</v>
      </c>
    </row>
    <row r="54" spans="4:21" x14ac:dyDescent="0.15">
      <c r="F54">
        <f>_xlfn.VAR.S(F25:F53)</f>
        <v>1.074725786394344</v>
      </c>
      <c r="I54">
        <f>COUNT(I25:I53)</f>
        <v>29</v>
      </c>
      <c r="J54">
        <f>_xlfn.VAR.S(J25:J53)</f>
        <v>1.1671000443934019</v>
      </c>
      <c r="L54">
        <f t="shared" ref="L54:P54" si="9">_xlfn.VAR.S(L25:L53)</f>
        <v>1.1671000443934012</v>
      </c>
      <c r="M54">
        <f t="shared" si="9"/>
        <v>0.71856808173652131</v>
      </c>
      <c r="N54">
        <f t="shared" si="9"/>
        <v>9.2374257999057657E-2</v>
      </c>
      <c r="O54">
        <f t="shared" si="9"/>
        <v>1.074725786394344</v>
      </c>
      <c r="P54">
        <f t="shared" si="9"/>
        <v>1</v>
      </c>
      <c r="T54">
        <f>SUM(T25:T53)</f>
        <v>2.935735558651527</v>
      </c>
      <c r="U54" s="16">
        <f>SUM(U25:U53)</f>
        <v>30.092322019041635</v>
      </c>
    </row>
    <row r="55" spans="4:21" x14ac:dyDescent="0.15">
      <c r="I55">
        <f>100/I54</f>
        <v>3.4482758620689653</v>
      </c>
      <c r="L55" s="14">
        <f>+L54*28</f>
        <v>32.678801243015236</v>
      </c>
      <c r="U55" s="11">
        <f>+U54/27</f>
        <v>1.1145304451496902</v>
      </c>
    </row>
    <row r="56" spans="4:21" x14ac:dyDescent="0.15">
      <c r="L56" s="9">
        <f>+L55-U54</f>
        <v>2.5864792239736012</v>
      </c>
    </row>
  </sheetData>
  <sortState xmlns:xlrd2="http://schemas.microsoft.com/office/spreadsheetml/2017/richdata2" ref="J25:J53">
    <sortCondition ref="J25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2020-11-27T07:48:35Z</dcterms:created>
  <dcterms:modified xsi:type="dcterms:W3CDTF">2021-02-04T18:18:58Z</dcterms:modified>
</cp:coreProperties>
</file>