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2.xml" ContentType="application/vnd.openxmlformats-officedocument.spreadsheetml.comments+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codeName="ThisWorkbook" defaultThemeVersion="124226"/>
  <mc:AlternateContent xmlns:mc="http://schemas.openxmlformats.org/markup-compatibility/2006">
    <mc:Choice Requires="x15">
      <x15ac:absPath xmlns:x15ac="http://schemas.microsoft.com/office/spreadsheetml/2010/11/ac" url="E:\Training\Saylani Training\CDRME\Website\downloads\"/>
    </mc:Choice>
  </mc:AlternateContent>
  <xr:revisionPtr revIDLastSave="0" documentId="8_{0DEA73EB-A45C-409A-8735-8648FABA7EC6}" xr6:coauthVersionLast="45" xr6:coauthVersionMax="45" xr10:uidLastSave="{00000000-0000-0000-0000-000000000000}"/>
  <bookViews>
    <workbookView xWindow="-120" yWindow="-120" windowWidth="20730" windowHeight="11160" xr2:uid="{00000000-000D-0000-FFFF-FFFF00000000}"/>
  </bookViews>
  <sheets>
    <sheet name="Excel Competency Wheel" sheetId="39" r:id="rId1"/>
    <sheet name="Introduction" sheetId="4" r:id="rId2"/>
    <sheet name="Types of Spreadsheets" sheetId="42" r:id="rId3"/>
    <sheet name="Roaming, Autosum &amp; Shortcuts" sheetId="6" r:id="rId4"/>
    <sheet name="Goto" sheetId="49" r:id="rId5"/>
    <sheet name="Financial Results LSE" sheetId="25" r:id="rId6"/>
    <sheet name="Format Painter" sheetId="21" r:id="rId7"/>
    <sheet name="Clipboard, Font, Alignment" sheetId="20" r:id="rId8"/>
    <sheet name="Autofit" sheetId="22" r:id="rId9"/>
    <sheet name="Borders" sheetId="18" r:id="rId10"/>
    <sheet name="Data Types" sheetId="8" r:id="rId11"/>
    <sheet name="Operators" sheetId="34" r:id="rId12"/>
    <sheet name="Equations" sheetId="11" r:id="rId13"/>
    <sheet name="Functions Used in Spreadsheets" sheetId="43" r:id="rId14"/>
    <sheet name="Excel Functions by Categories" sheetId="44" r:id="rId15"/>
    <sheet name="Formulas &amp; Functions" sheetId="33" r:id="rId16"/>
    <sheet name="Paste Sp-Transp-Val-PstOpt" sheetId="1" r:id="rId17"/>
    <sheet name="Using Fill Handle" sheetId="10" r:id="rId18"/>
    <sheet name="Move" sheetId="19" r:id="rId19"/>
    <sheet name="Asbolute Relative Reference" sheetId="12" r:id="rId20"/>
    <sheet name="Income Statement" sheetId="13" r:id="rId21"/>
    <sheet name="Inserting Comments" sheetId="15" r:id="rId22"/>
    <sheet name="Formatting" sheetId="16" r:id="rId23"/>
    <sheet name="Audit Errors" sheetId="23" r:id="rId24"/>
    <sheet name="Audit Toolbar" sheetId="26" r:id="rId25"/>
    <sheet name="Audit Matrix" sheetId="27" r:id="rId26"/>
    <sheet name="Audit using Chart" sheetId="28" r:id="rId27"/>
    <sheet name="Auditing a Worksheet" sheetId="45" r:id="rId28"/>
    <sheet name="Audit using Cross Footing" sheetId="29" r:id="rId29"/>
    <sheet name="Hyperlink" sheetId="30" r:id="rId30"/>
    <sheet name="Others" sheetId="32" r:id="rId31"/>
    <sheet name="Range Name" sheetId="35" r:id="rId32"/>
    <sheet name="Window &amp; View Operations" sheetId="36" r:id="rId33"/>
    <sheet name="Group &amp; Outline" sheetId="37" r:id="rId34"/>
    <sheet name="Types of Excel File" sheetId="51" r:id="rId35"/>
    <sheet name="List of Shortcuts" sheetId="46" r:id="rId36"/>
    <sheet name="List of Functions" sheetId="47" r:id="rId37"/>
    <sheet name="What's new in Excel 2010" sheetId="48" r:id="rId38"/>
  </sheets>
  <definedNames>
    <definedName name="_xlnm._FilterDatabase" localSheetId="36" hidden="1">'List of Functions'!$A$2:$C$350</definedName>
    <definedName name="IQ_ADDIN" hidden="1">"AUTO"</definedName>
    <definedName name="IQ_CH" hidden="1">110000</definedName>
    <definedName name="IQ_CQ" hidden="1">5000</definedName>
    <definedName name="IQ_CY" hidden="1">10000</definedName>
    <definedName name="IQ_DAILY" hidden="1">500000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NAMES_REVISION_DATE_" hidden="1">40962.602025463</definedName>
    <definedName name="IQ_NTM" hidden="1">6000</definedName>
    <definedName name="IQ_TODAY" hidden="1">0</definedName>
    <definedName name="IQ_WEEK" hidden="1">50000</definedName>
    <definedName name="IQ_YTD" hidden="1">3000</definedName>
    <definedName name="IQ_YTDMONTH" hidden="1">130000</definedName>
    <definedName name="lssolver_drv" localSheetId="24" hidden="1">2</definedName>
    <definedName name="lssolver_est" localSheetId="24" hidden="1">2</definedName>
    <definedName name="lssolver_itr" localSheetId="24" hidden="1">1000</definedName>
    <definedName name="lssolver_neg" localSheetId="24" hidden="1">0</definedName>
    <definedName name="lssolver_piv" localSheetId="24" hidden="1">0.000001</definedName>
    <definedName name="lssolver_pre" localSheetId="24" hidden="1">0.00000001</definedName>
    <definedName name="lssolver_red" localSheetId="24" hidden="1">0.000001</definedName>
    <definedName name="lssolver_rep" localSheetId="24" hidden="1">2</definedName>
    <definedName name="lssolver_scl" localSheetId="24" hidden="1">0</definedName>
    <definedName name="lssolver_sho" localSheetId="24" hidden="1">2</definedName>
    <definedName name="lssolver_sol" localSheetId="24" hidden="1">0.0001</definedName>
    <definedName name="lssolver_tim" localSheetId="24" hidden="1">1000</definedName>
    <definedName name="lssolver_tol" localSheetId="24" hidden="1">0.05</definedName>
    <definedName name="qpsolver_itr" localSheetId="24" hidden="1">1000</definedName>
    <definedName name="qpsolver_lin" localSheetId="24" hidden="1">1</definedName>
    <definedName name="qpsolver_neg" localSheetId="24" hidden="1">0</definedName>
    <definedName name="qpsolver_piv" localSheetId="24" hidden="1">0.000001</definedName>
    <definedName name="qpsolver_pre" localSheetId="24" hidden="1">0.00000001</definedName>
    <definedName name="qpsolver_red" localSheetId="24" hidden="1">0.000001</definedName>
    <definedName name="qpsolver_rep" localSheetId="24" hidden="1">2</definedName>
    <definedName name="qpsolver_scl" localSheetId="24" hidden="1">2</definedName>
    <definedName name="qpsolver_sho" localSheetId="24" hidden="1">2</definedName>
    <definedName name="qpsolver_tim" localSheetId="24" hidden="1">1000</definedName>
    <definedName name="qpsolver_tol" localSheetId="24" hidden="1">0.05</definedName>
    <definedName name="Raheel">'Range Name'!$F$455</definedName>
    <definedName name="revenue">'Range Name'!$E$2:$E$453</definedName>
    <definedName name="sencount" hidden="1">2</definedName>
    <definedName name="solver_adj" localSheetId="24" hidden="1">'Audit Toolbar'!$B$13:$D$14,'Audit Toolbar'!$C$65:$G$70,'Audit Toolbar'!$C$51:$F$56,'Audit Toolbar'!$C$81:$G$92</definedName>
    <definedName name="solver_cvg" localSheetId="24" hidden="1">0.001</definedName>
    <definedName name="solver_drv" localSheetId="24" hidden="1">2</definedName>
    <definedName name="solver_eng" localSheetId="24" hidden="1">2</definedName>
    <definedName name="solver_est" localSheetId="24" hidden="1">0</definedName>
    <definedName name="solver_ibd" localSheetId="24" hidden="1">2</definedName>
    <definedName name="solver_itr" localSheetId="24" hidden="1">1000</definedName>
    <definedName name="solver_lhs1" localSheetId="24" hidden="1">'Audit Toolbar'!$G$73:$G$78</definedName>
    <definedName name="solver_lhs10" localSheetId="24" hidden="1">'Audit Toolbar'!$F$57:$F$59</definedName>
    <definedName name="solver_lhs11" localSheetId="24" hidden="1">'Audit Toolbar'!$C$81:$G$92</definedName>
    <definedName name="solver_lhs2" localSheetId="24" hidden="1">'Audit Toolbar'!$C$93:$G$95</definedName>
    <definedName name="solver_lhs3" localSheetId="24" hidden="1">'Audit Toolbar'!$C$57:$F$59</definedName>
    <definedName name="solver_lhs4" localSheetId="24" hidden="1">'Audit Toolbar'!$C$57:$C$59</definedName>
    <definedName name="solver_lhs5" localSheetId="24" hidden="1">'Audit Toolbar'!$D$57:$D$59</definedName>
    <definedName name="solver_lhs6" localSheetId="24" hidden="1">'Audit Toolbar'!$E$57:$E$59</definedName>
    <definedName name="solver_lhs7" localSheetId="24" hidden="1">'Audit Toolbar'!$F$57:$F$59</definedName>
    <definedName name="solver_lhs8" localSheetId="24" hidden="1">'Audit Toolbar'!$D$57:$D$59</definedName>
    <definedName name="solver_lhs9" localSheetId="24" hidden="1">'Audit Toolbar'!$E$57:$E$59</definedName>
    <definedName name="solver_lin" localSheetId="24" hidden="1">1</definedName>
    <definedName name="solver_mip" localSheetId="24" hidden="1">1000</definedName>
    <definedName name="solver_neg" localSheetId="24" hidden="1">1</definedName>
    <definedName name="solver_nod" localSheetId="24" hidden="1">1000</definedName>
    <definedName name="solver_num" localSheetId="24" hidden="1">7</definedName>
    <definedName name="solver_nwt" localSheetId="24" hidden="1">1</definedName>
    <definedName name="solver_ofx" localSheetId="24" hidden="1">2</definedName>
    <definedName name="solver_opt" localSheetId="24" hidden="1">'Audit Toolbar'!$C$102</definedName>
    <definedName name="solver_piv" localSheetId="24" hidden="1">0.000001</definedName>
    <definedName name="solver_pre" localSheetId="24" hidden="1">0.00000001</definedName>
    <definedName name="solver_pro" localSheetId="24" hidden="1">2</definedName>
    <definedName name="solver_red" localSheetId="24" hidden="1">0.000001</definedName>
    <definedName name="solver_rel1" localSheetId="24" hidden="1">1</definedName>
    <definedName name="solver_rel10" localSheetId="24" hidden="1">2</definedName>
    <definedName name="solver_rel11" localSheetId="24" hidden="1">3</definedName>
    <definedName name="solver_rel2" localSheetId="24" hidden="1">3</definedName>
    <definedName name="solver_rel3" localSheetId="24" hidden="1">1</definedName>
    <definedName name="solver_rel4" localSheetId="24" hidden="1">2</definedName>
    <definedName name="solver_rel5" localSheetId="24" hidden="1">2</definedName>
    <definedName name="solver_rel6" localSheetId="24" hidden="1">2</definedName>
    <definedName name="solver_rel7" localSheetId="24" hidden="1">2</definedName>
    <definedName name="solver_rel8" localSheetId="24" hidden="1">2</definedName>
    <definedName name="solver_rel9" localSheetId="24" hidden="1">2</definedName>
    <definedName name="solver_reo" localSheetId="24" hidden="1">2</definedName>
    <definedName name="solver_rep" localSheetId="24" hidden="1">2</definedName>
    <definedName name="solver_rhs1" localSheetId="24" hidden="1">'Audit Toolbar'!$H$73:$H$78</definedName>
    <definedName name="solver_rhs10" localSheetId="24" hidden="1">Total_from_warehouse4</definedName>
    <definedName name="solver_rhs11" localSheetId="24" hidden="1">0</definedName>
    <definedName name="solver_rhs2" localSheetId="24" hidden="1">'Audit Toolbar'!$C$96:$G$98</definedName>
    <definedName name="solver_rhs3" localSheetId="24" hidden="1">'Audit Toolbar'!$C$60:$F$62</definedName>
    <definedName name="solver_rhs4" localSheetId="24" hidden="1">Total_from_warehouse1</definedName>
    <definedName name="solver_rhs5" localSheetId="24" hidden="1">Total_from_warehouse2</definedName>
    <definedName name="solver_rhs6" localSheetId="24" hidden="1">Total_from_warehouse3</definedName>
    <definedName name="solver_rhs7" localSheetId="24" hidden="1">Total_from_warehouse4</definedName>
    <definedName name="solver_rhs8" localSheetId="24" hidden="1">Total_from_warehouse2</definedName>
    <definedName name="solver_rhs9" localSheetId="24" hidden="1">Total_from_warehouse3</definedName>
    <definedName name="solver_rlx" localSheetId="24" hidden="1">2</definedName>
    <definedName name="solver_scl" localSheetId="24" hidden="1">2</definedName>
    <definedName name="solver_sho" localSheetId="24" hidden="1">2</definedName>
    <definedName name="solver_sol" localSheetId="24" hidden="1">0.0001</definedName>
    <definedName name="solver_tim" localSheetId="24" hidden="1">1000</definedName>
    <definedName name="solver_tol" localSheetId="24" hidden="1">0.05</definedName>
    <definedName name="solver_typ" localSheetId="24" hidden="1">2</definedName>
    <definedName name="solver_val" localSheetId="24" hidden="1">0</definedName>
    <definedName name="solver_ver" localSheetId="24" hidden="1">2</definedName>
    <definedName name="sssolver_drv" localSheetId="24" hidden="1">0</definedName>
    <definedName name="sssolver_est" localSheetId="24" hidden="1">0</definedName>
    <definedName name="sssolver_itr" localSheetId="24" hidden="1">1000</definedName>
    <definedName name="sssolver_lin" localSheetId="24" hidden="1">2</definedName>
    <definedName name="sssolver_neg" localSheetId="24" hidden="1">0</definedName>
    <definedName name="sssolver_nwt" localSheetId="24" hidden="1">1</definedName>
    <definedName name="sssolver_pre" localSheetId="24" hidden="1">0.00000001</definedName>
    <definedName name="sssolver_rep" localSheetId="24" hidden="1">2</definedName>
    <definedName name="sssolver_scl" localSheetId="24" hidden="1">2</definedName>
    <definedName name="sssolver_sho" localSheetId="24" hidden="1">2</definedName>
    <definedName name="sssolver_tim" localSheetId="24" hidden="1">1000</definedName>
    <definedName name="sssolver_tol" localSheetId="24" hidden="1">0.05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5" i="35" l="1"/>
  <c r="H4" i="35"/>
  <c r="H3" i="35"/>
  <c r="K13" i="13"/>
  <c r="I14" i="23" a="1"/>
  <c r="I14" i="23" s="1"/>
  <c r="I12" i="23"/>
  <c r="D10" i="12"/>
  <c r="D11" i="12"/>
  <c r="D12" i="12"/>
  <c r="D13" i="12"/>
  <c r="D14" i="12"/>
  <c r="D15" i="12"/>
  <c r="D16" i="12"/>
  <c r="D17" i="12"/>
  <c r="D18" i="12"/>
  <c r="D19" i="12"/>
  <c r="D20" i="12"/>
  <c r="D21" i="12"/>
  <c r="D22" i="12"/>
  <c r="D23" i="12"/>
  <c r="D49" i="34"/>
  <c r="D48" i="34"/>
  <c r="J26" i="8"/>
  <c r="J20" i="8"/>
  <c r="J18" i="8"/>
  <c r="J8" i="25"/>
  <c r="J7" i="25"/>
  <c r="J6" i="25"/>
  <c r="J5" i="25"/>
  <c r="J4" i="25"/>
  <c r="J3" i="25"/>
  <c r="J2" i="25"/>
  <c r="B9" i="6"/>
  <c r="C9" i="6"/>
  <c r="D9" i="6"/>
  <c r="E9" i="6"/>
  <c r="F9" i="6"/>
  <c r="G9" i="6"/>
  <c r="H6" i="6"/>
  <c r="H7" i="6"/>
  <c r="H8" i="6"/>
  <c r="H9" i="6"/>
  <c r="F37" i="33" l="1"/>
  <c r="U37" i="33"/>
  <c r="T37" i="33"/>
  <c r="S37" i="33"/>
  <c r="R37" i="33"/>
  <c r="Q37" i="33"/>
  <c r="P37" i="33"/>
  <c r="O37" i="33"/>
  <c r="N37" i="33"/>
  <c r="M37" i="33"/>
  <c r="L37" i="33"/>
  <c r="K37" i="33"/>
  <c r="J37" i="33"/>
  <c r="I37" i="33"/>
  <c r="H37" i="33"/>
  <c r="G37" i="33"/>
  <c r="E37" i="33"/>
  <c r="D37" i="33"/>
  <c r="C37" i="33"/>
  <c r="B37" i="33"/>
  <c r="E43" i="45"/>
  <c r="F39" i="45"/>
  <c r="E39" i="45"/>
  <c r="F38" i="45"/>
  <c r="E38" i="45"/>
  <c r="F36" i="45"/>
  <c r="E36" i="45"/>
  <c r="F35" i="45"/>
  <c r="E35" i="45"/>
  <c r="D27" i="45"/>
  <c r="D29" i="45" s="1"/>
  <c r="D21" i="45"/>
  <c r="F10" i="45"/>
  <c r="E10" i="45"/>
  <c r="D10" i="45"/>
  <c r="E9" i="45"/>
  <c r="E8" i="45"/>
  <c r="F6" i="45"/>
  <c r="E6" i="45"/>
  <c r="D6" i="45"/>
  <c r="G9" i="13"/>
  <c r="D20" i="39"/>
  <c r="I10" i="39"/>
  <c r="H10" i="39"/>
  <c r="I9" i="39"/>
  <c r="H9" i="39"/>
  <c r="I8" i="39"/>
  <c r="H8" i="39"/>
  <c r="I7" i="39"/>
  <c r="H7" i="39"/>
  <c r="I6" i="39"/>
  <c r="H6" i="39"/>
  <c r="I5" i="39"/>
  <c r="H5" i="39"/>
  <c r="I4" i="39"/>
  <c r="H4" i="39"/>
  <c r="I3" i="39"/>
  <c r="H3" i="39"/>
  <c r="I64" i="37"/>
  <c r="H64" i="37"/>
  <c r="F64" i="37"/>
  <c r="E64" i="37"/>
  <c r="D64" i="37"/>
  <c r="G63" i="37"/>
  <c r="G62" i="37"/>
  <c r="O61" i="37"/>
  <c r="K61" i="37"/>
  <c r="G60" i="37"/>
  <c r="J59" i="37"/>
  <c r="L59" i="37" s="1"/>
  <c r="G59" i="37"/>
  <c r="O55" i="37"/>
  <c r="K55" i="37"/>
  <c r="G55" i="37"/>
  <c r="O51" i="37"/>
  <c r="N50" i="37"/>
  <c r="M50" i="37"/>
  <c r="L50" i="37"/>
  <c r="J50" i="37"/>
  <c r="I50" i="37"/>
  <c r="H50" i="37"/>
  <c r="F50" i="37"/>
  <c r="G50" i="37" s="1"/>
  <c r="E50" i="37"/>
  <c r="D50" i="37"/>
  <c r="O49" i="37"/>
  <c r="K49" i="37"/>
  <c r="G49" i="37"/>
  <c r="O48" i="37"/>
  <c r="K48" i="37"/>
  <c r="G48" i="37"/>
  <c r="O47" i="37"/>
  <c r="K47" i="37"/>
  <c r="G47" i="37"/>
  <c r="O46" i="37"/>
  <c r="K46" i="37"/>
  <c r="G46" i="37"/>
  <c r="O45" i="37"/>
  <c r="K45" i="37"/>
  <c r="G45" i="37"/>
  <c r="K41" i="37"/>
  <c r="G41" i="37"/>
  <c r="J38" i="37"/>
  <c r="K38" i="37" s="1"/>
  <c r="G38" i="37"/>
  <c r="K37" i="37"/>
  <c r="G37" i="37"/>
  <c r="K36" i="37"/>
  <c r="G36" i="37"/>
  <c r="K35" i="37"/>
  <c r="G35" i="37"/>
  <c r="G34" i="37"/>
  <c r="K32" i="37"/>
  <c r="O31" i="37"/>
  <c r="K31" i="37"/>
  <c r="G31" i="37"/>
  <c r="N28" i="37"/>
  <c r="M28" i="37"/>
  <c r="L28" i="37"/>
  <c r="J28" i="37"/>
  <c r="J30" i="37" s="1"/>
  <c r="J33" i="37" s="1"/>
  <c r="I28" i="37"/>
  <c r="E28" i="37"/>
  <c r="D28" i="37"/>
  <c r="O27" i="37"/>
  <c r="K27" i="37"/>
  <c r="G27" i="37"/>
  <c r="O26" i="37"/>
  <c r="K26" i="37"/>
  <c r="G26" i="37"/>
  <c r="O25" i="37"/>
  <c r="K25" i="37"/>
  <c r="G25" i="37"/>
  <c r="O24" i="37"/>
  <c r="K24" i="37"/>
  <c r="G24" i="37"/>
  <c r="O23" i="37"/>
  <c r="K23" i="37"/>
  <c r="G23" i="37"/>
  <c r="O22" i="37"/>
  <c r="H28" i="37"/>
  <c r="F28" i="37"/>
  <c r="G22" i="37"/>
  <c r="O21" i="37"/>
  <c r="K21" i="37"/>
  <c r="G21" i="37"/>
  <c r="O20" i="37"/>
  <c r="K20" i="37"/>
  <c r="G20" i="37"/>
  <c r="O19" i="37"/>
  <c r="K19" i="37"/>
  <c r="G19" i="37"/>
  <c r="O18" i="37"/>
  <c r="K18" i="37"/>
  <c r="G18" i="37"/>
  <c r="O17" i="37"/>
  <c r="K17" i="37"/>
  <c r="G17" i="37"/>
  <c r="O16" i="37"/>
  <c r="K16" i="37"/>
  <c r="G16" i="37"/>
  <c r="O15" i="37"/>
  <c r="K15" i="37"/>
  <c r="G15" i="37"/>
  <c r="O14" i="37"/>
  <c r="K14" i="37"/>
  <c r="G14" i="37"/>
  <c r="N11" i="37"/>
  <c r="N30" i="37" s="1"/>
  <c r="N33" i="37" s="1"/>
  <c r="M11" i="37"/>
  <c r="M30" i="37" s="1"/>
  <c r="M33" i="37" s="1"/>
  <c r="L11" i="37"/>
  <c r="J11" i="37"/>
  <c r="I11" i="37"/>
  <c r="I30" i="37" s="1"/>
  <c r="I33" i="37" s="1"/>
  <c r="H11" i="37"/>
  <c r="F11" i="37"/>
  <c r="E11" i="37"/>
  <c r="E30" i="37" s="1"/>
  <c r="E33" i="37" s="1"/>
  <c r="D11" i="37"/>
  <c r="D30" i="37" s="1"/>
  <c r="D33" i="37" s="1"/>
  <c r="D40" i="37" s="1"/>
  <c r="D42" i="37" s="1"/>
  <c r="D52" i="37" s="1"/>
  <c r="O10" i="37"/>
  <c r="K10" i="37"/>
  <c r="G10" i="37"/>
  <c r="O9" i="37"/>
  <c r="K9" i="37"/>
  <c r="G9" i="37"/>
  <c r="O8" i="37"/>
  <c r="K8" i="37"/>
  <c r="G8" i="37"/>
  <c r="O7" i="37"/>
  <c r="K7" i="37"/>
  <c r="G7" i="37"/>
  <c r="R70" i="15"/>
  <c r="R73" i="15" s="1"/>
  <c r="Q70" i="15"/>
  <c r="Q73" i="15"/>
  <c r="P70" i="15"/>
  <c r="P73" i="15" s="1"/>
  <c r="O70" i="15"/>
  <c r="O73" i="15" s="1"/>
  <c r="N70" i="15"/>
  <c r="N73" i="15" s="1"/>
  <c r="M70" i="15"/>
  <c r="M73" i="15" s="1"/>
  <c r="L70" i="15"/>
  <c r="L73" i="15" s="1"/>
  <c r="K70" i="15"/>
  <c r="K73" i="15" s="1"/>
  <c r="J70" i="15"/>
  <c r="J73" i="15" s="1"/>
  <c r="I70" i="15"/>
  <c r="I73" i="15" s="1"/>
  <c r="I76" i="15" s="1"/>
  <c r="I70" i="33"/>
  <c r="D26" i="11"/>
  <c r="E26" i="4"/>
  <c r="J7" i="36"/>
  <c r="N7" i="36"/>
  <c r="J8" i="36"/>
  <c r="N8" i="36"/>
  <c r="J9" i="36"/>
  <c r="N9" i="36"/>
  <c r="J10" i="36"/>
  <c r="N10" i="36"/>
  <c r="J11" i="36"/>
  <c r="N11" i="36"/>
  <c r="J12" i="36"/>
  <c r="N12" i="36"/>
  <c r="J13" i="36"/>
  <c r="N13" i="36"/>
  <c r="J14" i="36"/>
  <c r="N14" i="36"/>
  <c r="J15" i="36"/>
  <c r="N15" i="36"/>
  <c r="J16" i="36"/>
  <c r="N16" i="36"/>
  <c r="J17" i="36"/>
  <c r="N17" i="36"/>
  <c r="J18" i="36"/>
  <c r="N18" i="36"/>
  <c r="J19" i="36"/>
  <c r="N19" i="36"/>
  <c r="J20" i="36"/>
  <c r="N20" i="36"/>
  <c r="J21" i="36"/>
  <c r="N21" i="36"/>
  <c r="J22" i="36"/>
  <c r="N22" i="36"/>
  <c r="J23" i="36"/>
  <c r="N23" i="36"/>
  <c r="J24" i="36"/>
  <c r="N24" i="36"/>
  <c r="J25" i="36"/>
  <c r="N25" i="36"/>
  <c r="J26" i="36"/>
  <c r="N26" i="36"/>
  <c r="J27" i="36"/>
  <c r="N27" i="36"/>
  <c r="J28" i="36"/>
  <c r="N28" i="36"/>
  <c r="J29" i="36"/>
  <c r="N29" i="36"/>
  <c r="J30" i="36"/>
  <c r="N30" i="36"/>
  <c r="J31" i="36"/>
  <c r="N31" i="36"/>
  <c r="J32" i="36"/>
  <c r="N32" i="36"/>
  <c r="J33" i="36"/>
  <c r="N33" i="36"/>
  <c r="J34" i="36"/>
  <c r="N34" i="36"/>
  <c r="J35" i="36"/>
  <c r="N35" i="36"/>
  <c r="J36" i="36"/>
  <c r="N36" i="36"/>
  <c r="J37" i="36"/>
  <c r="N37" i="36"/>
  <c r="J38" i="36"/>
  <c r="N38" i="36"/>
  <c r="J39" i="36"/>
  <c r="N39" i="36"/>
  <c r="J40" i="36"/>
  <c r="N40" i="36"/>
  <c r="J41" i="36"/>
  <c r="N41" i="36"/>
  <c r="J42" i="36"/>
  <c r="N42" i="36"/>
  <c r="J43" i="36"/>
  <c r="N43" i="36"/>
  <c r="J44" i="36"/>
  <c r="N44" i="36"/>
  <c r="J45" i="36"/>
  <c r="N45" i="36"/>
  <c r="J46" i="36"/>
  <c r="N46" i="36"/>
  <c r="J47" i="36"/>
  <c r="N47" i="36"/>
  <c r="J48" i="36"/>
  <c r="N48" i="36"/>
  <c r="J49" i="36"/>
  <c r="N49" i="36"/>
  <c r="J50" i="36"/>
  <c r="N50" i="36"/>
  <c r="J51" i="36"/>
  <c r="N51" i="36"/>
  <c r="J52" i="36"/>
  <c r="N52" i="36"/>
  <c r="J53" i="36"/>
  <c r="N53" i="36"/>
  <c r="J54" i="36"/>
  <c r="N54" i="36"/>
  <c r="J55" i="36"/>
  <c r="N55" i="36"/>
  <c r="J56" i="36"/>
  <c r="N56" i="36"/>
  <c r="J57" i="36"/>
  <c r="N57" i="36"/>
  <c r="J58" i="36"/>
  <c r="N58" i="36"/>
  <c r="J59" i="36"/>
  <c r="N59" i="36"/>
  <c r="J60" i="36"/>
  <c r="N60" i="36"/>
  <c r="J61" i="36"/>
  <c r="N61" i="36"/>
  <c r="J62" i="36"/>
  <c r="N62" i="36"/>
  <c r="J63" i="36"/>
  <c r="N63" i="36"/>
  <c r="J64" i="36"/>
  <c r="N64" i="36"/>
  <c r="J65" i="36"/>
  <c r="N65" i="36"/>
  <c r="J66" i="36"/>
  <c r="N66" i="36"/>
  <c r="J67" i="36"/>
  <c r="N67" i="36"/>
  <c r="J68" i="36"/>
  <c r="N68" i="36"/>
  <c r="J69" i="36"/>
  <c r="N69" i="36"/>
  <c r="J70" i="36"/>
  <c r="N70" i="36"/>
  <c r="J71" i="36"/>
  <c r="N71" i="36"/>
  <c r="J72" i="36"/>
  <c r="N72" i="36"/>
  <c r="J73" i="36"/>
  <c r="N73" i="36"/>
  <c r="J74" i="36"/>
  <c r="N74" i="36"/>
  <c r="J75" i="36"/>
  <c r="N75" i="36"/>
  <c r="J76" i="36"/>
  <c r="N76" i="36"/>
  <c r="J77" i="36"/>
  <c r="N77" i="36"/>
  <c r="J78" i="36"/>
  <c r="N78" i="36"/>
  <c r="J79" i="36"/>
  <c r="N79" i="36"/>
  <c r="J80" i="36"/>
  <c r="N80" i="36"/>
  <c r="J81" i="36"/>
  <c r="N81" i="36"/>
  <c r="J82" i="36"/>
  <c r="N82" i="36"/>
  <c r="J83" i="36"/>
  <c r="N83" i="36"/>
  <c r="J84" i="36"/>
  <c r="N84" i="36"/>
  <c r="J85" i="36"/>
  <c r="N85" i="36"/>
  <c r="J86" i="36"/>
  <c r="N86" i="36"/>
  <c r="J87" i="36"/>
  <c r="N87" i="36"/>
  <c r="J88" i="36"/>
  <c r="N88" i="36"/>
  <c r="J89" i="36"/>
  <c r="N89" i="36"/>
  <c r="J90" i="36"/>
  <c r="N90" i="36"/>
  <c r="J91" i="36"/>
  <c r="N91" i="36"/>
  <c r="J92" i="36"/>
  <c r="N92" i="36"/>
  <c r="J93" i="36"/>
  <c r="N93" i="36"/>
  <c r="J94" i="36"/>
  <c r="N94" i="36"/>
  <c r="J95" i="36"/>
  <c r="N95" i="36"/>
  <c r="J96" i="36"/>
  <c r="N96" i="36"/>
  <c r="J97" i="36"/>
  <c r="N97" i="36"/>
  <c r="J98" i="36"/>
  <c r="N98" i="36"/>
  <c r="J99" i="36"/>
  <c r="N99" i="36"/>
  <c r="J100" i="36"/>
  <c r="N100" i="36"/>
  <c r="J101" i="36"/>
  <c r="N101" i="36"/>
  <c r="J102" i="36"/>
  <c r="N102" i="36"/>
  <c r="J103" i="36"/>
  <c r="N103" i="36"/>
  <c r="J104" i="36"/>
  <c r="N104" i="36"/>
  <c r="J105" i="36"/>
  <c r="N105" i="36"/>
  <c r="O3" i="29"/>
  <c r="O4" i="29"/>
  <c r="O5" i="29"/>
  <c r="O6" i="29"/>
  <c r="O7" i="29"/>
  <c r="O8" i="29"/>
  <c r="C9" i="29"/>
  <c r="D9" i="29"/>
  <c r="E9" i="29"/>
  <c r="F9" i="29"/>
  <c r="G9" i="29"/>
  <c r="H9" i="29"/>
  <c r="I9" i="29"/>
  <c r="J9" i="29"/>
  <c r="K9" i="29"/>
  <c r="L9" i="29"/>
  <c r="M9" i="29"/>
  <c r="N9" i="29"/>
  <c r="E13" i="26"/>
  <c r="E14" i="26"/>
  <c r="G51" i="26"/>
  <c r="G52" i="26"/>
  <c r="G53" i="26"/>
  <c r="G54" i="26"/>
  <c r="G55" i="26"/>
  <c r="G56" i="26"/>
  <c r="C57" i="26"/>
  <c r="D57" i="26"/>
  <c r="E57" i="26"/>
  <c r="F57" i="26"/>
  <c r="C58" i="26"/>
  <c r="D58" i="26"/>
  <c r="E58" i="26"/>
  <c r="F58" i="26"/>
  <c r="C59" i="26"/>
  <c r="D59" i="26"/>
  <c r="E59" i="26"/>
  <c r="F59" i="26"/>
  <c r="H65" i="26"/>
  <c r="H66" i="26"/>
  <c r="H67" i="26"/>
  <c r="H68" i="26"/>
  <c r="H69" i="26"/>
  <c r="H70" i="26"/>
  <c r="H73" i="26"/>
  <c r="H74" i="26"/>
  <c r="H75" i="26"/>
  <c r="H76" i="26"/>
  <c r="H77" i="26"/>
  <c r="H78" i="26"/>
  <c r="H81" i="26"/>
  <c r="H82" i="26"/>
  <c r="H83" i="26"/>
  <c r="H84" i="26"/>
  <c r="H85" i="26"/>
  <c r="H86" i="26"/>
  <c r="H87" i="26"/>
  <c r="H88" i="26"/>
  <c r="H89" i="26"/>
  <c r="H90" i="26"/>
  <c r="H91" i="26"/>
  <c r="H92" i="26"/>
  <c r="C93" i="26"/>
  <c r="D93" i="26"/>
  <c r="E93" i="26"/>
  <c r="F93" i="26"/>
  <c r="G93" i="26"/>
  <c r="C94" i="26"/>
  <c r="D94" i="26"/>
  <c r="E94" i="26"/>
  <c r="F94" i="26"/>
  <c r="G94" i="26"/>
  <c r="C95" i="26"/>
  <c r="D95" i="26"/>
  <c r="E95" i="26"/>
  <c r="F95" i="26"/>
  <c r="G95" i="26"/>
  <c r="C100" i="26"/>
  <c r="K4" i="23"/>
  <c r="K5" i="23"/>
  <c r="K6" i="23"/>
  <c r="K7" i="23"/>
  <c r="K8" i="23"/>
  <c r="B13" i="23"/>
  <c r="D13" i="23"/>
  <c r="O3" i="15"/>
  <c r="O4" i="15"/>
  <c r="O5" i="15"/>
  <c r="O6" i="15"/>
  <c r="O7" i="15"/>
  <c r="O8" i="15"/>
  <c r="C9" i="15"/>
  <c r="D9" i="15"/>
  <c r="E9" i="15"/>
  <c r="F9" i="15"/>
  <c r="G9" i="15"/>
  <c r="H9" i="15"/>
  <c r="I9" i="15"/>
  <c r="J9" i="15"/>
  <c r="K9" i="15"/>
  <c r="L9" i="15"/>
  <c r="M9" i="15"/>
  <c r="N9" i="15"/>
  <c r="B9" i="13"/>
  <c r="B12" i="13" s="1"/>
  <c r="B17" i="13" s="1"/>
  <c r="B21" i="13" s="1"/>
  <c r="B24" i="13" s="1"/>
  <c r="C9" i="13"/>
  <c r="C12" i="13" s="1"/>
  <c r="C17" i="13" s="1"/>
  <c r="C21" i="13" s="1"/>
  <c r="C24" i="13" s="1"/>
  <c r="D9" i="13"/>
  <c r="D12" i="13" s="1"/>
  <c r="D17" i="13" s="1"/>
  <c r="D21" i="13" s="1"/>
  <c r="D24" i="13" s="1"/>
  <c r="E9" i="13"/>
  <c r="E12" i="13"/>
  <c r="E17" i="13" s="1"/>
  <c r="E21" i="13" s="1"/>
  <c r="E24" i="13" s="1"/>
  <c r="F9" i="13"/>
  <c r="F12" i="13" s="1"/>
  <c r="F17" i="13" s="1"/>
  <c r="F21" i="13" s="1"/>
  <c r="F24" i="13" s="1"/>
  <c r="G12" i="13"/>
  <c r="G17" i="13" s="1"/>
  <c r="G21" i="13" s="1"/>
  <c r="G24" i="13" s="1"/>
  <c r="U8" i="19"/>
  <c r="Z3" i="10"/>
  <c r="Z4" i="10"/>
  <c r="Z5" i="10"/>
  <c r="Z6" i="10"/>
  <c r="Z7" i="10"/>
  <c r="Z8" i="10"/>
  <c r="Z9" i="10"/>
  <c r="Z10" i="10"/>
  <c r="Z11" i="10"/>
  <c r="Z12" i="10"/>
  <c r="Z13" i="10"/>
  <c r="Z14" i="10"/>
  <c r="Z15" i="10"/>
  <c r="Z16" i="10"/>
  <c r="Z17" i="10"/>
  <c r="Z18" i="10"/>
  <c r="Z19" i="10"/>
  <c r="Z20" i="10"/>
  <c r="Z21" i="10"/>
  <c r="Z22" i="10"/>
  <c r="Z23" i="10"/>
  <c r="Z24" i="10"/>
  <c r="Z25" i="10"/>
  <c r="Z26" i="10"/>
  <c r="Z27" i="10"/>
  <c r="Z28" i="10"/>
  <c r="Z29" i="10"/>
  <c r="Z30" i="10"/>
  <c r="Z31" i="10"/>
  <c r="Z32" i="10"/>
  <c r="C2" i="1"/>
  <c r="C3" i="1"/>
  <c r="C4" i="1"/>
  <c r="C5" i="1"/>
  <c r="C6" i="1"/>
  <c r="C7" i="1"/>
  <c r="C8" i="1"/>
  <c r="C9" i="1"/>
  <c r="C10" i="1"/>
  <c r="E37" i="1"/>
  <c r="E38" i="1"/>
  <c r="E39" i="1"/>
  <c r="E40" i="1"/>
  <c r="B14" i="33"/>
  <c r="C14" i="33"/>
  <c r="D14" i="33"/>
  <c r="E14" i="33"/>
  <c r="F14" i="33"/>
  <c r="G14" i="33"/>
  <c r="H14" i="33"/>
  <c r="I14" i="33"/>
  <c r="J14" i="33"/>
  <c r="K14" i="33"/>
  <c r="L14" i="33"/>
  <c r="M14" i="33"/>
  <c r="N14" i="33"/>
  <c r="O14" i="33"/>
  <c r="P14" i="33"/>
  <c r="Q14" i="33"/>
  <c r="R14" i="33"/>
  <c r="S14" i="33"/>
  <c r="T14" i="33"/>
  <c r="U14" i="33"/>
  <c r="B55" i="33"/>
  <c r="C55" i="33"/>
  <c r="D55" i="33"/>
  <c r="E55" i="33"/>
  <c r="F55" i="33"/>
  <c r="G55" i="33"/>
  <c r="H55" i="33"/>
  <c r="I55" i="33"/>
  <c r="J55" i="33"/>
  <c r="K55" i="33"/>
  <c r="L55" i="33"/>
  <c r="M55" i="33"/>
  <c r="N55" i="33"/>
  <c r="O55" i="33"/>
  <c r="P55" i="33"/>
  <c r="Q55" i="33"/>
  <c r="R55" i="33"/>
  <c r="S55" i="33"/>
  <c r="T55" i="33"/>
  <c r="U55" i="33"/>
  <c r="B70" i="33"/>
  <c r="C70" i="33"/>
  <c r="D70" i="33"/>
  <c r="E70" i="33"/>
  <c r="F70" i="33"/>
  <c r="G70" i="33"/>
  <c r="H70" i="33"/>
  <c r="J70" i="33"/>
  <c r="K70" i="33"/>
  <c r="L70" i="33"/>
  <c r="M70" i="33"/>
  <c r="N70" i="33"/>
  <c r="O70" i="33"/>
  <c r="P70" i="33"/>
  <c r="Q70" i="33"/>
  <c r="R70" i="33"/>
  <c r="S70" i="33"/>
  <c r="U72" i="33" s="1"/>
  <c r="U73" i="33" s="1"/>
  <c r="U74" i="33" s="1"/>
  <c r="C3" i="11"/>
  <c r="F6" i="34"/>
  <c r="F7" i="34"/>
  <c r="F8" i="34"/>
  <c r="F9" i="34"/>
  <c r="F10" i="34"/>
  <c r="F11" i="34"/>
  <c r="F12" i="34"/>
  <c r="F13" i="34"/>
  <c r="F14" i="34"/>
  <c r="F15" i="34"/>
  <c r="F16" i="34"/>
  <c r="F17" i="34"/>
  <c r="F18" i="34"/>
  <c r="F19" i="34"/>
  <c r="F20" i="34"/>
  <c r="E21" i="34"/>
  <c r="F22" i="34"/>
  <c r="F23" i="34"/>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F588" i="20"/>
  <c r="F589" i="20"/>
  <c r="F590" i="20"/>
  <c r="F591" i="20"/>
  <c r="F592" i="20"/>
  <c r="F593" i="20"/>
  <c r="F594" i="20"/>
  <c r="F595" i="20"/>
  <c r="F596" i="20"/>
  <c r="F597" i="20"/>
  <c r="F598" i="20"/>
  <c r="F599" i="20"/>
  <c r="F600" i="20"/>
  <c r="F601" i="20"/>
  <c r="F602" i="20"/>
  <c r="F603" i="20"/>
  <c r="F604" i="20"/>
  <c r="F605" i="20"/>
  <c r="F606" i="20"/>
  <c r="F607" i="20"/>
  <c r="F608" i="20"/>
  <c r="F609" i="20"/>
  <c r="F610" i="20"/>
  <c r="F611" i="20"/>
  <c r="F612" i="20"/>
  <c r="F613" i="20"/>
  <c r="F614" i="20"/>
  <c r="F615" i="20"/>
  <c r="F616" i="20"/>
  <c r="F617" i="20"/>
  <c r="F618" i="20"/>
  <c r="F619" i="20"/>
  <c r="F620" i="20"/>
  <c r="F621" i="20"/>
  <c r="F622" i="20"/>
  <c r="F623" i="20"/>
  <c r="F624" i="20"/>
  <c r="F625" i="20"/>
  <c r="F626" i="20"/>
  <c r="F627" i="20"/>
  <c r="F628" i="20"/>
  <c r="F629" i="20"/>
  <c r="F630" i="20"/>
  <c r="F631" i="20"/>
  <c r="F632" i="20"/>
  <c r="F633" i="20"/>
  <c r="F634" i="20"/>
  <c r="F635" i="20"/>
  <c r="F636" i="20"/>
  <c r="F637" i="20"/>
  <c r="F638" i="20"/>
  <c r="F639" i="20"/>
  <c r="F640" i="20"/>
  <c r="F641" i="20"/>
  <c r="F642" i="20"/>
  <c r="F643" i="20"/>
  <c r="F644" i="20"/>
  <c r="F645" i="20"/>
  <c r="F646" i="20"/>
  <c r="F647" i="20"/>
  <c r="F648" i="20"/>
  <c r="F649" i="20"/>
  <c r="F650" i="20"/>
  <c r="F651" i="20"/>
  <c r="F652" i="20"/>
  <c r="F653" i="20"/>
  <c r="F654" i="20"/>
  <c r="F655" i="20"/>
  <c r="F656" i="20"/>
  <c r="F657" i="20"/>
  <c r="F658" i="20"/>
  <c r="F659" i="20"/>
  <c r="F660" i="20"/>
  <c r="F661" i="20"/>
  <c r="F662" i="20"/>
  <c r="F663" i="20"/>
  <c r="F664" i="20"/>
  <c r="F665" i="20"/>
  <c r="F666" i="20"/>
  <c r="F667" i="20"/>
  <c r="F668" i="20"/>
  <c r="F669" i="20"/>
  <c r="F670" i="20"/>
  <c r="F671" i="20"/>
  <c r="F672" i="20"/>
  <c r="F673" i="20"/>
  <c r="F674" i="20"/>
  <c r="F675" i="20"/>
  <c r="F676" i="20"/>
  <c r="F677" i="20"/>
  <c r="F678" i="20"/>
  <c r="F679" i="20"/>
  <c r="F680" i="20"/>
  <c r="F681" i="20"/>
  <c r="F682" i="20"/>
  <c r="F683" i="20"/>
  <c r="F684" i="20"/>
  <c r="F685" i="20"/>
  <c r="F686" i="20"/>
  <c r="F687" i="20"/>
  <c r="F688" i="20"/>
  <c r="F689" i="20"/>
  <c r="F690" i="20"/>
  <c r="F691" i="20"/>
  <c r="F692" i="20"/>
  <c r="F693" i="20"/>
  <c r="F694" i="20"/>
  <c r="F695" i="20"/>
  <c r="F696" i="20"/>
  <c r="F697" i="20"/>
  <c r="F698" i="20"/>
  <c r="F699" i="20"/>
  <c r="F700" i="20"/>
  <c r="F701" i="20"/>
  <c r="F702" i="20"/>
  <c r="F703" i="20"/>
  <c r="F704" i="20"/>
  <c r="F705" i="20"/>
  <c r="F706" i="20"/>
  <c r="F707" i="20"/>
  <c r="F708" i="20"/>
  <c r="F709" i="20"/>
  <c r="F710" i="20"/>
  <c r="F711" i="20"/>
  <c r="F712" i="20"/>
  <c r="F713" i="20"/>
  <c r="F714" i="20"/>
  <c r="F715" i="20"/>
  <c r="F716" i="20"/>
  <c r="F717" i="20"/>
  <c r="F718" i="20"/>
  <c r="F719" i="20"/>
  <c r="F720" i="20"/>
  <c r="F721" i="20"/>
  <c r="F722" i="20"/>
  <c r="F723" i="20"/>
  <c r="F724" i="20"/>
  <c r="F725" i="20"/>
  <c r="F726" i="20"/>
  <c r="F727" i="20"/>
  <c r="F728" i="20"/>
  <c r="F729" i="20"/>
  <c r="F730" i="20"/>
  <c r="F731" i="20"/>
  <c r="F732" i="20"/>
  <c r="F733" i="20"/>
  <c r="F734" i="20"/>
  <c r="F735" i="20"/>
  <c r="F736" i="20"/>
  <c r="F737" i="20"/>
  <c r="F738" i="20"/>
  <c r="F739" i="20"/>
  <c r="F740" i="20"/>
  <c r="F741" i="20"/>
  <c r="F742" i="20"/>
  <c r="F743" i="20"/>
  <c r="F744" i="20"/>
  <c r="F745" i="20"/>
  <c r="F746" i="20"/>
  <c r="F747" i="20"/>
  <c r="F748" i="20"/>
  <c r="F749" i="20"/>
  <c r="F750" i="20"/>
  <c r="F751" i="20"/>
  <c r="F752" i="20"/>
  <c r="F753" i="20"/>
  <c r="F754" i="20"/>
  <c r="F755" i="20"/>
  <c r="F756" i="20"/>
  <c r="F757" i="20"/>
  <c r="F758" i="20"/>
  <c r="F759" i="20"/>
  <c r="F760" i="20"/>
  <c r="F761" i="20"/>
  <c r="F762" i="20"/>
  <c r="F763" i="20"/>
  <c r="F764" i="20"/>
  <c r="F765" i="20"/>
  <c r="F766" i="20"/>
  <c r="F767" i="20"/>
  <c r="F768" i="20"/>
  <c r="F769" i="20"/>
  <c r="F770" i="20"/>
  <c r="F771" i="20"/>
  <c r="F772" i="20"/>
  <c r="F773" i="20"/>
  <c r="F774" i="20"/>
  <c r="F775" i="20"/>
  <c r="F776" i="20"/>
  <c r="F777" i="20"/>
  <c r="F778" i="20"/>
  <c r="F779" i="20"/>
  <c r="F780" i="20"/>
  <c r="F781" i="20"/>
  <c r="F782" i="20"/>
  <c r="F783" i="20"/>
  <c r="F784" i="20"/>
  <c r="F785" i="20"/>
  <c r="F786" i="20"/>
  <c r="F787" i="20"/>
  <c r="F788" i="20"/>
  <c r="F789" i="20"/>
  <c r="F790" i="20"/>
  <c r="F791" i="20"/>
  <c r="F792" i="20"/>
  <c r="F793" i="20"/>
  <c r="F794" i="20"/>
  <c r="F795" i="20"/>
  <c r="F796" i="20"/>
  <c r="F797" i="20"/>
  <c r="F798" i="20"/>
  <c r="F799" i="20"/>
  <c r="F800" i="20"/>
  <c r="F801" i="20"/>
  <c r="F802" i="20"/>
  <c r="F803" i="20"/>
  <c r="F804" i="20"/>
  <c r="F805" i="20"/>
  <c r="F806" i="20"/>
  <c r="F807" i="20"/>
  <c r="F808" i="20"/>
  <c r="F809" i="20"/>
  <c r="F810" i="20"/>
  <c r="F811" i="20"/>
  <c r="F812" i="20"/>
  <c r="F813" i="20"/>
  <c r="F814" i="20"/>
  <c r="F815" i="20"/>
  <c r="F816" i="20"/>
  <c r="F817" i="20"/>
  <c r="F818" i="20"/>
  <c r="F819" i="20"/>
  <c r="F820" i="20"/>
  <c r="F821" i="20"/>
  <c r="F822" i="20"/>
  <c r="F823" i="20"/>
  <c r="F824" i="20"/>
  <c r="F825" i="20"/>
  <c r="F826" i="20"/>
  <c r="F827" i="20"/>
  <c r="F828" i="20"/>
  <c r="F829" i="20"/>
  <c r="F830" i="20"/>
  <c r="F831" i="20"/>
  <c r="F832" i="20"/>
  <c r="F833" i="20"/>
  <c r="F834" i="20"/>
  <c r="F835" i="20"/>
  <c r="F836" i="20"/>
  <c r="F837" i="20"/>
  <c r="F838" i="20"/>
  <c r="F839" i="20"/>
  <c r="F840" i="20"/>
  <c r="F841" i="20"/>
  <c r="F842" i="20"/>
  <c r="F843" i="20"/>
  <c r="F844" i="20"/>
  <c r="F845" i="20"/>
  <c r="F846" i="20"/>
  <c r="F847" i="20"/>
  <c r="F848" i="20"/>
  <c r="F849" i="20"/>
  <c r="F850" i="20"/>
  <c r="F851" i="20"/>
  <c r="F852" i="20"/>
  <c r="F853" i="20"/>
  <c r="F854" i="20"/>
  <c r="F855" i="20"/>
  <c r="F856" i="20"/>
  <c r="F857" i="20"/>
  <c r="F858" i="20"/>
  <c r="F859" i="20"/>
  <c r="F860" i="20"/>
  <c r="F861" i="20"/>
  <c r="F862" i="20"/>
  <c r="F863" i="20"/>
  <c r="F864" i="20"/>
  <c r="F865" i="20"/>
  <c r="F866" i="20"/>
  <c r="F867" i="20"/>
  <c r="F868" i="20"/>
  <c r="F869" i="20"/>
  <c r="F870" i="20"/>
  <c r="F871" i="20"/>
  <c r="F872" i="20"/>
  <c r="F873" i="20"/>
  <c r="F874" i="20"/>
  <c r="F875" i="20"/>
  <c r="F876" i="20"/>
  <c r="F877" i="20"/>
  <c r="F878" i="20"/>
  <c r="F879" i="20"/>
  <c r="F880" i="20"/>
  <c r="F881" i="20"/>
  <c r="F882" i="20"/>
  <c r="F883" i="20"/>
  <c r="F884" i="20"/>
  <c r="F885" i="20"/>
  <c r="F886" i="20"/>
  <c r="F887" i="20"/>
  <c r="F888" i="20"/>
  <c r="F889" i="20"/>
  <c r="F890" i="20"/>
  <c r="F891" i="20"/>
  <c r="F892" i="20"/>
  <c r="F893" i="20"/>
  <c r="F894" i="20"/>
  <c r="F895" i="20"/>
  <c r="F896" i="20"/>
  <c r="F897" i="20"/>
  <c r="F898" i="20"/>
  <c r="F899" i="20"/>
  <c r="F900" i="20"/>
  <c r="F901" i="20"/>
  <c r="F902" i="20"/>
  <c r="F903" i="20"/>
  <c r="F904" i="20"/>
  <c r="F905" i="20"/>
  <c r="F906" i="20"/>
  <c r="F907" i="20"/>
  <c r="F908" i="20"/>
  <c r="F909" i="20"/>
  <c r="F910" i="20"/>
  <c r="F911" i="20"/>
  <c r="F912" i="20"/>
  <c r="F913" i="20"/>
  <c r="F914" i="20"/>
  <c r="F915" i="20"/>
  <c r="F916" i="20"/>
  <c r="F917" i="20"/>
  <c r="F918" i="20"/>
  <c r="F919" i="20"/>
  <c r="F920" i="20"/>
  <c r="F921" i="20"/>
  <c r="F922" i="20"/>
  <c r="F923" i="20"/>
  <c r="F924" i="20"/>
  <c r="F925" i="20"/>
  <c r="F926" i="20"/>
  <c r="F927" i="20"/>
  <c r="F928" i="20"/>
  <c r="F929" i="20"/>
  <c r="F930" i="20"/>
  <c r="F931" i="20"/>
  <c r="F932" i="20"/>
  <c r="F933" i="20"/>
  <c r="F934" i="20"/>
  <c r="F935" i="20"/>
  <c r="F936" i="20"/>
  <c r="F937" i="20"/>
  <c r="F938" i="20"/>
  <c r="F939" i="20"/>
  <c r="F940" i="20"/>
  <c r="F941" i="20"/>
  <c r="F942" i="20"/>
  <c r="F943" i="20"/>
  <c r="F944" i="20"/>
  <c r="F945" i="20"/>
  <c r="F946" i="20"/>
  <c r="F947" i="20"/>
  <c r="F948" i="20"/>
  <c r="F949" i="20"/>
  <c r="F950" i="20"/>
  <c r="F951" i="20"/>
  <c r="F952" i="20"/>
  <c r="F953" i="20"/>
  <c r="F954" i="20"/>
  <c r="F955" i="20"/>
  <c r="F956" i="20"/>
  <c r="F957" i="20"/>
  <c r="F958" i="20"/>
  <c r="F959" i="20"/>
  <c r="F960" i="20"/>
  <c r="F961" i="20"/>
  <c r="F962" i="20"/>
  <c r="F963" i="20"/>
  <c r="F964" i="20"/>
  <c r="F965" i="20"/>
  <c r="F966" i="20"/>
  <c r="F967" i="20"/>
  <c r="F968" i="20"/>
  <c r="F969" i="20"/>
  <c r="F970" i="20"/>
  <c r="F971" i="20"/>
  <c r="F972" i="20"/>
  <c r="F973" i="20"/>
  <c r="F974" i="20"/>
  <c r="F975" i="20"/>
  <c r="F976" i="20"/>
  <c r="F977" i="20"/>
  <c r="F978" i="20"/>
  <c r="F979" i="20"/>
  <c r="F980" i="20"/>
  <c r="F981" i="20"/>
  <c r="F982" i="20"/>
  <c r="F983" i="20"/>
  <c r="F984" i="20"/>
  <c r="F985" i="20"/>
  <c r="F986" i="20"/>
  <c r="F987" i="20"/>
  <c r="F988" i="20"/>
  <c r="F989" i="20"/>
  <c r="F990" i="20"/>
  <c r="F991" i="20"/>
  <c r="F992" i="20"/>
  <c r="F993" i="20"/>
  <c r="F994" i="20"/>
  <c r="F995" i="20"/>
  <c r="F996" i="20"/>
  <c r="F997" i="20"/>
  <c r="F998" i="20"/>
  <c r="F999" i="20"/>
  <c r="F1000" i="20"/>
  <c r="F1001" i="20"/>
  <c r="F1002" i="20"/>
  <c r="F1003" i="20"/>
  <c r="F1004" i="20"/>
  <c r="F1005" i="20"/>
  <c r="F1006" i="20"/>
  <c r="F1007" i="20"/>
  <c r="F1008" i="20"/>
  <c r="F1009" i="20"/>
  <c r="F1010" i="20"/>
  <c r="F1011" i="20"/>
  <c r="F1012" i="20"/>
  <c r="F1013" i="20"/>
  <c r="F1014" i="20"/>
  <c r="F1015" i="20"/>
  <c r="F1016" i="20"/>
  <c r="F1017" i="20"/>
  <c r="F1018" i="20"/>
  <c r="F1019" i="20"/>
  <c r="F1020" i="20"/>
  <c r="F1021" i="20"/>
  <c r="F1022" i="20"/>
  <c r="F1023" i="20"/>
  <c r="F1024" i="20"/>
  <c r="F1025" i="20"/>
  <c r="F1026" i="20"/>
  <c r="F1027" i="20"/>
  <c r="F1028" i="20"/>
  <c r="F1029" i="20"/>
  <c r="F1030" i="20"/>
  <c r="F1031" i="20"/>
  <c r="F1032" i="20"/>
  <c r="F1033" i="20"/>
  <c r="F1034" i="20"/>
  <c r="F1035" i="20"/>
  <c r="F1036" i="20"/>
  <c r="F1037" i="20"/>
  <c r="F1038" i="20"/>
  <c r="F1039" i="20"/>
  <c r="F1040" i="20"/>
  <c r="F1041" i="20"/>
  <c r="F1042" i="20"/>
  <c r="F1043" i="20"/>
  <c r="F1044" i="20"/>
  <c r="F1045" i="20"/>
  <c r="F1046" i="20"/>
  <c r="F1047" i="20"/>
  <c r="F1048" i="20"/>
  <c r="F1049" i="20"/>
  <c r="F1050" i="20"/>
  <c r="F1051" i="20"/>
  <c r="F1052" i="20"/>
  <c r="F1053" i="20"/>
  <c r="F1054" i="20"/>
  <c r="F1055" i="20"/>
  <c r="F1056" i="20"/>
  <c r="F1057" i="20"/>
  <c r="F1058" i="20"/>
  <c r="F1059" i="20"/>
  <c r="F1060" i="20"/>
  <c r="F1061" i="20"/>
  <c r="F1062" i="20"/>
  <c r="F1063" i="20"/>
  <c r="F1064" i="20"/>
  <c r="F1065" i="20"/>
  <c r="F1066" i="20"/>
  <c r="F1067" i="20"/>
  <c r="F1068" i="20"/>
  <c r="F1069" i="20"/>
  <c r="F1070" i="20"/>
  <c r="F1071" i="20"/>
  <c r="F1072" i="20"/>
  <c r="F1073" i="20"/>
  <c r="F1074" i="20"/>
  <c r="F1075" i="20"/>
  <c r="F1076" i="20"/>
  <c r="F1077" i="20"/>
  <c r="F1078" i="20"/>
  <c r="F1079" i="20"/>
  <c r="F1080" i="20"/>
  <c r="F1081" i="20"/>
  <c r="F1082" i="20"/>
  <c r="F1083" i="20"/>
  <c r="F1084" i="20"/>
  <c r="F1085" i="20"/>
  <c r="F1086" i="20"/>
  <c r="F1087" i="20"/>
  <c r="F1088" i="20"/>
  <c r="F1089" i="20"/>
  <c r="F1090" i="20"/>
  <c r="F1091" i="20"/>
  <c r="F1092" i="20"/>
  <c r="F1093" i="20"/>
  <c r="F1094" i="20"/>
  <c r="F1095" i="20"/>
  <c r="F1096" i="20"/>
  <c r="F1097" i="20"/>
  <c r="F1098" i="20"/>
  <c r="F1099" i="20"/>
  <c r="F1100" i="20"/>
  <c r="F1101" i="20"/>
  <c r="F1102" i="20"/>
  <c r="F1103" i="20"/>
  <c r="F1104" i="20"/>
  <c r="F1105" i="20"/>
  <c r="F1106" i="20"/>
  <c r="F1107" i="20"/>
  <c r="F1108" i="20"/>
  <c r="F1109" i="20"/>
  <c r="F1110" i="20"/>
  <c r="F1111" i="20"/>
  <c r="F1112" i="20"/>
  <c r="F1113" i="20"/>
  <c r="F1114" i="20"/>
  <c r="F1115" i="20"/>
  <c r="F1116" i="20"/>
  <c r="F1117" i="20"/>
  <c r="F1118" i="20"/>
  <c r="F1119" i="20"/>
  <c r="F1120" i="20"/>
  <c r="F1121" i="20"/>
  <c r="F1122" i="20"/>
  <c r="F1123" i="20"/>
  <c r="F1124" i="20"/>
  <c r="F1125" i="20"/>
  <c r="F1126" i="20"/>
  <c r="F1127" i="20"/>
  <c r="F1128" i="20"/>
  <c r="F1129" i="20"/>
  <c r="F1130" i="20"/>
  <c r="F1131" i="20"/>
  <c r="F1132" i="20"/>
  <c r="F1133" i="20"/>
  <c r="F1134" i="20"/>
  <c r="F1135" i="20"/>
  <c r="F1136" i="20"/>
  <c r="F1137" i="20"/>
  <c r="F1138" i="20"/>
  <c r="F1139" i="20"/>
  <c r="F1140" i="20"/>
  <c r="F1141" i="20"/>
  <c r="F1142" i="20"/>
  <c r="F1143" i="20"/>
  <c r="F1144" i="20"/>
  <c r="F1145" i="20"/>
  <c r="F1146" i="20"/>
  <c r="F1147" i="20"/>
  <c r="F1148" i="20"/>
  <c r="F1149" i="20"/>
  <c r="F1150" i="20"/>
  <c r="F1151" i="20"/>
  <c r="F1152" i="20"/>
  <c r="F1153" i="20"/>
  <c r="F1154" i="20"/>
  <c r="F1155" i="20"/>
  <c r="F1156" i="20"/>
  <c r="F1157" i="20"/>
  <c r="F1158" i="20"/>
  <c r="F1159" i="20"/>
  <c r="F1160" i="20"/>
  <c r="F1161" i="20"/>
  <c r="F1162" i="20"/>
  <c r="F1163" i="20"/>
  <c r="F1164" i="20"/>
  <c r="F1165" i="20"/>
  <c r="F1166" i="20"/>
  <c r="F1167" i="20"/>
  <c r="F1168" i="20"/>
  <c r="F1169" i="20"/>
  <c r="F1170" i="20"/>
  <c r="F1171" i="20"/>
  <c r="F1172" i="20"/>
  <c r="F1173" i="20"/>
  <c r="F1174" i="20"/>
  <c r="F1175" i="20"/>
  <c r="F1176" i="20"/>
  <c r="F1177" i="20"/>
  <c r="F1178" i="20"/>
  <c r="F1179" i="20"/>
  <c r="F1180" i="20"/>
  <c r="F1181" i="20"/>
  <c r="F1182" i="20"/>
  <c r="F1183" i="20"/>
  <c r="F1184" i="20"/>
  <c r="F1185" i="20"/>
  <c r="F1186" i="20"/>
  <c r="F1187" i="20"/>
  <c r="F1188" i="20"/>
  <c r="F1189" i="20"/>
  <c r="F1190" i="20"/>
  <c r="F1191" i="20"/>
  <c r="F1192" i="20"/>
  <c r="F1193" i="20"/>
  <c r="F1194" i="20"/>
  <c r="F1195" i="20"/>
  <c r="F1196" i="20"/>
  <c r="F1197" i="20"/>
  <c r="F1198" i="20"/>
  <c r="F1199" i="20"/>
  <c r="F1200" i="20"/>
  <c r="F1201" i="20"/>
  <c r="F1202" i="20"/>
  <c r="F1203" i="20"/>
  <c r="F1204" i="20"/>
  <c r="F1205" i="20"/>
  <c r="F1206" i="20"/>
  <c r="F1207" i="20"/>
  <c r="F1208" i="20"/>
  <c r="F1209" i="20"/>
  <c r="F1210" i="20"/>
  <c r="F1211" i="20"/>
  <c r="F1212" i="20"/>
  <c r="F1213" i="20"/>
  <c r="F1214" i="20"/>
  <c r="F1215" i="20"/>
  <c r="F1216" i="20"/>
  <c r="F1217" i="20"/>
  <c r="F1218" i="20"/>
  <c r="F1219" i="20"/>
  <c r="F1220" i="20"/>
  <c r="F1221" i="20"/>
  <c r="F1222" i="20"/>
  <c r="F1223" i="20"/>
  <c r="F1224" i="20"/>
  <c r="F1225" i="20"/>
  <c r="F1226" i="20"/>
  <c r="F1227" i="20"/>
  <c r="F1228" i="20"/>
  <c r="F1229" i="20"/>
  <c r="F1230" i="20"/>
  <c r="F1231" i="20"/>
  <c r="F1232" i="20"/>
  <c r="F1233" i="20"/>
  <c r="F1234" i="20"/>
  <c r="F1235" i="20"/>
  <c r="F1236" i="20"/>
  <c r="F1237" i="20"/>
  <c r="F1238" i="20"/>
  <c r="F1239" i="20"/>
  <c r="F1240" i="20"/>
  <c r="F1241" i="20"/>
  <c r="F1242" i="20"/>
  <c r="F1243" i="20"/>
  <c r="F1244" i="20"/>
  <c r="F1245" i="20"/>
  <c r="F1246" i="20"/>
  <c r="F1247" i="20"/>
  <c r="F1248" i="20"/>
  <c r="F1249" i="20"/>
  <c r="F1250" i="20"/>
  <c r="F1251" i="20"/>
  <c r="F1252" i="20"/>
  <c r="F1253" i="20"/>
  <c r="F1254" i="20"/>
  <c r="F1255" i="20"/>
  <c r="F1256" i="20"/>
  <c r="F1257" i="20"/>
  <c r="F1258" i="20"/>
  <c r="F1259" i="20"/>
  <c r="F1260" i="20"/>
  <c r="F1261" i="20"/>
  <c r="F1262" i="20"/>
  <c r="F1263" i="20"/>
  <c r="F1264" i="20"/>
  <c r="F1265" i="20"/>
  <c r="F1266" i="20"/>
  <c r="F1267" i="20"/>
  <c r="F1268" i="20"/>
  <c r="F1269" i="20"/>
  <c r="F1270" i="20"/>
  <c r="F1271" i="20"/>
  <c r="F1272" i="20"/>
  <c r="F1273" i="20"/>
  <c r="F1274" i="20"/>
  <c r="F1275" i="20"/>
  <c r="F1276" i="20"/>
  <c r="F1277" i="20"/>
  <c r="F1278" i="20"/>
  <c r="F1279" i="20"/>
  <c r="F1280" i="20"/>
  <c r="F1281" i="20"/>
  <c r="F1282" i="20"/>
  <c r="F1283" i="20"/>
  <c r="F1284" i="20"/>
  <c r="F1285" i="20"/>
  <c r="F1286" i="20"/>
  <c r="F1287" i="20"/>
  <c r="F1288" i="20"/>
  <c r="F1289" i="20"/>
  <c r="F1290" i="20"/>
  <c r="F1291" i="20"/>
  <c r="F1292" i="20"/>
  <c r="F1293" i="20"/>
  <c r="F1294" i="20"/>
  <c r="F1295" i="20"/>
  <c r="F1296" i="20"/>
  <c r="F1297" i="20"/>
  <c r="F1298" i="20"/>
  <c r="F1299" i="20"/>
  <c r="F1300" i="20"/>
  <c r="F1301" i="20"/>
  <c r="F1302" i="20"/>
  <c r="F1303" i="20"/>
  <c r="F1304" i="20"/>
  <c r="F1305" i="20"/>
  <c r="F1306" i="20"/>
  <c r="F1307" i="20"/>
  <c r="F1308" i="20"/>
  <c r="F1309" i="20"/>
  <c r="F1310" i="20"/>
  <c r="F1311" i="20"/>
  <c r="F1312" i="20"/>
  <c r="F1313" i="20"/>
  <c r="F1314" i="20"/>
  <c r="F1315" i="20"/>
  <c r="F1316" i="20"/>
  <c r="F1317" i="20"/>
  <c r="F1318" i="20"/>
  <c r="F1319" i="20"/>
  <c r="F1320" i="20"/>
  <c r="F1321" i="20"/>
  <c r="F1322" i="20"/>
  <c r="F1323" i="20"/>
  <c r="F1324" i="20"/>
  <c r="F1325" i="20"/>
  <c r="F1326" i="20"/>
  <c r="F1327" i="20"/>
  <c r="F1328" i="20"/>
  <c r="F1329" i="20"/>
  <c r="F1330" i="20"/>
  <c r="F1331" i="20"/>
  <c r="F1332" i="20"/>
  <c r="F1333" i="20"/>
  <c r="F1334" i="20"/>
  <c r="F1335" i="20"/>
  <c r="F1336" i="20"/>
  <c r="F1337" i="20"/>
  <c r="F1338" i="20"/>
  <c r="F1339" i="20"/>
  <c r="F1340" i="20"/>
  <c r="F1341" i="20"/>
  <c r="F1342" i="20"/>
  <c r="F1343" i="20"/>
  <c r="F1344" i="20"/>
  <c r="F1345" i="20"/>
  <c r="F1346" i="20"/>
  <c r="F1347" i="20"/>
  <c r="F1348" i="20"/>
  <c r="F1349" i="20"/>
  <c r="F1350" i="20"/>
  <c r="F1351" i="20"/>
  <c r="F1352" i="20"/>
  <c r="F1353" i="20"/>
  <c r="F1354" i="20"/>
  <c r="F1355" i="20"/>
  <c r="F1356" i="20"/>
  <c r="F1357" i="20"/>
  <c r="F1358" i="20"/>
  <c r="F1359" i="20"/>
  <c r="F1360" i="20"/>
  <c r="F1361" i="20"/>
  <c r="F1362" i="20"/>
  <c r="F1363" i="20"/>
  <c r="F1364" i="20"/>
  <c r="F1365" i="20"/>
  <c r="F1366" i="20"/>
  <c r="F1367" i="20"/>
  <c r="F1368" i="20"/>
  <c r="F1369" i="20"/>
  <c r="F1370" i="20"/>
  <c r="F1371" i="20"/>
  <c r="F1372" i="20"/>
  <c r="F1373" i="20"/>
  <c r="F1374" i="20"/>
  <c r="F1375" i="20"/>
  <c r="F1376" i="20"/>
  <c r="F1377" i="20"/>
  <c r="F1378" i="20"/>
  <c r="F1379" i="20"/>
  <c r="F1380" i="20"/>
  <c r="F1381" i="20"/>
  <c r="F1382" i="20"/>
  <c r="F1383" i="20"/>
  <c r="F1384" i="20"/>
  <c r="F1385" i="20"/>
  <c r="F1386" i="20"/>
  <c r="F1387" i="20"/>
  <c r="F1388" i="20"/>
  <c r="F1389" i="20"/>
  <c r="F1390" i="20"/>
  <c r="F1391" i="20"/>
  <c r="F1392" i="20"/>
  <c r="F1393" i="20"/>
  <c r="F1394" i="20"/>
  <c r="F1395" i="20"/>
  <c r="F1396" i="20"/>
  <c r="F1397" i="20"/>
  <c r="F1398" i="20"/>
  <c r="F1399" i="20"/>
  <c r="F1400" i="20"/>
  <c r="F1401" i="20"/>
  <c r="F1402" i="20"/>
  <c r="F1403" i="20"/>
  <c r="F1404" i="20"/>
  <c r="F1405" i="20"/>
  <c r="F1406" i="20"/>
  <c r="F1407" i="20"/>
  <c r="F1408" i="20"/>
  <c r="F1409" i="20"/>
  <c r="F1410" i="20"/>
  <c r="F1411" i="20"/>
  <c r="F1412" i="20"/>
  <c r="F1413" i="20"/>
  <c r="F1414" i="20"/>
  <c r="F1415" i="20"/>
  <c r="F1416" i="20"/>
  <c r="F1417" i="20"/>
  <c r="F1418" i="20"/>
  <c r="F1419" i="20"/>
  <c r="F1420" i="20"/>
  <c r="F1421" i="20"/>
  <c r="F1422" i="20"/>
  <c r="F1423" i="20"/>
  <c r="F1424" i="20"/>
  <c r="F1425" i="20"/>
  <c r="F1426" i="20"/>
  <c r="F1427" i="20"/>
  <c r="F1428" i="20"/>
  <c r="F1429" i="20"/>
  <c r="F1430" i="20"/>
  <c r="F1431" i="20"/>
  <c r="F1432" i="20"/>
  <c r="F1433" i="20"/>
  <c r="F1434" i="20"/>
  <c r="F1435" i="20"/>
  <c r="F1436" i="20"/>
  <c r="F1437" i="20"/>
  <c r="F1438" i="20"/>
  <c r="F1439" i="20"/>
  <c r="F1440" i="20"/>
  <c r="F1441" i="20"/>
  <c r="F1442" i="20"/>
  <c r="F1443" i="20"/>
  <c r="F1444" i="20"/>
  <c r="F1445" i="20"/>
  <c r="F1446" i="20"/>
  <c r="F1447" i="20"/>
  <c r="F1448" i="20"/>
  <c r="F1449" i="20"/>
  <c r="F1450" i="20"/>
  <c r="F1451" i="20"/>
  <c r="F1452" i="20"/>
  <c r="F1453" i="20"/>
  <c r="F1454" i="20"/>
  <c r="F1455" i="20"/>
  <c r="F1456" i="20"/>
  <c r="F1457" i="20"/>
  <c r="F1458" i="20"/>
  <c r="F1459" i="20"/>
  <c r="F1460" i="20"/>
  <c r="F1461" i="20"/>
  <c r="F1462" i="20"/>
  <c r="F1463" i="20"/>
  <c r="F1464" i="20"/>
  <c r="F1465" i="20"/>
  <c r="F1466" i="20"/>
  <c r="F1467" i="20"/>
  <c r="F1468" i="20"/>
  <c r="F1469" i="20"/>
  <c r="F1470" i="20"/>
  <c r="F1471" i="20"/>
  <c r="F1472" i="20"/>
  <c r="F1473" i="20"/>
  <c r="F1474" i="20"/>
  <c r="F1475" i="20"/>
  <c r="F1476" i="20"/>
  <c r="F1477" i="20"/>
  <c r="F1478" i="20"/>
  <c r="F1479" i="20"/>
  <c r="F1480" i="20"/>
  <c r="F1481" i="20"/>
  <c r="F1482" i="20"/>
  <c r="F1483" i="20"/>
  <c r="F1484" i="20"/>
  <c r="F1485" i="20"/>
  <c r="F1486" i="20"/>
  <c r="F1487" i="20"/>
  <c r="F1488" i="20"/>
  <c r="F1489" i="20"/>
  <c r="F1490" i="20"/>
  <c r="F1491" i="20"/>
  <c r="F1492" i="20"/>
  <c r="F1493" i="20"/>
  <c r="F1494" i="20"/>
  <c r="F1495" i="20"/>
  <c r="F1496" i="20"/>
  <c r="F1497" i="20"/>
  <c r="F1498" i="20"/>
  <c r="F1499" i="20"/>
  <c r="F1500" i="20"/>
  <c r="F1501" i="20"/>
  <c r="F1502" i="20"/>
  <c r="F1503" i="20"/>
  <c r="F1504" i="20"/>
  <c r="F1505" i="20"/>
  <c r="F1506" i="20"/>
  <c r="F1507" i="20"/>
  <c r="F1508" i="20"/>
  <c r="F1509" i="20"/>
  <c r="F1510" i="20"/>
  <c r="F1511" i="20"/>
  <c r="F1512" i="20"/>
  <c r="F1513" i="20"/>
  <c r="F1514" i="20"/>
  <c r="F1515" i="20"/>
  <c r="F1516" i="20"/>
  <c r="F1517" i="20"/>
  <c r="F1518" i="20"/>
  <c r="F1519" i="20"/>
  <c r="F1520" i="20"/>
  <c r="F1521" i="20"/>
  <c r="F1522" i="20"/>
  <c r="F1523" i="20"/>
  <c r="F1524" i="20"/>
  <c r="F1525" i="20"/>
  <c r="F1526" i="20"/>
  <c r="F1527" i="20"/>
  <c r="F1528" i="20"/>
  <c r="F1529" i="20"/>
  <c r="F1530" i="20"/>
  <c r="F1531" i="20"/>
  <c r="F1532" i="20"/>
  <c r="F1533" i="20"/>
  <c r="F1534" i="20"/>
  <c r="F1535" i="20"/>
  <c r="F1536" i="20"/>
  <c r="F1537" i="20"/>
  <c r="F1538" i="20"/>
  <c r="F1539" i="20"/>
  <c r="F1540" i="20"/>
  <c r="F1541" i="20"/>
  <c r="F1542" i="20"/>
  <c r="F1543" i="20"/>
  <c r="F1544" i="20"/>
  <c r="F1545" i="20"/>
  <c r="F1546" i="20"/>
  <c r="F1547" i="20"/>
  <c r="F1548" i="20"/>
  <c r="F1549" i="20"/>
  <c r="F1550" i="20"/>
  <c r="F1551" i="20"/>
  <c r="F1552" i="20"/>
  <c r="F1553" i="20"/>
  <c r="F1554" i="20"/>
  <c r="F1555" i="20"/>
  <c r="F1556" i="20"/>
  <c r="F1557" i="20"/>
  <c r="F1558" i="20"/>
  <c r="F1559" i="20"/>
  <c r="F1560" i="20"/>
  <c r="F1561" i="20"/>
  <c r="F1562" i="20"/>
  <c r="F1563" i="20"/>
  <c r="F1564" i="20"/>
  <c r="F1565" i="20"/>
  <c r="F1566" i="20"/>
  <c r="F1567" i="20"/>
  <c r="F1568" i="20"/>
  <c r="F1569" i="20"/>
  <c r="F1570" i="20"/>
  <c r="F1571" i="20"/>
  <c r="F1572" i="20"/>
  <c r="F1573" i="20"/>
  <c r="F1574" i="20"/>
  <c r="F1575" i="20"/>
  <c r="F1576" i="20"/>
  <c r="F1577" i="20"/>
  <c r="F1578" i="20"/>
  <c r="F1579" i="20"/>
  <c r="F1580" i="20"/>
  <c r="F1581" i="20"/>
  <c r="F1582" i="20"/>
  <c r="F1583" i="20"/>
  <c r="F1584" i="20"/>
  <c r="F1585" i="20"/>
  <c r="F1586" i="20"/>
  <c r="F1587" i="20"/>
  <c r="F1588" i="20"/>
  <c r="F1589" i="20"/>
  <c r="F1590" i="20"/>
  <c r="F1591" i="20"/>
  <c r="F1592" i="20"/>
  <c r="F1593" i="20"/>
  <c r="F1594" i="20"/>
  <c r="F1595" i="20"/>
  <c r="F1596" i="20"/>
  <c r="F1597" i="20"/>
  <c r="F1598" i="20"/>
  <c r="F1599" i="20"/>
  <c r="F1600" i="20"/>
  <c r="F1601" i="20"/>
  <c r="F1602" i="20"/>
  <c r="F1603" i="20"/>
  <c r="F1604" i="20"/>
  <c r="F1605" i="20"/>
  <c r="F1606" i="20"/>
  <c r="F1607" i="20"/>
  <c r="F1608" i="20"/>
  <c r="F1609" i="20"/>
  <c r="F1610" i="20"/>
  <c r="F1611" i="20"/>
  <c r="F1612" i="20"/>
  <c r="F1613" i="20"/>
  <c r="F1614" i="20"/>
  <c r="F1615" i="20"/>
  <c r="F1616" i="20"/>
  <c r="F1617" i="20"/>
  <c r="F1618" i="20"/>
  <c r="F1619" i="20"/>
  <c r="F1620" i="20"/>
  <c r="F1621" i="20"/>
  <c r="F1622" i="20"/>
  <c r="F1623" i="20"/>
  <c r="F1624" i="20"/>
  <c r="F1625" i="20"/>
  <c r="F1626" i="20"/>
  <c r="F1627" i="20"/>
  <c r="F1628" i="20"/>
  <c r="F1629" i="20"/>
  <c r="F1630" i="20"/>
  <c r="F1631" i="20"/>
  <c r="F1632" i="20"/>
  <c r="F1633" i="20"/>
  <c r="F1634" i="20"/>
  <c r="F1635" i="20"/>
  <c r="F1636" i="20"/>
  <c r="F1637" i="20"/>
  <c r="F1638" i="20"/>
  <c r="F1639" i="20"/>
  <c r="F1640" i="20"/>
  <c r="F1641" i="20"/>
  <c r="F1642" i="20"/>
  <c r="F1643" i="20"/>
  <c r="F1644" i="20"/>
  <c r="F1645" i="20"/>
  <c r="F1646" i="20"/>
  <c r="F1647" i="20"/>
  <c r="F1648" i="20"/>
  <c r="F1649" i="20"/>
  <c r="F1650" i="20"/>
  <c r="F1651" i="20"/>
  <c r="F1652" i="20"/>
  <c r="F1653" i="20"/>
  <c r="F1654" i="20"/>
  <c r="F1655" i="20"/>
  <c r="F1656" i="20"/>
  <c r="F1657" i="20"/>
  <c r="F1658" i="20"/>
  <c r="F1659" i="20"/>
  <c r="F1660" i="20"/>
  <c r="F1661" i="20"/>
  <c r="F1662" i="20"/>
  <c r="F1663" i="20"/>
  <c r="F1664" i="20"/>
  <c r="F1665" i="20"/>
  <c r="F1666" i="20"/>
  <c r="F1667" i="20"/>
  <c r="F1668" i="20"/>
  <c r="F1669" i="20"/>
  <c r="F1670" i="20"/>
  <c r="F1671" i="20"/>
  <c r="F1672" i="20"/>
  <c r="F1673" i="20"/>
  <c r="F1674" i="20"/>
  <c r="F1675" i="20"/>
  <c r="F1676" i="20"/>
  <c r="F1677" i="20"/>
  <c r="F1678" i="20"/>
  <c r="F1679" i="20"/>
  <c r="F1680" i="20"/>
  <c r="F1681" i="20"/>
  <c r="F1682" i="20"/>
  <c r="F1683" i="20"/>
  <c r="F1684" i="20"/>
  <c r="F1685" i="20"/>
  <c r="F1686" i="20"/>
  <c r="F1687" i="20"/>
  <c r="F1688" i="20"/>
  <c r="F1689" i="20"/>
  <c r="F1690" i="20"/>
  <c r="F1691" i="20"/>
  <c r="F1692" i="20"/>
  <c r="F1693" i="20"/>
  <c r="F1694" i="20"/>
  <c r="F1695" i="20"/>
  <c r="F1696" i="20"/>
  <c r="F1697" i="20"/>
  <c r="F1698" i="20"/>
  <c r="F1699" i="20"/>
  <c r="F1700" i="20"/>
  <c r="F1701" i="20"/>
  <c r="F1702" i="20"/>
  <c r="F1703" i="20"/>
  <c r="F1704" i="20"/>
  <c r="F1705" i="20"/>
  <c r="F1706" i="20"/>
  <c r="F1707" i="20"/>
  <c r="F1708" i="20"/>
  <c r="F1709" i="20"/>
  <c r="F1710" i="20"/>
  <c r="F1711" i="20"/>
  <c r="F1712" i="20"/>
  <c r="F1713" i="20"/>
  <c r="F1714" i="20"/>
  <c r="F1715" i="20"/>
  <c r="F1716" i="20"/>
  <c r="F1717" i="20"/>
  <c r="F1718" i="20"/>
  <c r="F1719" i="20"/>
  <c r="F1720" i="20"/>
  <c r="F1721" i="20"/>
  <c r="F1722" i="20"/>
  <c r="F1723" i="20"/>
  <c r="F1724" i="20"/>
  <c r="F1725" i="20"/>
  <c r="F1726" i="20"/>
  <c r="F1727" i="20"/>
  <c r="F1728" i="20"/>
  <c r="F1729" i="20"/>
  <c r="F1730" i="20"/>
  <c r="F1731" i="20"/>
  <c r="F1732" i="20"/>
  <c r="F1733" i="20"/>
  <c r="F1734" i="20"/>
  <c r="F1735" i="20"/>
  <c r="F1736" i="20"/>
  <c r="F1737" i="20"/>
  <c r="F1738" i="20"/>
  <c r="F1739" i="20"/>
  <c r="F1740" i="20"/>
  <c r="F1741" i="20"/>
  <c r="F1742" i="20"/>
  <c r="F1743" i="20"/>
  <c r="F1744" i="20"/>
  <c r="F1745" i="20"/>
  <c r="F1746" i="20"/>
  <c r="F1747" i="20"/>
  <c r="F1748" i="20"/>
  <c r="F1749" i="20"/>
  <c r="F1750" i="20"/>
  <c r="F1751" i="20"/>
  <c r="F1752" i="20"/>
  <c r="F1753" i="20"/>
  <c r="F1754" i="20"/>
  <c r="F1755" i="20"/>
  <c r="F1756" i="20"/>
  <c r="F1757" i="20"/>
  <c r="F1758" i="20"/>
  <c r="F1759" i="20"/>
  <c r="F1760" i="20"/>
  <c r="F1761" i="20"/>
  <c r="F1762" i="20"/>
  <c r="F1763" i="20"/>
  <c r="F1764" i="20"/>
  <c r="F1765" i="20"/>
  <c r="F1766" i="20"/>
  <c r="F1767" i="20"/>
  <c r="F1768" i="20"/>
  <c r="F1769" i="20"/>
  <c r="F1770" i="20"/>
  <c r="F1771" i="20"/>
  <c r="F1772" i="20"/>
  <c r="F1773" i="20"/>
  <c r="F1774" i="20"/>
  <c r="F1775" i="20"/>
  <c r="F1776" i="20"/>
  <c r="F1777" i="20"/>
  <c r="F1778" i="20"/>
  <c r="F1779" i="20"/>
  <c r="F1780" i="20"/>
  <c r="F1781" i="20"/>
  <c r="F1782" i="20"/>
  <c r="F1783" i="20"/>
  <c r="F1784" i="20"/>
  <c r="F1785" i="20"/>
  <c r="F1786" i="20"/>
  <c r="F1787" i="20"/>
  <c r="F1788" i="20"/>
  <c r="F1789" i="20"/>
  <c r="F1790" i="20"/>
  <c r="F1791" i="20"/>
  <c r="F1792" i="20"/>
  <c r="F1793" i="20"/>
  <c r="F1794" i="20"/>
  <c r="F1795" i="20"/>
  <c r="F1796" i="20"/>
  <c r="F1797" i="20"/>
  <c r="F1798" i="20"/>
  <c r="F1799" i="20"/>
  <c r="F1800" i="20"/>
  <c r="F1801" i="20"/>
  <c r="F1802" i="20"/>
  <c r="F1803" i="20"/>
  <c r="F1804" i="20"/>
  <c r="F1805" i="20"/>
  <c r="F1806" i="20"/>
  <c r="F1807" i="20"/>
  <c r="F1808" i="20"/>
  <c r="F1809" i="20"/>
  <c r="F1810" i="20"/>
  <c r="F1811" i="20"/>
  <c r="F1812" i="20"/>
  <c r="F1813" i="20"/>
  <c r="F1814" i="20"/>
  <c r="F1815" i="20"/>
  <c r="F1816" i="20"/>
  <c r="F1817" i="20"/>
  <c r="F1818" i="20"/>
  <c r="F1819" i="20"/>
  <c r="F1820" i="20"/>
  <c r="F1821" i="20"/>
  <c r="F1822" i="20"/>
  <c r="F1823" i="20"/>
  <c r="F1824" i="20"/>
  <c r="F1825" i="20"/>
  <c r="F1826" i="20"/>
  <c r="F1827" i="20"/>
  <c r="F1828" i="20"/>
  <c r="F1829" i="20"/>
  <c r="F1830" i="20"/>
  <c r="F1831" i="20"/>
  <c r="F1832" i="20"/>
  <c r="F1833" i="20"/>
  <c r="F1834" i="20"/>
  <c r="F1835" i="20"/>
  <c r="F1836" i="20"/>
  <c r="F1837" i="20"/>
  <c r="F1838" i="20"/>
  <c r="F1839" i="20"/>
  <c r="F1840" i="20"/>
  <c r="F1841" i="20"/>
  <c r="F1842" i="20"/>
  <c r="F1843" i="20"/>
  <c r="F1844" i="20"/>
  <c r="F1845" i="20"/>
  <c r="F1846" i="20"/>
  <c r="F1847" i="20"/>
  <c r="F1848" i="20"/>
  <c r="F1849" i="20"/>
  <c r="F1850" i="20"/>
  <c r="F1851" i="20"/>
  <c r="F1852" i="20"/>
  <c r="F1853" i="20"/>
  <c r="F1854" i="20"/>
  <c r="F1855" i="20"/>
  <c r="F1856" i="20"/>
  <c r="F1857" i="20"/>
  <c r="F1858" i="20"/>
  <c r="F1859" i="20"/>
  <c r="F1860" i="20"/>
  <c r="F1861" i="20"/>
  <c r="F1862" i="20"/>
  <c r="F1863" i="20"/>
  <c r="F1864" i="20"/>
  <c r="F1865" i="20"/>
  <c r="F1866" i="20"/>
  <c r="F1867" i="20"/>
  <c r="F1868" i="20"/>
  <c r="F1869" i="20"/>
  <c r="F1870" i="20"/>
  <c r="F1871" i="20"/>
  <c r="F1872" i="20"/>
  <c r="F1873" i="20"/>
  <c r="F1874" i="20"/>
  <c r="F1875" i="20"/>
  <c r="F1876" i="20"/>
  <c r="F1877" i="20"/>
  <c r="F1878" i="20"/>
  <c r="F1879" i="20"/>
  <c r="F1880" i="20"/>
  <c r="F1881" i="20"/>
  <c r="F1882" i="20"/>
  <c r="F1883" i="20"/>
  <c r="F1884" i="20"/>
  <c r="F1885" i="20"/>
  <c r="F1886" i="20"/>
  <c r="F1887" i="20"/>
  <c r="F1888" i="20"/>
  <c r="F1889" i="20"/>
  <c r="F1890" i="20"/>
  <c r="F1891" i="20"/>
  <c r="F1892" i="20"/>
  <c r="F1893" i="20"/>
  <c r="F1894" i="20"/>
  <c r="F1895" i="20"/>
  <c r="F1896" i="20"/>
  <c r="F1897" i="20"/>
  <c r="F1898" i="20"/>
  <c r="F1899" i="20"/>
  <c r="F1900" i="20"/>
  <c r="F1901" i="20"/>
  <c r="F1902" i="20"/>
  <c r="F1903" i="20"/>
  <c r="F1904" i="20"/>
  <c r="F1905" i="20"/>
  <c r="F1906" i="20"/>
  <c r="F1907" i="20"/>
  <c r="F1908" i="20"/>
  <c r="F1909" i="20"/>
  <c r="F1910" i="20"/>
  <c r="F1911" i="20"/>
  <c r="F1912" i="20"/>
  <c r="F1913" i="20"/>
  <c r="F1914" i="20"/>
  <c r="F1915" i="20"/>
  <c r="F1916" i="20"/>
  <c r="F1917" i="20"/>
  <c r="F1918" i="20"/>
  <c r="F1919" i="20"/>
  <c r="F1920" i="20"/>
  <c r="F1921" i="20"/>
  <c r="F1922" i="20"/>
  <c r="F1923" i="20"/>
  <c r="F1924" i="20"/>
  <c r="F1925" i="20"/>
  <c r="F1926" i="20"/>
  <c r="F1927" i="20"/>
  <c r="F1928" i="20"/>
  <c r="F1929" i="20"/>
  <c r="F1930" i="20"/>
  <c r="F1931" i="20"/>
  <c r="F1932" i="20"/>
  <c r="F1933" i="20"/>
  <c r="F1934" i="20"/>
  <c r="F1935" i="20"/>
  <c r="F1936" i="20"/>
  <c r="F1937" i="20"/>
  <c r="F1938" i="20"/>
  <c r="F1939" i="20"/>
  <c r="F1940" i="20"/>
  <c r="F1941" i="20"/>
  <c r="F1942" i="20"/>
  <c r="F1943" i="20"/>
  <c r="F1944" i="20"/>
  <c r="F1945" i="20"/>
  <c r="F1946" i="20"/>
  <c r="F1947" i="20"/>
  <c r="F1948" i="20"/>
  <c r="F1949" i="20"/>
  <c r="F1950" i="20"/>
  <c r="F1951" i="20"/>
  <c r="F1952" i="20"/>
  <c r="F1953" i="20"/>
  <c r="F1954" i="20"/>
  <c r="F1955" i="20"/>
  <c r="F1956" i="20"/>
  <c r="F1957" i="20"/>
  <c r="F1958" i="20"/>
  <c r="F1959" i="20"/>
  <c r="F1960" i="20"/>
  <c r="F1961" i="20"/>
  <c r="F1962" i="20"/>
  <c r="F1963" i="20"/>
  <c r="F1964" i="20"/>
  <c r="F1965" i="20"/>
  <c r="F1966" i="20"/>
  <c r="F1967" i="20"/>
  <c r="F1968" i="20"/>
  <c r="F1969" i="20"/>
  <c r="F1970" i="20"/>
  <c r="F1971" i="20"/>
  <c r="F1972" i="20"/>
  <c r="F1973" i="20"/>
  <c r="F1974" i="20"/>
  <c r="F1975" i="20"/>
  <c r="F1976" i="20"/>
  <c r="F1977" i="20"/>
  <c r="F1978" i="20"/>
  <c r="F1979" i="20"/>
  <c r="F1980" i="20"/>
  <c r="F1981" i="20"/>
  <c r="F1982" i="20"/>
  <c r="F1983" i="20"/>
  <c r="F1984" i="20"/>
  <c r="F1985" i="20"/>
  <c r="F1986" i="20"/>
  <c r="F1987" i="20"/>
  <c r="F1988" i="20"/>
  <c r="F1989" i="20"/>
  <c r="F1990" i="20"/>
  <c r="F1991" i="20"/>
  <c r="F1992" i="20"/>
  <c r="F1993" i="20"/>
  <c r="F1994" i="20"/>
  <c r="F1995" i="20"/>
  <c r="F1996" i="20"/>
  <c r="F1997" i="20"/>
  <c r="F1998" i="20"/>
  <c r="F1999" i="20"/>
  <c r="F2000" i="20"/>
  <c r="F2001" i="20"/>
  <c r="F2002" i="20"/>
  <c r="F2003" i="20"/>
  <c r="F2004" i="20"/>
  <c r="F2005" i="20"/>
  <c r="F2006" i="20"/>
  <c r="F2007" i="20"/>
  <c r="F2008" i="20"/>
  <c r="F2009" i="20"/>
  <c r="F2010" i="20"/>
  <c r="F2011" i="20"/>
  <c r="F2012" i="20"/>
  <c r="F2013" i="20"/>
  <c r="F2014" i="20"/>
  <c r="F2015" i="20"/>
  <c r="F2016" i="20"/>
  <c r="F2017" i="20"/>
  <c r="F2018" i="20"/>
  <c r="F2019" i="20"/>
  <c r="F2020" i="20"/>
  <c r="F2021" i="20"/>
  <c r="F2022" i="20"/>
  <c r="F2023" i="20"/>
  <c r="F2024" i="20"/>
  <c r="F2025" i="20"/>
  <c r="F2026" i="20"/>
  <c r="F2027" i="20"/>
  <c r="F2028" i="20"/>
  <c r="F2029" i="20"/>
  <c r="F2030" i="20"/>
  <c r="F2031" i="20"/>
  <c r="F2032" i="20"/>
  <c r="F2033" i="20"/>
  <c r="F2034" i="20"/>
  <c r="F2035" i="20"/>
  <c r="F2036" i="20"/>
  <c r="F2037" i="20"/>
  <c r="F2038" i="20"/>
  <c r="F2039" i="20"/>
  <c r="F2040" i="20"/>
  <c r="F2041" i="20"/>
  <c r="F2042" i="20"/>
  <c r="F2043" i="20"/>
  <c r="F2044" i="20"/>
  <c r="F2045" i="20"/>
  <c r="F2046" i="20"/>
  <c r="F2047" i="20"/>
  <c r="F2048" i="20"/>
  <c r="F2049" i="20"/>
  <c r="F2050" i="20"/>
  <c r="F2051" i="20"/>
  <c r="F2052" i="20"/>
  <c r="F2053" i="20"/>
  <c r="F2054" i="20"/>
  <c r="F2055" i="20"/>
  <c r="F2056" i="20"/>
  <c r="F2057" i="20"/>
  <c r="F2058" i="20"/>
  <c r="F2059" i="20"/>
  <c r="F2060" i="20"/>
  <c r="F2061" i="20"/>
  <c r="F2062" i="20"/>
  <c r="F2063" i="20"/>
  <c r="F2064" i="20"/>
  <c r="F2065" i="20"/>
  <c r="F2066" i="20"/>
  <c r="F2067" i="20"/>
  <c r="F2068" i="20"/>
  <c r="F2069" i="20"/>
  <c r="F2070" i="20"/>
  <c r="F2071" i="20"/>
  <c r="F2072" i="20"/>
  <c r="F2073" i="20"/>
  <c r="F2074" i="20"/>
  <c r="F2075" i="20"/>
  <c r="F2076" i="20"/>
  <c r="F2077" i="20"/>
  <c r="F2078" i="20"/>
  <c r="F2079" i="20"/>
  <c r="F2080" i="20"/>
  <c r="F2081" i="20"/>
  <c r="F2082" i="20"/>
  <c r="F2083" i="20"/>
  <c r="F2084" i="20"/>
  <c r="F2085" i="20"/>
  <c r="F2086" i="20"/>
  <c r="F2087" i="20"/>
  <c r="F2088" i="20"/>
  <c r="F2089" i="20"/>
  <c r="F2090" i="20"/>
  <c r="F2091" i="20"/>
  <c r="F2092" i="20"/>
  <c r="F2093" i="20"/>
  <c r="F2094" i="20"/>
  <c r="F2095" i="20"/>
  <c r="F2096" i="20"/>
  <c r="F2097" i="20"/>
  <c r="F2098" i="20"/>
  <c r="F2099" i="20"/>
  <c r="F2100" i="20"/>
  <c r="F2101" i="20"/>
  <c r="F2102" i="20"/>
  <c r="F2103" i="20"/>
  <c r="F2104" i="20"/>
  <c r="F2105" i="20"/>
  <c r="F2106" i="20"/>
  <c r="F2107" i="20"/>
  <c r="F2108" i="20"/>
  <c r="F2109" i="20"/>
  <c r="F2110" i="20"/>
  <c r="F2111" i="20"/>
  <c r="F2112" i="20"/>
  <c r="F2113" i="20"/>
  <c r="F2114" i="20"/>
  <c r="F2115" i="20"/>
  <c r="F2116" i="20"/>
  <c r="F2117" i="20"/>
  <c r="F2118" i="20"/>
  <c r="F2119" i="20"/>
  <c r="F2120" i="20"/>
  <c r="F2121" i="20"/>
  <c r="F2122" i="20"/>
  <c r="F2123" i="20"/>
  <c r="F2124" i="20"/>
  <c r="F2125" i="20"/>
  <c r="F2126" i="20"/>
  <c r="F2127" i="20"/>
  <c r="F2128" i="20"/>
  <c r="F2129" i="20"/>
  <c r="F2130" i="20"/>
  <c r="F2131" i="20"/>
  <c r="F2132" i="20"/>
  <c r="F2133" i="20"/>
  <c r="F2134" i="20"/>
  <c r="F2135" i="20"/>
  <c r="F2136" i="20"/>
  <c r="F2137" i="20"/>
  <c r="F2138" i="20"/>
  <c r="F2139" i="20"/>
  <c r="F2140" i="20"/>
  <c r="F2141" i="20"/>
  <c r="F2142" i="20"/>
  <c r="F2143" i="20"/>
  <c r="F2144" i="20"/>
  <c r="F2145" i="20"/>
  <c r="F2146" i="20"/>
  <c r="F2147" i="20"/>
  <c r="F2148" i="20"/>
  <c r="F2149" i="20"/>
  <c r="F2150" i="20"/>
  <c r="F2151" i="20"/>
  <c r="F2152" i="20"/>
  <c r="F2153" i="20"/>
  <c r="F2154" i="20"/>
  <c r="F2155" i="20"/>
  <c r="F2156" i="20"/>
  <c r="F2157" i="20"/>
  <c r="F2158" i="20"/>
  <c r="F2159" i="20"/>
  <c r="F2160" i="20"/>
  <c r="F2161" i="20"/>
  <c r="F2162" i="20"/>
  <c r="F2163" i="20"/>
  <c r="F2164" i="20"/>
  <c r="F2165" i="20"/>
  <c r="F2166" i="20"/>
  <c r="F2167" i="20"/>
  <c r="F2168" i="20"/>
  <c r="F2169" i="20"/>
  <c r="F2170" i="20"/>
  <c r="F2171" i="20"/>
  <c r="F2172" i="20"/>
  <c r="F2173" i="20"/>
  <c r="F2174" i="20"/>
  <c r="F2175" i="20"/>
  <c r="F2176" i="20"/>
  <c r="F2177" i="20"/>
  <c r="F2178" i="20"/>
  <c r="F2179" i="20"/>
  <c r="F2180" i="20"/>
  <c r="F2181" i="20"/>
  <c r="F2182" i="20"/>
  <c r="F2183" i="20"/>
  <c r="F2184" i="20"/>
  <c r="F2185" i="20"/>
  <c r="F2186" i="20"/>
  <c r="F2187" i="20"/>
  <c r="F2188" i="20"/>
  <c r="F2189" i="20"/>
  <c r="F2190" i="20"/>
  <c r="F2191" i="20"/>
  <c r="F2192" i="20"/>
  <c r="F2193" i="20"/>
  <c r="F2194" i="20"/>
  <c r="F2195" i="20"/>
  <c r="F2196" i="20"/>
  <c r="F2197" i="20"/>
  <c r="F2198" i="20"/>
  <c r="F2199" i="20"/>
  <c r="F2200" i="20"/>
  <c r="F2201" i="20"/>
  <c r="F2202" i="20"/>
  <c r="F2203" i="20"/>
  <c r="F2204" i="20"/>
  <c r="F2205" i="20"/>
  <c r="F2206" i="20"/>
  <c r="F2207" i="20"/>
  <c r="F2208" i="20"/>
  <c r="F2209" i="20"/>
  <c r="F2210" i="20"/>
  <c r="F2211" i="20"/>
  <c r="F2212" i="20"/>
  <c r="F2213" i="20"/>
  <c r="F2214" i="20"/>
  <c r="F2215" i="20"/>
  <c r="F2216" i="20"/>
  <c r="F2217" i="20"/>
  <c r="F2218" i="20"/>
  <c r="F2219" i="20"/>
  <c r="F2220" i="20"/>
  <c r="F2221" i="20"/>
  <c r="F2222" i="20"/>
  <c r="F2223" i="20"/>
  <c r="F2224" i="20"/>
  <c r="F2225" i="20"/>
  <c r="F2226" i="20"/>
  <c r="F2227" i="20"/>
  <c r="F2228" i="20"/>
  <c r="F2229" i="20"/>
  <c r="F2230" i="20"/>
  <c r="F2231" i="20"/>
  <c r="F2232" i="20"/>
  <c r="F2233" i="20"/>
  <c r="F2234" i="20"/>
  <c r="F2235" i="20"/>
  <c r="F2236" i="20"/>
  <c r="F2237" i="20"/>
  <c r="F2238" i="20"/>
  <c r="F2239" i="20"/>
  <c r="F2240" i="20"/>
  <c r="F2241" i="20"/>
  <c r="F2242" i="20"/>
  <c r="F2243" i="20"/>
  <c r="F2244" i="20"/>
  <c r="F2245" i="20"/>
  <c r="F2246" i="20"/>
  <c r="F2247" i="20"/>
  <c r="F2248" i="20"/>
  <c r="F2249" i="20"/>
  <c r="F2250" i="20"/>
  <c r="F2251" i="20"/>
  <c r="F2252" i="20"/>
  <c r="F2253" i="20"/>
  <c r="F2254" i="20"/>
  <c r="F2255" i="20"/>
  <c r="F2256" i="20"/>
  <c r="F2257" i="20"/>
  <c r="F2258" i="20"/>
  <c r="F2259" i="20"/>
  <c r="F2260" i="20"/>
  <c r="F2261" i="20"/>
  <c r="F2262" i="20"/>
  <c r="F2263" i="20"/>
  <c r="F2264" i="20"/>
  <c r="F2265" i="20"/>
  <c r="F2266" i="20"/>
  <c r="F2267" i="20"/>
  <c r="F2268" i="20"/>
  <c r="F2269" i="20"/>
  <c r="F2270" i="20"/>
  <c r="F2271" i="20"/>
  <c r="F2272" i="20"/>
  <c r="F2273" i="20"/>
  <c r="F2274" i="20"/>
  <c r="F2275" i="20"/>
  <c r="F2276" i="20"/>
  <c r="F2277" i="20"/>
  <c r="F2278" i="20"/>
  <c r="F2279" i="20"/>
  <c r="F2280" i="20"/>
  <c r="F2281" i="20"/>
  <c r="F2282" i="20"/>
  <c r="F2283" i="20"/>
  <c r="F2284" i="20"/>
  <c r="F2285" i="20"/>
  <c r="F2286" i="20"/>
  <c r="F2287" i="20"/>
  <c r="F2288" i="20"/>
  <c r="F2289" i="20"/>
  <c r="F2290" i="20"/>
  <c r="F2291" i="20"/>
  <c r="F2292" i="20"/>
  <c r="F2293" i="20"/>
  <c r="F2294" i="20"/>
  <c r="F2295" i="20"/>
  <c r="F2296" i="20"/>
  <c r="F2297" i="20"/>
  <c r="F2298" i="20"/>
  <c r="F2299" i="20"/>
  <c r="F2300" i="20"/>
  <c r="F2301" i="20"/>
  <c r="F2302" i="20"/>
  <c r="F2303" i="20"/>
  <c r="F2304" i="20"/>
  <c r="F2305" i="20"/>
  <c r="F2306" i="20"/>
  <c r="F2307" i="20"/>
  <c r="F2308" i="20"/>
  <c r="F2309" i="20"/>
  <c r="F2310" i="20"/>
  <c r="F2311" i="20"/>
  <c r="F2312" i="20"/>
  <c r="F2313" i="20"/>
  <c r="F2314" i="20"/>
  <c r="F2315" i="20"/>
  <c r="F2316" i="20"/>
  <c r="F2317" i="20"/>
  <c r="F2318" i="20"/>
  <c r="F2319" i="20"/>
  <c r="F2320" i="20"/>
  <c r="F2321" i="20"/>
  <c r="F2322" i="20"/>
  <c r="F2323" i="20"/>
  <c r="F2324" i="20"/>
  <c r="F2325" i="20"/>
  <c r="F2326" i="20"/>
  <c r="F2327" i="20"/>
  <c r="F2328" i="20"/>
  <c r="F2329" i="20"/>
  <c r="F2330" i="20"/>
  <c r="F2331" i="20"/>
  <c r="F2332" i="20"/>
  <c r="F2333" i="20"/>
  <c r="F2334" i="20"/>
  <c r="F2335" i="20"/>
  <c r="F2336" i="20"/>
  <c r="F2337" i="20"/>
  <c r="F2338" i="20"/>
  <c r="F2339" i="20"/>
  <c r="F2340" i="20"/>
  <c r="F2341" i="20"/>
  <c r="F2342" i="20"/>
  <c r="F2343" i="20"/>
  <c r="F2344" i="20"/>
  <c r="F2345" i="20"/>
  <c r="F2346" i="20"/>
  <c r="F2347" i="20"/>
  <c r="F2348" i="20"/>
  <c r="F2349" i="20"/>
  <c r="F2350" i="20"/>
  <c r="F2351" i="20"/>
  <c r="F2352" i="20"/>
  <c r="F2353" i="20"/>
  <c r="F2354" i="20"/>
  <c r="F2355" i="20"/>
  <c r="F2356" i="20"/>
  <c r="F2357" i="20"/>
  <c r="F2358" i="20"/>
  <c r="F2359" i="20"/>
  <c r="F2360" i="20"/>
  <c r="F2361" i="20"/>
  <c r="F2362" i="20"/>
  <c r="F2363" i="20"/>
  <c r="F2364" i="20"/>
  <c r="F2365" i="20"/>
  <c r="F2366" i="20"/>
  <c r="F2367" i="20"/>
  <c r="F2368" i="20"/>
  <c r="F2369" i="20"/>
  <c r="F2370" i="20"/>
  <c r="F2371" i="20"/>
  <c r="F2372" i="20"/>
  <c r="F2373" i="20"/>
  <c r="F2374" i="20"/>
  <c r="F2375" i="20"/>
  <c r="F2376" i="20"/>
  <c r="F2377" i="20"/>
  <c r="F2378" i="20"/>
  <c r="F2379" i="20"/>
  <c r="F2380" i="20"/>
  <c r="F2381" i="20"/>
  <c r="F2382" i="20"/>
  <c r="F2383" i="20"/>
  <c r="F2384" i="20"/>
  <c r="F2385" i="20"/>
  <c r="F2386" i="20"/>
  <c r="F2387" i="20"/>
  <c r="F2388" i="20"/>
  <c r="F2389" i="20"/>
  <c r="F2390" i="20"/>
  <c r="F2391" i="20"/>
  <c r="F2392" i="20"/>
  <c r="F2393" i="20"/>
  <c r="F2394" i="20"/>
  <c r="F2395" i="20"/>
  <c r="F26" i="4"/>
  <c r="K22" i="37"/>
  <c r="G73" i="26"/>
  <c r="G75" i="26"/>
  <c r="L30" i="37"/>
  <c r="L33" i="37" s="1"/>
  <c r="K59" i="37"/>
  <c r="G77" i="26"/>
  <c r="E15" i="26"/>
  <c r="C101" i="26" s="1"/>
  <c r="C102" i="26" s="1"/>
  <c r="E11" i="45"/>
  <c r="O50" i="37"/>
  <c r="O28" i="37"/>
  <c r="K50" i="37"/>
  <c r="F30" i="37"/>
  <c r="F33" i="37" s="1"/>
  <c r="F40" i="37" s="1"/>
  <c r="F42" i="37" s="1"/>
  <c r="F52" i="37" s="1"/>
  <c r="G28" i="37"/>
  <c r="D11" i="45"/>
  <c r="D13" i="45"/>
  <c r="E13" i="45"/>
  <c r="G78" i="26"/>
  <c r="G76" i="26"/>
  <c r="G74" i="26"/>
  <c r="K9" i="23"/>
  <c r="K28" i="37" l="1"/>
  <c r="G64" i="37"/>
  <c r="G11" i="37"/>
  <c r="L38" i="37"/>
  <c r="M38" i="37" s="1"/>
  <c r="O11" i="37"/>
  <c r="O30" i="37" s="1"/>
  <c r="E14" i="45"/>
  <c r="U16" i="33"/>
  <c r="U17" i="33" s="1"/>
  <c r="U18" i="33" s="1"/>
  <c r="E33" i="45"/>
  <c r="E41" i="45" s="1"/>
  <c r="E44" i="45" s="1"/>
  <c r="E23" i="45" s="1"/>
  <c r="E26" i="45"/>
  <c r="K11" i="37"/>
  <c r="U39" i="33"/>
  <c r="U40" i="33" s="1"/>
  <c r="U41" i="33" s="1"/>
  <c r="D14" i="45"/>
  <c r="U57" i="33"/>
  <c r="O33" i="37"/>
  <c r="E40" i="37"/>
  <c r="G33" i="37"/>
  <c r="I40" i="37"/>
  <c r="I42" i="37" s="1"/>
  <c r="I52" i="37" s="1"/>
  <c r="M59" i="37"/>
  <c r="U58" i="33"/>
  <c r="U59" i="33" s="1"/>
  <c r="G30" i="37"/>
  <c r="D56" i="37"/>
  <c r="H30" i="37"/>
  <c r="E18" i="45" l="1"/>
  <c r="E21" i="45" s="1"/>
  <c r="U76" i="33"/>
  <c r="U43" i="33"/>
  <c r="N38" i="37"/>
  <c r="O38" i="37" s="1"/>
  <c r="F9" i="45"/>
  <c r="E27" i="45"/>
  <c r="H33" i="37"/>
  <c r="K30" i="37"/>
  <c r="U77" i="33"/>
  <c r="U78" i="33" s="1"/>
  <c r="E42" i="37"/>
  <c r="G40" i="37"/>
  <c r="D66" i="37"/>
  <c r="N59" i="37"/>
  <c r="O59" i="37" s="1"/>
  <c r="F43" i="45" l="1"/>
  <c r="F8" i="45"/>
  <c r="E54" i="37"/>
  <c r="F11" i="45"/>
  <c r="H40" i="37"/>
  <c r="K33" i="37"/>
  <c r="J34" i="37"/>
  <c r="E52" i="37"/>
  <c r="G42" i="37"/>
  <c r="E29" i="45"/>
  <c r="K34" i="37" l="1"/>
  <c r="J40" i="37"/>
  <c r="J42" i="37" s="1"/>
  <c r="J52" i="37" s="1"/>
  <c r="H42" i="37"/>
  <c r="E56" i="37"/>
  <c r="G52" i="37"/>
  <c r="L34" i="37"/>
  <c r="L40" i="37" s="1"/>
  <c r="F13" i="45"/>
  <c r="F14" i="45" s="1"/>
  <c r="K40" i="37" l="1"/>
  <c r="M34" i="37"/>
  <c r="F33" i="45"/>
  <c r="F41" i="45" s="1"/>
  <c r="F44" i="45" s="1"/>
  <c r="F26" i="45"/>
  <c r="E66" i="37"/>
  <c r="H52" i="37"/>
  <c r="K42" i="37"/>
  <c r="L42" i="37"/>
  <c r="F54" i="37" l="1"/>
  <c r="M40" i="37"/>
  <c r="K52" i="37"/>
  <c r="J62" i="37"/>
  <c r="F23" i="45"/>
  <c r="F27" i="45" s="1"/>
  <c r="F18" i="45"/>
  <c r="F21" i="45" s="1"/>
  <c r="L52" i="37"/>
  <c r="N34" i="37"/>
  <c r="N40" i="37" s="1"/>
  <c r="N42" i="37" s="1"/>
  <c r="N52" i="37" s="1"/>
  <c r="F29" i="45" l="1"/>
  <c r="O34" i="37"/>
  <c r="L62" i="37"/>
  <c r="K62" i="37"/>
  <c r="J63" i="37"/>
  <c r="M42" i="37"/>
  <c r="O40" i="37"/>
  <c r="F56" i="37"/>
  <c r="G54" i="37"/>
  <c r="M52" i="37" l="1"/>
  <c r="O42" i="37"/>
  <c r="F66" i="37"/>
  <c r="G56" i="37"/>
  <c r="K63" i="37"/>
  <c r="L63" i="37"/>
  <c r="O52" i="37" l="1"/>
  <c r="M62" i="37"/>
  <c r="H54" i="37"/>
  <c r="G66" i="37"/>
  <c r="N62" i="37" l="1"/>
  <c r="O62" i="37" s="1"/>
  <c r="H56" i="37"/>
  <c r="M63" i="37"/>
  <c r="N63" i="37" l="1"/>
  <c r="O63" i="37" s="1"/>
  <c r="H66" i="37"/>
  <c r="I54" i="37" l="1"/>
  <c r="I56" i="37" l="1"/>
  <c r="I66" i="37" l="1"/>
  <c r="J54" i="37" l="1"/>
  <c r="J56" i="37" l="1"/>
  <c r="K54" i="37"/>
  <c r="K56" i="37" l="1"/>
  <c r="J60" i="37"/>
  <c r="J64" i="37" l="1"/>
  <c r="K60" i="37"/>
  <c r="K64" i="37" l="1"/>
  <c r="J66" i="37"/>
  <c r="L54" i="37" l="1"/>
  <c r="K66" i="37"/>
  <c r="L56" i="37" l="1"/>
  <c r="L60" i="37" l="1"/>
  <c r="L64" i="37" l="1"/>
  <c r="L66" i="37" l="1"/>
  <c r="M54" i="37" l="1"/>
  <c r="M56" i="37" l="1"/>
  <c r="M60" i="37" l="1"/>
  <c r="M64" i="37" l="1"/>
  <c r="M66" i="37" l="1"/>
  <c r="N54" i="37" l="1"/>
  <c r="N56" i="37" l="1"/>
  <c r="O54" i="37"/>
  <c r="O56" i="37" l="1"/>
  <c r="N60" i="37"/>
  <c r="N64" i="37" l="1"/>
  <c r="O60" i="37"/>
  <c r="O64" i="37" l="1"/>
  <c r="N66" i="37"/>
  <c r="O66" i="3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Jim Pearson</author>
  </authors>
  <commentList>
    <comment ref="F10" authorId="0" shapeId="0" xr:uid="{00000000-0006-0000-0B00-000001000000}">
      <text>
        <r>
          <rPr>
            <sz val="8"/>
            <color indexed="81"/>
            <rFont val="Tahoma"/>
            <family val="2"/>
          </rPr>
          <t xml:space="preserve">The 100 and the 20 in this cell are constants.
The % must be used in conjunction with a multiplication operator ( * ) to calculate a percentage of a constant or </t>
        </r>
        <r>
          <rPr>
            <i/>
            <sz val="8"/>
            <color indexed="81"/>
            <rFont val="Tahoma"/>
            <family val="2"/>
          </rPr>
          <t>operand</t>
        </r>
        <r>
          <rPr>
            <sz val="8"/>
            <color indexed="81"/>
            <rFont val="Tahoma"/>
            <family val="2"/>
          </rPr>
          <t xml:space="preserve"> (i.e. the number in a cell specified by a cell reference).
If an * is not used, the % operator can do some rather strange things.
Try changing the * to an addition, subtraction or division operator ( + - or / ) and watch what happens to the result of the formula.</t>
        </r>
      </text>
    </comment>
    <comment ref="F12" authorId="0" shapeId="0" xr:uid="{00000000-0006-0000-0B00-000002000000}">
      <text>
        <r>
          <rPr>
            <sz val="8"/>
            <color indexed="81"/>
            <rFont val="Tahoma"/>
            <family val="2"/>
          </rPr>
          <t xml:space="preserve">Note:  The = as the first character of this cell tells Excel this is a formula.  The = between N57 and N58 is an </t>
        </r>
        <r>
          <rPr>
            <i/>
            <sz val="8"/>
            <color indexed="81"/>
            <rFont val="Tahoma"/>
            <family val="2"/>
          </rPr>
          <t>operator</t>
        </r>
        <r>
          <rPr>
            <sz val="8"/>
            <color indexed="81"/>
            <rFont val="Tahoma"/>
            <family val="2"/>
          </rPr>
          <t>.</t>
        </r>
      </text>
    </comment>
    <comment ref="F14" authorId="0" shapeId="0" xr:uid="{00000000-0006-0000-0B00-000003000000}">
      <text>
        <r>
          <rPr>
            <sz val="8"/>
            <color indexed="81"/>
            <rFont val="Tahoma"/>
            <family val="2"/>
          </rPr>
          <t>This formula is
asking Excel to answer a True / False question.
Try changing the &gt; to a &lt; and watch what happens.</t>
        </r>
      </text>
    </comment>
    <comment ref="F15" authorId="0" shapeId="0" xr:uid="{00000000-0006-0000-0B00-000004000000}">
      <text>
        <r>
          <rPr>
            <sz val="8"/>
            <color indexed="81"/>
            <rFont val="Tahoma"/>
            <family val="2"/>
          </rPr>
          <t>This function is also a True / False question, but with 2 arguments.</t>
        </r>
      </text>
    </comment>
    <comment ref="F17" authorId="0" shapeId="0" xr:uid="{00000000-0006-0000-0B00-000005000000}">
      <text>
        <r>
          <rPr>
            <sz val="8"/>
            <color indexed="81"/>
            <rFont val="Tahoma"/>
            <family val="2"/>
          </rPr>
          <t>This formula is
asking Excel to answer a True / False question.</t>
        </r>
      </text>
    </comment>
    <comment ref="F20" authorId="0" shapeId="0" xr:uid="{00000000-0006-0000-0B00-000006000000}">
      <text>
        <r>
          <rPr>
            <sz val="8"/>
            <color indexed="81"/>
            <rFont val="Tahoma"/>
            <family val="2"/>
          </rPr>
          <t xml:space="preserve">There are two ranges in the argument of this SUM function </t>
        </r>
        <r>
          <rPr>
            <sz val="8"/>
            <color indexed="81"/>
            <rFont val="Arial"/>
            <family val="2"/>
          </rPr>
          <t>–</t>
        </r>
        <r>
          <rPr>
            <sz val="8"/>
            <color indexed="81"/>
            <rFont val="Tahoma"/>
            <family val="2"/>
          </rPr>
          <t xml:space="preserve"> M50:M59 and M55:N59 and they are separated by a space.  The overlapping cells in the two ranges are M55:M59, so the SUM function only sums those overlapping cells, i.e. the numbers from 6 to 10 that are in those cells.
Double click in this cell then look at the borders in the data columns to see how they overlap.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Owner</author>
    <author>turing</author>
    <author>viftech</author>
  </authors>
  <commentList>
    <comment ref="C14" authorId="0" shapeId="0" xr:uid="{00000000-0006-0000-1500-000001000000}">
      <text/>
    </comment>
    <comment ref="E52" authorId="1" shapeId="0" xr:uid="{00000000-0006-0000-1500-000002000000}">
      <text>
        <r>
          <rPr>
            <b/>
            <sz val="9"/>
            <color indexed="81"/>
            <rFont val="Tahoma"/>
            <family val="2"/>
          </rPr>
          <t>Noor:</t>
        </r>
        <r>
          <rPr>
            <sz val="9"/>
            <color indexed="81"/>
            <rFont val="Tahoma"/>
            <family val="2"/>
          </rPr>
          <t xml:space="preserve">
My city!</t>
        </r>
      </text>
    </comment>
    <comment ref="I70" authorId="2" shapeId="0" xr:uid="{00000000-0006-0000-1500-000003000000}">
      <text>
        <r>
          <rPr>
            <b/>
            <sz val="9"/>
            <color indexed="81"/>
            <rFont val="Tahoma"/>
            <family val="2"/>
          </rPr>
          <t>Capital Reservers
Capital Redemption
Foreign Exchange
CSR 
General Reserves</t>
        </r>
      </text>
    </comment>
    <comment ref="I73" authorId="2" shapeId="0" xr:uid="{00000000-0006-0000-1500-000004000000}">
      <text>
        <r>
          <rPr>
            <b/>
            <sz val="9"/>
            <color indexed="81"/>
            <rFont val="Tahoma"/>
            <family val="2"/>
          </rPr>
          <t xml:space="preserve">Balance Carried Forward + Total Reserves
</t>
        </r>
      </text>
    </comment>
    <comment ref="I76" authorId="2" shapeId="0" xr:uid="{00000000-0006-0000-1500-000005000000}">
      <text>
        <r>
          <rPr>
            <b/>
            <sz val="9"/>
            <color indexed="81"/>
            <rFont val="Tahoma"/>
            <family val="2"/>
          </rPr>
          <t xml:space="preserve">ShareCapital + Total Reserves and Surplus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<sst xmlns="http://schemas.openxmlformats.org/spreadsheetml/2006/main" count="12802" uniqueCount="5061">
  <si>
    <t>Select the cell range / chart / table you want to change in terms of formatting</t>
  </si>
  <si>
    <t>Chart 1 has this format:</t>
  </si>
  <si>
    <t>Chart 2 has a different format:</t>
  </si>
  <si>
    <t>Zooming Only Selected Cells rather than the entire worksheet</t>
  </si>
  <si>
    <t>Select the range of cells you want to appear in the screen</t>
  </si>
  <si>
    <t>Select 100% or the appropriate % from the Custom option.</t>
  </si>
  <si>
    <t>Line Break Within a Cell - Useful when you have text wrapping within a cell</t>
  </si>
  <si>
    <t>Move your cursor over the cell and select Format &gt; Cells &gt; Alignment &gt; check the Wrap Text</t>
  </si>
  <si>
    <t>Enter your text and hit Alt - Enter where you want the break to occur</t>
  </si>
  <si>
    <t>North Park</t>
  </si>
  <si>
    <t>North 
Park</t>
  </si>
  <si>
    <t>A more complicated version of this is to split the contents of the cell and insert an angle border within the cell:</t>
  </si>
  <si>
    <t xml:space="preserve">       Month
Town</t>
  </si>
  <si>
    <t>Key Board Short Cuts</t>
  </si>
  <si>
    <t>Key Strokes</t>
  </si>
  <si>
    <t>Action Invoked</t>
  </si>
  <si>
    <t xml:space="preserve">F2  </t>
  </si>
  <si>
    <t>Edit the Selected Cell</t>
  </si>
  <si>
    <t>Go to the Selected Cell</t>
  </si>
  <si>
    <t xml:space="preserve">F7  </t>
  </si>
  <si>
    <t>Spell Check the Selected Text</t>
  </si>
  <si>
    <t>Create a Chart</t>
  </si>
  <si>
    <t>Ctrl + F</t>
  </si>
  <si>
    <t>Bring up the Search Box</t>
  </si>
  <si>
    <t xml:space="preserve">Ctrl + A  </t>
  </si>
  <si>
    <t>Select all worksheet contents</t>
  </si>
  <si>
    <t xml:space="preserve">Ctrl + K  </t>
  </si>
  <si>
    <t>Insert a Link</t>
  </si>
  <si>
    <t>Ctrl + Tab</t>
  </si>
  <si>
    <t>Switch between workbooks or windows</t>
  </si>
  <si>
    <t>Ctrl + Page Up / Down</t>
  </si>
  <si>
    <t>Move between worksheets in the same Excel File</t>
  </si>
  <si>
    <t>Ctrl + D</t>
  </si>
  <si>
    <t>Fill down</t>
  </si>
  <si>
    <t>Ctrl + R</t>
  </si>
  <si>
    <t>Fill right</t>
  </si>
  <si>
    <t>Ctrl + Shift + 3</t>
  </si>
  <si>
    <t>Ctrl + Shift + ~</t>
  </si>
  <si>
    <t>General format</t>
  </si>
  <si>
    <t>Lookup</t>
  </si>
  <si>
    <t>Math</t>
  </si>
  <si>
    <t>Statistical</t>
  </si>
  <si>
    <t>Reference</t>
  </si>
  <si>
    <t>Information</t>
  </si>
  <si>
    <t>Array</t>
  </si>
  <si>
    <t>IF</t>
  </si>
  <si>
    <t>VLOOKUP</t>
  </si>
  <si>
    <t>SUM</t>
  </si>
  <si>
    <t>AVERAGE</t>
  </si>
  <si>
    <t>TODAY</t>
  </si>
  <si>
    <t>UPPER</t>
  </si>
  <si>
    <t>SUMPRODUCT</t>
  </si>
  <si>
    <t>INDEX</t>
  </si>
  <si>
    <t>SUBTOTAL</t>
  </si>
  <si>
    <t>MIN</t>
  </si>
  <si>
    <t>NOW</t>
  </si>
  <si>
    <t>PROPER</t>
  </si>
  <si>
    <t>AND</t>
  </si>
  <si>
    <t>MATCH</t>
  </si>
  <si>
    <t>ROUND</t>
  </si>
  <si>
    <t>MAX</t>
  </si>
  <si>
    <t>LOWER</t>
  </si>
  <si>
    <t>OR</t>
  </si>
  <si>
    <t>COUNT</t>
  </si>
  <si>
    <t>DATEDIF</t>
  </si>
  <si>
    <t>LEFT</t>
  </si>
  <si>
    <t>COUNTA</t>
  </si>
  <si>
    <t>RIGHT</t>
  </si>
  <si>
    <t>ABS</t>
  </si>
  <si>
    <t>MID</t>
  </si>
  <si>
    <t>MOD</t>
  </si>
  <si>
    <t>LEN</t>
  </si>
  <si>
    <t>Commonly used functions highlighted by red</t>
  </si>
  <si>
    <t>CHOOSE</t>
  </si>
  <si>
    <t>OFFSET</t>
  </si>
  <si>
    <t>REPT</t>
  </si>
  <si>
    <t>ISBLANK</t>
  </si>
  <si>
    <t>FREQUENCY</t>
  </si>
  <si>
    <t>HLOOKUP</t>
  </si>
  <si>
    <t>SMALL</t>
  </si>
  <si>
    <t>INDIRECT</t>
  </si>
  <si>
    <t>TRIM / CLEAN</t>
  </si>
  <si>
    <t>ISNUMBER</t>
  </si>
  <si>
    <t>TRANSPOSE</t>
  </si>
  <si>
    <t>HYPERLINK</t>
  </si>
  <si>
    <t>LARGE</t>
  </si>
  <si>
    <t>ROW</t>
  </si>
  <si>
    <t>SUBSTITUTE</t>
  </si>
  <si>
    <t>ISTEXT</t>
  </si>
  <si>
    <t>RANK</t>
  </si>
  <si>
    <t>COLUMN</t>
  </si>
  <si>
    <t>ISNA</t>
  </si>
  <si>
    <t>NA</t>
  </si>
  <si>
    <t>.</t>
  </si>
  <si>
    <r>
      <rPr>
        <b/>
        <sz val="11"/>
        <color indexed="8"/>
        <rFont val="Arial"/>
        <family val="2"/>
      </rPr>
      <t>Operators and Operands</t>
    </r>
    <r>
      <rPr>
        <sz val="11"/>
        <color theme="1"/>
        <rFont val="Calibri"/>
        <family val="2"/>
        <scheme val="minor"/>
      </rPr>
      <t xml:space="preserve"> – the components of a formula …</t>
    </r>
  </si>
  <si>
    <t>Read the cell comments … hover the mouse</t>
  </si>
  <si>
    <r>
      <t xml:space="preserve">This section briefly explains </t>
    </r>
    <r>
      <rPr>
        <i/>
        <sz val="10"/>
        <color indexed="8"/>
        <rFont val="Arial"/>
        <family val="2"/>
      </rPr>
      <t>operators</t>
    </r>
    <r>
      <rPr>
        <sz val="11"/>
        <color theme="1"/>
        <rFont val="Calibri"/>
        <family val="2"/>
        <scheme val="minor"/>
      </rPr>
      <t xml:space="preserve"> and </t>
    </r>
    <r>
      <rPr>
        <i/>
        <sz val="10"/>
        <color indexed="8"/>
        <rFont val="Arial"/>
        <family val="2"/>
      </rPr>
      <t>operands,</t>
    </r>
    <r>
      <rPr>
        <sz val="11"/>
        <color theme="1"/>
        <rFont val="Calibri"/>
        <family val="2"/>
        <scheme val="minor"/>
      </rPr>
      <t xml:space="preserve"> which are components of a formula ...</t>
    </r>
  </si>
  <si>
    <t>pointer over cells that display a red triangle in</t>
  </si>
  <si>
    <t>the top right corner to display the comments.</t>
  </si>
  <si>
    <r>
      <t xml:space="preserve">An </t>
    </r>
    <r>
      <rPr>
        <b/>
        <i/>
        <sz val="10"/>
        <rFont val="Arial"/>
        <family val="2"/>
      </rPr>
      <t>operator</t>
    </r>
    <r>
      <rPr>
        <sz val="10"/>
        <rFont val="Arial"/>
        <family val="2"/>
      </rPr>
      <t xml:space="preserve"> is a </t>
    </r>
    <r>
      <rPr>
        <i/>
        <sz val="10"/>
        <rFont val="Arial"/>
        <family val="2"/>
      </rPr>
      <t>symbol</t>
    </r>
    <r>
      <rPr>
        <sz val="10"/>
        <rFont val="Arial"/>
        <family val="2"/>
      </rPr>
      <t xml:space="preserve"> in a formula or function that tells Excel which</t>
    </r>
  </si>
  <si>
    <t>Example</t>
  </si>
  <si>
    <t>Column G</t>
  </si>
  <si>
    <r>
      <t xml:space="preserve">calculation to perform on the associated </t>
    </r>
    <r>
      <rPr>
        <i/>
        <sz val="10"/>
        <rFont val="Arial"/>
        <family val="2"/>
      </rPr>
      <t>operand(s).</t>
    </r>
  </si>
  <si>
    <t>Formulae</t>
  </si>
  <si>
    <t>Operator</t>
  </si>
  <si>
    <t>Type</t>
  </si>
  <si>
    <t>Performs</t>
  </si>
  <si>
    <t>Data used by examples</t>
  </si>
  <si>
    <t>Arithmetic</t>
  </si>
  <si>
    <t>Addition</t>
  </si>
  <si>
    <t>One</t>
  </si>
  <si>
    <r>
      <t xml:space="preserve">An </t>
    </r>
    <r>
      <rPr>
        <b/>
        <i/>
        <sz val="10"/>
        <rFont val="Arial"/>
        <family val="2"/>
      </rPr>
      <t>operand</t>
    </r>
    <r>
      <rPr>
        <sz val="10"/>
        <rFont val="Arial"/>
        <family val="2"/>
      </rPr>
      <t xml:space="preserve"> is </t>
    </r>
    <r>
      <rPr>
        <i/>
        <sz val="10"/>
        <rFont val="Arial"/>
        <family val="2"/>
      </rPr>
      <t>data</t>
    </r>
    <r>
      <rPr>
        <sz val="10"/>
        <rFont val="Arial"/>
        <family val="2"/>
      </rPr>
      <t xml:space="preserve"> in the form of a </t>
    </r>
    <r>
      <rPr>
        <i/>
        <sz val="10"/>
        <rFont val="Arial"/>
        <family val="2"/>
      </rPr>
      <t>constant</t>
    </r>
    <r>
      <rPr>
        <sz val="10"/>
        <rFont val="Arial"/>
        <family val="2"/>
      </rPr>
      <t xml:space="preserve"> in a formula, or </t>
    </r>
    <r>
      <rPr>
        <i/>
        <sz val="10"/>
        <rFont val="Arial"/>
        <family val="2"/>
      </rPr>
      <t>data</t>
    </r>
    <r>
      <rPr>
        <sz val="10"/>
        <rFont val="Arial"/>
        <family val="2"/>
      </rPr>
      <t xml:space="preserve"> in a</t>
    </r>
  </si>
  <si>
    <t>Subtraction</t>
  </si>
  <si>
    <t>Two</t>
  </si>
  <si>
    <t>another cell or range of cells that is referred to in a formula or function.</t>
  </si>
  <si>
    <t>Multiplication</t>
  </si>
  <si>
    <t>Three</t>
  </si>
  <si>
    <t>Division</t>
  </si>
  <si>
    <r>
      <t xml:space="preserve">Column G at right lists the </t>
    </r>
    <r>
      <rPr>
        <i/>
        <sz val="10"/>
        <rFont val="Arial"/>
        <family val="2"/>
      </rPr>
      <t>operators</t>
    </r>
    <r>
      <rPr>
        <sz val="10"/>
        <rFont val="Arial"/>
        <family val="2"/>
      </rPr>
      <t xml:space="preserve"> that can be used in a formula.</t>
    </r>
  </si>
  <si>
    <t>Percent</t>
  </si>
  <si>
    <t>Exponentiation</t>
  </si>
  <si>
    <r>
      <t xml:space="preserve">Column F contains simple examples of how each </t>
    </r>
    <r>
      <rPr>
        <i/>
        <sz val="10"/>
        <rFont val="Arial"/>
        <family val="2"/>
      </rPr>
      <t>operator</t>
    </r>
    <r>
      <rPr>
        <sz val="10"/>
        <rFont val="Arial"/>
        <family val="2"/>
      </rPr>
      <t xml:space="preserve"> might be used.</t>
    </r>
  </si>
  <si>
    <t>Equal to</t>
  </si>
  <si>
    <t>Not equal to</t>
  </si>
  <si>
    <r>
      <rPr>
        <sz val="10"/>
        <color indexed="12"/>
        <rFont val="Arial"/>
        <family val="2"/>
      </rPr>
      <t>Data</t>
    </r>
    <r>
      <rPr>
        <sz val="10"/>
        <rFont val="Arial"/>
        <family val="2"/>
      </rPr>
      <t xml:space="preserve"> used as </t>
    </r>
    <r>
      <rPr>
        <i/>
        <sz val="10"/>
        <rFont val="Arial"/>
        <family val="2"/>
      </rPr>
      <t>operands</t>
    </r>
    <r>
      <rPr>
        <sz val="10"/>
        <rFont val="Arial"/>
        <family val="2"/>
      </rPr>
      <t xml:space="preserve"> in the examples are in Columns M and N.</t>
    </r>
  </si>
  <si>
    <t>Greater than</t>
  </si>
  <si>
    <t>Greater than or equal to</t>
  </si>
  <si>
    <r>
      <t xml:space="preserve">The cell references and </t>
    </r>
    <r>
      <rPr>
        <i/>
        <sz val="10"/>
        <rFont val="Arial"/>
        <family val="2"/>
      </rPr>
      <t>constants</t>
    </r>
    <r>
      <rPr>
        <sz val="10"/>
        <rFont val="Arial"/>
        <family val="2"/>
      </rPr>
      <t xml:space="preserve"> </t>
    </r>
    <r>
      <rPr>
        <sz val="10"/>
        <color indexed="23"/>
        <rFont val="Arial"/>
        <family val="2"/>
      </rPr>
      <t xml:space="preserve">(i.e. numbers or </t>
    </r>
    <r>
      <rPr>
        <i/>
        <sz val="10"/>
        <color indexed="23"/>
        <rFont val="Arial"/>
        <family val="2"/>
      </rPr>
      <t>character strings</t>
    </r>
    <r>
      <rPr>
        <sz val="10"/>
        <color indexed="23"/>
        <rFont val="Arial"/>
        <family val="2"/>
      </rPr>
      <t xml:space="preserve"> in</t>
    </r>
  </si>
  <si>
    <t>Less than</t>
  </si>
  <si>
    <r>
      <rPr>
        <sz val="10"/>
        <color indexed="23"/>
        <rFont val="Arial"/>
        <family val="2"/>
      </rPr>
      <t>"inverted commas")</t>
    </r>
    <r>
      <rPr>
        <sz val="10"/>
        <rFont val="Arial"/>
        <family val="2"/>
      </rPr>
      <t xml:space="preserve"> in the example formulae are </t>
    </r>
    <r>
      <rPr>
        <i/>
        <sz val="10"/>
        <rFont val="Arial"/>
        <family val="2"/>
      </rPr>
      <t>operands</t>
    </r>
    <r>
      <rPr>
        <sz val="10"/>
        <rFont val="Arial"/>
        <family val="2"/>
      </rPr>
      <t>.</t>
    </r>
  </si>
  <si>
    <t>Less than or equal to</t>
  </si>
  <si>
    <t>:</t>
  </si>
  <si>
    <r>
      <t xml:space="preserve">Range of contiguous cells </t>
    </r>
    <r>
      <rPr>
        <sz val="10"/>
        <color indexed="23"/>
        <rFont val="Arial"/>
        <family val="2"/>
      </rPr>
      <t xml:space="preserve">(e.g. A1:B10 means </t>
    </r>
    <r>
      <rPr>
        <i/>
        <sz val="10"/>
        <color indexed="23"/>
        <rFont val="Arial"/>
        <family val="2"/>
      </rPr>
      <t>from</t>
    </r>
    <r>
      <rPr>
        <sz val="10"/>
        <color indexed="23"/>
        <rFont val="Arial"/>
        <family val="2"/>
      </rPr>
      <t xml:space="preserve"> A1 </t>
    </r>
    <r>
      <rPr>
        <i/>
        <sz val="10"/>
        <color indexed="23"/>
        <rFont val="Arial"/>
        <family val="2"/>
      </rPr>
      <t>to</t>
    </r>
    <r>
      <rPr>
        <sz val="10"/>
        <color indexed="23"/>
        <rFont val="Arial"/>
        <family val="2"/>
      </rPr>
      <t xml:space="preserve"> B10)</t>
    </r>
  </si>
  <si>
    <t>The uppercase words in the examples that are not in inverted commas,</t>
  </si>
  <si>
    <t>,</t>
  </si>
  <si>
    <t>Logical, Lookup, Math, Statistical, Reference, Date, Text, Information, Array, Financial, 2D &amp; 3D Formulas, linked workbooks &amp; worksheet formulas, Range Name</t>
  </si>
  <si>
    <t>Range Name</t>
  </si>
  <si>
    <t>JARMOT KALAN</t>
  </si>
  <si>
    <t>JARRAL</t>
  </si>
  <si>
    <t>JARWAR</t>
  </si>
  <si>
    <t>JASIAL</t>
  </si>
  <si>
    <t>JASSAR</t>
  </si>
  <si>
    <t>JATHEKI</t>
  </si>
  <si>
    <t>JATI</t>
  </si>
  <si>
    <t>JATLI</t>
  </si>
  <si>
    <t>JATLI (AK)</t>
  </si>
  <si>
    <t>JATOI</t>
  </si>
  <si>
    <t>JATTI DHERI</t>
  </si>
  <si>
    <t>JAUHAR ABAD</t>
  </si>
  <si>
    <t>JAURAH</t>
  </si>
  <si>
    <t>JAVED NAGAR</t>
  </si>
  <si>
    <t>JEHAN GIRA</t>
  </si>
  <si>
    <t>JEWAR</t>
  </si>
  <si>
    <t>JEWRA</t>
  </si>
  <si>
    <t>JHAL MAGSI</t>
  </si>
  <si>
    <t>JHALLAN</t>
  </si>
  <si>
    <t>JHAMAT</t>
  </si>
  <si>
    <t>JHAMRAH</t>
  </si>
  <si>
    <t>JHANGI</t>
  </si>
  <si>
    <t>JHATLA</t>
  </si>
  <si>
    <t>JHATTA HATHIAL</t>
  </si>
  <si>
    <t>JHAWRIAN</t>
  </si>
  <si>
    <t>JHELUM G.P.O.</t>
  </si>
  <si>
    <t>JHIKA GALI</t>
  </si>
  <si>
    <t>JHIMPIR R.S.</t>
  </si>
  <si>
    <t>JHOK SHARIF</t>
  </si>
  <si>
    <t>JHOKE UTRA</t>
  </si>
  <si>
    <t>JHOL</t>
  </si>
  <si>
    <t>JHUDO</t>
  </si>
  <si>
    <t>JIWANI</t>
  </si>
  <si>
    <t>JOHI</t>
  </si>
  <si>
    <t>JOKALIAN</t>
  </si>
  <si>
    <t>JUMAN SHAH</t>
  </si>
  <si>
    <t>JUNEJO MODEL FORM FARM</t>
  </si>
  <si>
    <t xml:space="preserve">JUTIAL </t>
  </si>
  <si>
    <t>KABAL</t>
  </si>
  <si>
    <t>KABIR WALA</t>
  </si>
  <si>
    <t>KACHA KHUH</t>
  </si>
  <si>
    <t>KACHAMALI KHEL</t>
  </si>
  <si>
    <t>KACHI PAIND KHAN</t>
  </si>
  <si>
    <t>KACHURA</t>
  </si>
  <si>
    <t>KADHALA</t>
  </si>
  <si>
    <t>KADIRPUR RAWAN</t>
  </si>
  <si>
    <t>KAGHAN</t>
  </si>
  <si>
    <t>KAGHUZAI</t>
  </si>
  <si>
    <t>KAHI</t>
  </si>
  <si>
    <t>KAHNA NAU</t>
  </si>
  <si>
    <t>KAHROR PAKKA</t>
  </si>
  <si>
    <t>KAHURI</t>
  </si>
  <si>
    <t>KAHUTA</t>
  </si>
  <si>
    <t>KAHUTI BAZAR</t>
  </si>
  <si>
    <t>KAKI NAO</t>
  </si>
  <si>
    <t>KAKKI</t>
  </si>
  <si>
    <t>KAKOTRI</t>
  </si>
  <si>
    <t>KAKRALA</t>
  </si>
  <si>
    <t>KAKRALI</t>
  </si>
  <si>
    <t>KAKUL</t>
  </si>
  <si>
    <t>KALA</t>
  </si>
  <si>
    <t>KALA BAGH (HAZARA)</t>
  </si>
  <si>
    <t>KALA DAB</t>
  </si>
  <si>
    <t>KALA GUJRAN</t>
  </si>
  <si>
    <t>KALABAGH</t>
  </si>
  <si>
    <t>KALABAT</t>
  </si>
  <si>
    <t>KALAN BASAND</t>
  </si>
  <si>
    <t>KALANGAR</t>
  </si>
  <si>
    <t>KALAR KAHAR</t>
  </si>
  <si>
    <t>KALAS WALA</t>
  </si>
  <si>
    <t>KALASKEY</t>
  </si>
  <si>
    <t>KALAT</t>
  </si>
  <si>
    <t>KALATUK</t>
  </si>
  <si>
    <t>KALEKE</t>
  </si>
  <si>
    <t>KALHORA</t>
  </si>
  <si>
    <t>KALIAM AWAN</t>
  </si>
  <si>
    <t>KALLAR SAYYDAN</t>
  </si>
  <si>
    <t>KALLAS SHARIF</t>
  </si>
  <si>
    <t>KALLOR</t>
  </si>
  <si>
    <t xml:space="preserve">KALLUR KOT </t>
  </si>
  <si>
    <t>KALRI</t>
  </si>
  <si>
    <t>KALU KHAN</t>
  </si>
  <si>
    <t>KALWAN</t>
  </si>
  <si>
    <t>KAMALIA</t>
  </si>
  <si>
    <t xml:space="preserve">KAMALIA SUGAR MILLS </t>
  </si>
  <si>
    <t>KAMALPUR MUSA</t>
  </si>
  <si>
    <t>KAMAR MASHANI</t>
  </si>
  <si>
    <t>KAMBAR</t>
  </si>
  <si>
    <t>KAMO KE</t>
  </si>
  <si>
    <t>KAMRAN KALAY</t>
  </si>
  <si>
    <t>KAMRIAL</t>
  </si>
  <si>
    <t>KANA</t>
  </si>
  <si>
    <t>KANDAN</t>
  </si>
  <si>
    <t>KANDHKOT</t>
  </si>
  <si>
    <t>KANDIARI</t>
  </si>
  <si>
    <t>KANDIRA</t>
  </si>
  <si>
    <t>KANGANPUR</t>
  </si>
  <si>
    <t>KANGRA</t>
  </si>
  <si>
    <t>KANGRA TOWNSHIP</t>
  </si>
  <si>
    <t>KANI</t>
  </si>
  <si>
    <t>KANJRUR</t>
  </si>
  <si>
    <t>KANJUR</t>
  </si>
  <si>
    <t>KANJWANI</t>
  </si>
  <si>
    <t>KANYAT KHALIL</t>
  </si>
  <si>
    <t>KAPUROWALI</t>
  </si>
  <si>
    <t>KARACHI AIRPORT</t>
  </si>
  <si>
    <t>KARACHI ALHYDRI GPO</t>
  </si>
  <si>
    <t>KARACHI BALDIA TOWN</t>
  </si>
  <si>
    <t>KARACHI BOARD OF SECONDARY EDUCATION</t>
  </si>
  <si>
    <t xml:space="preserve">KARACHI CANTT. </t>
  </si>
  <si>
    <t>Karachi Saddar GPO</t>
  </si>
  <si>
    <t>KARACHI CITY G.P.O.</t>
  </si>
  <si>
    <t>Karachi City GPO</t>
  </si>
  <si>
    <t>KARACHI CLIFTON</t>
  </si>
  <si>
    <t>Karachi GPO</t>
  </si>
  <si>
    <t>KARACHI DARUL ULOOM (KP-683)</t>
  </si>
  <si>
    <t>KARACHI DEFENCE HOUSING SOCIETY</t>
  </si>
  <si>
    <t>KARACHI FEDERAL B AREA</t>
  </si>
  <si>
    <t>New Town GPO</t>
  </si>
  <si>
    <t>KARACHI G.P.O.</t>
  </si>
  <si>
    <t>KARACHI GOVERNOR HOUSE</t>
  </si>
  <si>
    <t xml:space="preserve">KARACHI GULISTAN-E-JOUHAR (KP-2023) </t>
  </si>
  <si>
    <t xml:space="preserve">KARACHI GULSHAN-E-IQBAL </t>
  </si>
  <si>
    <t xml:space="preserve">KARACHI GULSHAN-E-JAMAL </t>
  </si>
  <si>
    <t>KARACHI GULZAR-E-HIJRI</t>
  </si>
  <si>
    <t>KARACHI HABIB BANK</t>
  </si>
  <si>
    <t>KARACHI HOTEL METROPOLE</t>
  </si>
  <si>
    <t>KARACHI I.T.E</t>
  </si>
  <si>
    <t>KARACHI J.P.M.C</t>
  </si>
  <si>
    <t>KARACHI LIAQATABAD</t>
  </si>
  <si>
    <t>KARACHI LYARI</t>
  </si>
  <si>
    <t>KARACHI MANGHOPIR</t>
  </si>
  <si>
    <t>KARACHI MAURIPUR AF</t>
  </si>
  <si>
    <t>KARACHI MAURIPUR CE</t>
  </si>
  <si>
    <t>KARACHI METROVILLE</t>
  </si>
  <si>
    <t>KARACHI MOSAMIAT CHOWRANGI</t>
  </si>
  <si>
    <t xml:space="preserve">KARACHI NAZIMABAD </t>
  </si>
  <si>
    <t>KARACHI NEW SABZI MANDI</t>
  </si>
  <si>
    <t>KARACHI NISHTAR ROAD</t>
  </si>
  <si>
    <t>KARACHI P.E.C.H.S BI-2</t>
  </si>
  <si>
    <t>KARACHI P.N.A.D.</t>
  </si>
  <si>
    <t>KARACHI SADDAR G.P.O.</t>
  </si>
  <si>
    <t>KARACHI SHAHRA-E-FAISAL</t>
  </si>
  <si>
    <t>KARACHI SHER SHAH COLONY</t>
  </si>
  <si>
    <t xml:space="preserve">KARACHI UNIVERSITY </t>
  </si>
  <si>
    <t>KARAKH</t>
  </si>
  <si>
    <t>KARAM PUR</t>
  </si>
  <si>
    <t>KARAMPUR</t>
  </si>
  <si>
    <t>KARARIWALA KALAN</t>
  </si>
  <si>
    <t>KARIANWALA</t>
  </si>
  <si>
    <t>KARIM ABAD</t>
  </si>
  <si>
    <t>KARIMABAD</t>
  </si>
  <si>
    <t>KARIO GHANWAR</t>
  </si>
  <si>
    <t>KARNAH</t>
  </si>
  <si>
    <t>KAROR</t>
  </si>
  <si>
    <t>KARRIALA</t>
  </si>
  <si>
    <t>KARULI</t>
  </si>
  <si>
    <t>KASHMIRI BAZAR</t>
  </si>
  <si>
    <t>KASHMOR COLONY</t>
  </si>
  <si>
    <t>KASHMORE</t>
  </si>
  <si>
    <t>KASSOKI</t>
  </si>
  <si>
    <t>KASSOWAL</t>
  </si>
  <si>
    <t>KASUR G.P.O</t>
  </si>
  <si>
    <t>KATAGARI</t>
  </si>
  <si>
    <t>KATHA DILAWAR KHAN</t>
  </si>
  <si>
    <t>KATHIALA SHEIKHAN</t>
  </si>
  <si>
    <t>KATLANG</t>
  </si>
  <si>
    <t>KAWANKH</t>
  </si>
  <si>
    <t>KAZIAN</t>
  </si>
  <si>
    <t>KEHRORE</t>
  </si>
  <si>
    <t>KEMARI</t>
  </si>
  <si>
    <t>KHABBEKKI</t>
  </si>
  <si>
    <t>KHADAR KHAN KHEL</t>
  </si>
  <si>
    <t>KHADHAN</t>
  </si>
  <si>
    <t xml:space="preserve">KHADIMABAD </t>
  </si>
  <si>
    <t>KHADRIALA</t>
  </si>
  <si>
    <t>KHADRO</t>
  </si>
  <si>
    <t>KHAIGALA</t>
  </si>
  <si>
    <t>KHAIR ABAD</t>
  </si>
  <si>
    <t>KHAIR PUR GPO</t>
  </si>
  <si>
    <t>KHAIRA GALI</t>
  </si>
  <si>
    <t>KHAIRPUR (CHAKWAL)</t>
  </si>
  <si>
    <t>KHAIRPUR JOSO</t>
  </si>
  <si>
    <t>KHAIRPUR NATHAN SHAH</t>
  </si>
  <si>
    <t>KHAIRPUR SADAT</t>
  </si>
  <si>
    <t>KHAIRPUR TAMIWALI</t>
  </si>
  <si>
    <t>KHAKI</t>
  </si>
  <si>
    <t>KHALABAT TOWNSHIP</t>
  </si>
  <si>
    <t>KHALAS PUR</t>
  </si>
  <si>
    <t>KHALL</t>
  </si>
  <si>
    <t>KHALOL</t>
  </si>
  <si>
    <t>KHAMBARA</t>
  </si>
  <si>
    <t>KHAN BELA</t>
  </si>
  <si>
    <t>KHAN GAH DOGRAN</t>
  </si>
  <si>
    <t>KHAN GARH</t>
  </si>
  <si>
    <t>KHAN PUR</t>
  </si>
  <si>
    <t>KHAN PUR (CHAKWAL)</t>
  </si>
  <si>
    <t>KHAN PUR (SHIKARPUR)</t>
  </si>
  <si>
    <t>KHAN PUR SYEDAN</t>
  </si>
  <si>
    <t>KHAN WAHAN</t>
  </si>
  <si>
    <t>KHANEWAL AMMUNITION DEPOT</t>
  </si>
  <si>
    <t>KHANKI</t>
  </si>
  <si>
    <t>KHANOZAI</t>
  </si>
  <si>
    <t>KHANPUR (HAZARA)</t>
  </si>
  <si>
    <t>KHANPUR JUNEJO</t>
  </si>
  <si>
    <t>KHANPUR MAHAR</t>
  </si>
  <si>
    <t>KHANPUR SHUMALI</t>
  </si>
  <si>
    <t>KHANQAH MUBARIK</t>
  </si>
  <si>
    <t>KHAPLU</t>
  </si>
  <si>
    <t>KHAR (BAJAUR AGENCY)</t>
  </si>
  <si>
    <t>KHARAL ABBASIAN</t>
  </si>
  <si>
    <t>KHARAN</t>
  </si>
  <si>
    <t>KHARIAN CANTT</t>
  </si>
  <si>
    <t>SANDY</t>
  </si>
  <si>
    <t>LITHIA SPRINGS</t>
  </si>
  <si>
    <t>NAMPA</t>
  </si>
  <si>
    <t>NATIONAL CITY</t>
  </si>
  <si>
    <t>GAYLORD</t>
  </si>
  <si>
    <t>HAWTHORNE</t>
  </si>
  <si>
    <t>SAGINAW</t>
  </si>
  <si>
    <t>TOCCOA</t>
  </si>
  <si>
    <t>PHELAN</t>
  </si>
  <si>
    <t>GLENDALE</t>
  </si>
  <si>
    <t>CHESTER</t>
  </si>
  <si>
    <t>WASHINGTONVILLE</t>
  </si>
  <si>
    <t>SAINT CHARLES</t>
  </si>
  <si>
    <t>BRAWLEY</t>
  </si>
  <si>
    <t>PARKHILL</t>
  </si>
  <si>
    <t>Maintenance</t>
  </si>
  <si>
    <t>LEMARS</t>
  </si>
  <si>
    <t>ORLANDO</t>
  </si>
  <si>
    <t>WAVERLY</t>
  </si>
  <si>
    <t>WEST PALM BEACH</t>
  </si>
  <si>
    <t>FT STOCKTON</t>
  </si>
  <si>
    <t>SALT LAKE CITY</t>
  </si>
  <si>
    <t>YONKERS</t>
  </si>
  <si>
    <t>NAPLES</t>
  </si>
  <si>
    <t>FORT MYERS</t>
  </si>
  <si>
    <t>OCALA</t>
  </si>
  <si>
    <t>GRIMES</t>
  </si>
  <si>
    <t>JUSTIN</t>
  </si>
  <si>
    <t>JERSEY CITY</t>
  </si>
  <si>
    <t>CUSHING</t>
  </si>
  <si>
    <t>HUDSON</t>
  </si>
  <si>
    <t>FT LAUDERDALE</t>
  </si>
  <si>
    <t>OKEECHOBEE</t>
  </si>
  <si>
    <t>PALO VERDE</t>
  </si>
  <si>
    <t>SANTA ROSA</t>
  </si>
  <si>
    <t>GREENWOOD</t>
  </si>
  <si>
    <t>ALPHARETA</t>
  </si>
  <si>
    <t>JUPITER</t>
  </si>
  <si>
    <t>TUCSON</t>
  </si>
  <si>
    <t>TUTTLE</t>
  </si>
  <si>
    <t>GAINESVILLE</t>
  </si>
  <si>
    <t>ASHEVILLE</t>
  </si>
  <si>
    <t>SANFORD</t>
  </si>
  <si>
    <t>REDDING</t>
  </si>
  <si>
    <t>ELECTRA</t>
  </si>
  <si>
    <t>BOISE</t>
  </si>
  <si>
    <t>MERIDIAN</t>
  </si>
  <si>
    <t>TAMPA</t>
  </si>
  <si>
    <t>KOSCIUSKO</t>
  </si>
  <si>
    <t>RICHMOND</t>
  </si>
  <si>
    <t>HOLLY HILL</t>
  </si>
  <si>
    <t>SALINA</t>
  </si>
  <si>
    <t>SAN RAFAEL</t>
  </si>
  <si>
    <t>LAND O' LAKES</t>
  </si>
  <si>
    <t>DAYTONA BEACH</t>
  </si>
  <si>
    <t>RIVIERA BEACH</t>
  </si>
  <si>
    <t>STURGIS</t>
  </si>
  <si>
    <t>EAST BRUNSWICK</t>
  </si>
  <si>
    <t>RUSKIN</t>
  </si>
  <si>
    <t>SPRING VALLEY</t>
  </si>
  <si>
    <t>CHICO</t>
  </si>
  <si>
    <t>CHIEFLAND</t>
  </si>
  <si>
    <t>WICHITA</t>
  </si>
  <si>
    <t>RUTHERFORDTON</t>
  </si>
  <si>
    <t>CEDAR FALLS</t>
  </si>
  <si>
    <t>ALMA</t>
  </si>
  <si>
    <t>WATERFORD</t>
  </si>
  <si>
    <t>MOUNT PLEASANT</t>
  </si>
  <si>
    <t>EDISON</t>
  </si>
  <si>
    <t>GRANBY</t>
  </si>
  <si>
    <t>WICHITA FALLS</t>
  </si>
  <si>
    <t>MARION</t>
  </si>
  <si>
    <t>ELBERTON</t>
  </si>
  <si>
    <t>CARLSBAD</t>
  </si>
  <si>
    <t>PERRIS</t>
  </si>
  <si>
    <t>SEBRING</t>
  </si>
  <si>
    <t>MUSKOGEE</t>
  </si>
  <si>
    <t>WEST DES MOINES</t>
  </si>
  <si>
    <t>OPA LOCKA</t>
  </si>
  <si>
    <t>PLACERVILLE</t>
  </si>
  <si>
    <t>CHANDLER</t>
  </si>
  <si>
    <t>PISCATAWAY</t>
  </si>
  <si>
    <t>PERRY</t>
  </si>
  <si>
    <t>GREER</t>
  </si>
  <si>
    <t>LAKE HAVASU CITY</t>
  </si>
  <si>
    <t>MIDLAND</t>
  </si>
  <si>
    <t>CHARLESTON HTS</t>
  </si>
  <si>
    <t>DAWSONVILLE</t>
  </si>
  <si>
    <t>MARATHON</t>
  </si>
  <si>
    <t>SANTEE</t>
  </si>
  <si>
    <t>MIAMI</t>
  </si>
  <si>
    <t>VICKSBURG</t>
  </si>
  <si>
    <t>APOPKA</t>
  </si>
  <si>
    <t>STANFIELD</t>
  </si>
  <si>
    <t>PORT ORANGE</t>
  </si>
  <si>
    <t>MEDLEY</t>
  </si>
  <si>
    <t>EL DORADO</t>
  </si>
  <si>
    <t>GEORGETOWN</t>
  </si>
  <si>
    <t>HOLYOKE</t>
  </si>
  <si>
    <t>GARRETSON</t>
  </si>
  <si>
    <t>PRATT</t>
  </si>
  <si>
    <t>CLEARFIELD</t>
  </si>
  <si>
    <t>CAMARILLO</t>
  </si>
  <si>
    <t>MADISON</t>
  </si>
  <si>
    <t>HOMESTEAD</t>
  </si>
  <si>
    <t>POINCIANA</t>
  </si>
  <si>
    <t>FLOWOOD</t>
  </si>
  <si>
    <t>VALLEY</t>
  </si>
  <si>
    <t>IDAHO FALLS</t>
  </si>
  <si>
    <t>WACO</t>
  </si>
  <si>
    <t>TYRONE</t>
  </si>
  <si>
    <t>WOODWARD</t>
  </si>
  <si>
    <t>BRONX</t>
  </si>
  <si>
    <t>LOVINGTON</t>
  </si>
  <si>
    <t>WEATHERFORD</t>
  </si>
  <si>
    <t>CARNESVILLE</t>
  </si>
  <si>
    <t>BRADENTON</t>
  </si>
  <si>
    <t>OCEANSIDE</t>
  </si>
  <si>
    <t>POMPANO BEACH</t>
  </si>
  <si>
    <t>EAST FREEDOM</t>
  </si>
  <si>
    <t>DIAMOND SPRINGS</t>
  </si>
  <si>
    <t>PONTIAC</t>
  </si>
  <si>
    <t>WATERLOO</t>
  </si>
  <si>
    <t>ESCONDIDO</t>
  </si>
  <si>
    <t>OROVILLE</t>
  </si>
  <si>
    <t>NORMAN</t>
  </si>
  <si>
    <t>CUMMING</t>
  </si>
  <si>
    <t>LAKE PARK</t>
  </si>
  <si>
    <t>GLEN CARBON</t>
  </si>
  <si>
    <t>COLFAX</t>
  </si>
  <si>
    <t>IRVINGTON</t>
  </si>
  <si>
    <t>TEMPE</t>
  </si>
  <si>
    <t>ALPINE</t>
  </si>
  <si>
    <t>ELK CITY</t>
  </si>
  <si>
    <t>SAN MARCOS</t>
  </si>
  <si>
    <t>ROCHESTER</t>
  </si>
  <si>
    <t>Foliage Care</t>
  </si>
  <si>
    <t>MERCED</t>
  </si>
  <si>
    <t>NEW YORK CITY</t>
  </si>
  <si>
    <t>ROSEMEAD</t>
  </si>
  <si>
    <t>SACRAMENTO</t>
  </si>
  <si>
    <t>TURLOCK</t>
  </si>
  <si>
    <t>FLINT</t>
  </si>
  <si>
    <t>FONTANA</t>
  </si>
  <si>
    <t>SANTA FE SPRINGS</t>
  </si>
  <si>
    <t>HUGHSON</t>
  </si>
  <si>
    <t>CLEARWATER</t>
  </si>
  <si>
    <t>STOCKTON</t>
  </si>
  <si>
    <t>ENGLEWOOD</t>
  </si>
  <si>
    <t>ANGELUS OAKS</t>
  </si>
  <si>
    <t>COMMERCE</t>
  </si>
  <si>
    <t>MURRIETTA</t>
  </si>
  <si>
    <t>RIALTO</t>
  </si>
  <si>
    <t>REDLANDS</t>
  </si>
  <si>
    <t>LAKE ELSINORE</t>
  </si>
  <si>
    <t>SIMI VALLEY</t>
  </si>
  <si>
    <t>THOUSAND OAKS</t>
  </si>
  <si>
    <t>CHINO</t>
  </si>
  <si>
    <t>MONTCLAIR</t>
  </si>
  <si>
    <t>MURRIETA</t>
  </si>
  <si>
    <t>STEPHENVILLE</t>
  </si>
  <si>
    <t>MIRA LOMA</t>
  </si>
  <si>
    <t>NEW KENSINGTON</t>
  </si>
  <si>
    <t>ST. PETERSBURG</t>
  </si>
  <si>
    <t>WEISER</t>
  </si>
  <si>
    <t>ROYAL PALM BEACH</t>
  </si>
  <si>
    <t>CITY OF INDUSTRY</t>
  </si>
  <si>
    <t>ROCKLIN</t>
  </si>
  <si>
    <t>ONTARIO</t>
  </si>
  <si>
    <t>BRYAN</t>
  </si>
  <si>
    <t>EUPORA</t>
  </si>
  <si>
    <t>PETALUMA</t>
  </si>
  <si>
    <t>KEOSAUQUA</t>
  </si>
  <si>
    <t>BAD AXE</t>
  </si>
  <si>
    <t>MENIFEE</t>
  </si>
  <si>
    <t>SAN LUIS OBISPO</t>
  </si>
  <si>
    <t>ARCADE</t>
  </si>
  <si>
    <t>INDUSTRY</t>
  </si>
  <si>
    <t>MOUNT VERNON</t>
  </si>
  <si>
    <t>MATHER</t>
  </si>
  <si>
    <t>MODESTO</t>
  </si>
  <si>
    <t>Landscaping</t>
  </si>
  <si>
    <t>2007-13</t>
  </si>
  <si>
    <t>LANDE WAH</t>
  </si>
  <si>
    <t>LANDHI COLONY</t>
  </si>
  <si>
    <t>LANDI ARBAB</t>
  </si>
  <si>
    <t>LANDI KOTAL</t>
  </si>
  <si>
    <t>LANGAY</t>
  </si>
  <si>
    <t>LAR</t>
  </si>
  <si>
    <t>LASHARI</t>
  </si>
  <si>
    <t>LASSAN NAWAB</t>
  </si>
  <si>
    <t>LATAMBER</t>
  </si>
  <si>
    <t>LATIFABAD</t>
  </si>
  <si>
    <t>LATRA</t>
  </si>
  <si>
    <t>LAUGAH</t>
  </si>
  <si>
    <t>LAWA</t>
  </si>
  <si>
    <t>LAWRENCE COLLEGE</t>
  </si>
  <si>
    <t>LAYYAH GPO</t>
  </si>
  <si>
    <t>LAYYAH SUGAR MILLS</t>
  </si>
  <si>
    <t>LEEPA</t>
  </si>
  <si>
    <t>LEHR SULTAN PUR</t>
  </si>
  <si>
    <t>LEHRI</t>
  </si>
  <si>
    <t xml:space="preserve">LEHRI </t>
  </si>
  <si>
    <t>LEHRI KAKAN</t>
  </si>
  <si>
    <t>LEHTRAR BALA</t>
  </si>
  <si>
    <t>LENGRIALI</t>
  </si>
  <si>
    <t>LESSAR KALAN</t>
  </si>
  <si>
    <t>LETI</t>
  </si>
  <si>
    <t>LIAQAT ABAD</t>
  </si>
  <si>
    <t>LIAQAT MEDICAL COLLEGE (JAMSHORO)</t>
  </si>
  <si>
    <t>LIAQAT PUR</t>
  </si>
  <si>
    <t>LILLA</t>
  </si>
  <si>
    <t>LODHRAN</t>
  </si>
  <si>
    <t>LOHI BHER</t>
  </si>
  <si>
    <t>LORA</t>
  </si>
  <si>
    <t>LORALAI CANTT.</t>
  </si>
  <si>
    <t>LOWER TOPA</t>
  </si>
  <si>
    <t xml:space="preserve">LUDDAN </t>
  </si>
  <si>
    <t>LUND KHAWAR</t>
  </si>
  <si>
    <t>LUNDO</t>
  </si>
  <si>
    <t>LUNJGRAN</t>
  </si>
  <si>
    <t>MACHHIAN WALA</t>
  </si>
  <si>
    <t>MACHI GOTH</t>
  </si>
  <si>
    <t>MADARISA</t>
  </si>
  <si>
    <t>MADIJI</t>
  </si>
  <si>
    <t>MADINA</t>
  </si>
  <si>
    <t>MADYAN</t>
  </si>
  <si>
    <t>MAHNI SIAL</t>
  </si>
  <si>
    <t>MAHRABPUR</t>
  </si>
  <si>
    <t xml:space="preserve">MAHUTA MOHRA </t>
  </si>
  <si>
    <t>MAILSI</t>
  </si>
  <si>
    <t>MAILSI COLONY</t>
  </si>
  <si>
    <t>MAINDLA</t>
  </si>
  <si>
    <t>MAINI</t>
  </si>
  <si>
    <t>MAIRA (JHELUM)</t>
  </si>
  <si>
    <t>MAIRA (RAWALPINDI)</t>
  </si>
  <si>
    <t>MAIRA BALA</t>
  </si>
  <si>
    <t>MAIWAND</t>
  </si>
  <si>
    <t>MAKERWAL</t>
  </si>
  <si>
    <t>MAKHAD ROAD</t>
  </si>
  <si>
    <t>MAKHAD SHARIF</t>
  </si>
  <si>
    <t>MAKHDOOMPUR PHOHARAN</t>
  </si>
  <si>
    <t>MAKHDUM RASHID</t>
  </si>
  <si>
    <t>MAKIANA</t>
  </si>
  <si>
    <t>MALAK MALA</t>
  </si>
  <si>
    <t>MALAKAND</t>
  </si>
  <si>
    <t>MALAKPUR</t>
  </si>
  <si>
    <t>MALHAL MUGHLAN</t>
  </si>
  <si>
    <t>MALHOWALI</t>
  </si>
  <si>
    <t>MALIR CANTT</t>
  </si>
  <si>
    <t>MALIR CITY</t>
  </si>
  <si>
    <t>MALIR COLONY</t>
  </si>
  <si>
    <t>MALKA</t>
  </si>
  <si>
    <t>MALKA HANS</t>
  </si>
  <si>
    <t>MALKEY KLAN</t>
  </si>
  <si>
    <t>MALLOT SATTIAN</t>
  </si>
  <si>
    <t>MALLOTE</t>
  </si>
  <si>
    <t>MAMESH KHEL</t>
  </si>
  <si>
    <t>MAMU KANJAN</t>
  </si>
  <si>
    <t>MANA</t>
  </si>
  <si>
    <t>MANAN WALA</t>
  </si>
  <si>
    <t>MANARA</t>
  </si>
  <si>
    <t>MAND</t>
  </si>
  <si>
    <t xml:space="preserve">MAND </t>
  </si>
  <si>
    <t>MANDHARA</t>
  </si>
  <si>
    <t xml:space="preserve">MANDHOLE </t>
  </si>
  <si>
    <t>MANDI AHMED ABAD</t>
  </si>
  <si>
    <t>MANDI BAHAUDDIN G. P. O.</t>
  </si>
  <si>
    <t>MANDI FAIZ ABAD</t>
  </si>
  <si>
    <t>MANDI SADIQ GANJ</t>
  </si>
  <si>
    <t>MANDIAN</t>
  </si>
  <si>
    <t>MANDIR SYEDAN</t>
  </si>
  <si>
    <t>MANDORI</t>
  </si>
  <si>
    <t>MANDRA</t>
  </si>
  <si>
    <t>MANG</t>
  </si>
  <si>
    <t>MANGA MANDI</t>
  </si>
  <si>
    <t>MANGAT</t>
  </si>
  <si>
    <t>MANGHOTA BARAHMNAN</t>
  </si>
  <si>
    <t>MANGLA CANTT</t>
  </si>
  <si>
    <t>MANGLA DAM</t>
  </si>
  <si>
    <t>MANGLORE</t>
  </si>
  <si>
    <t>MANGORA</t>
  </si>
  <si>
    <t>MANGOTE</t>
  </si>
  <si>
    <t>MANGOWAL</t>
  </si>
  <si>
    <t>MANGROTHA</t>
  </si>
  <si>
    <t>MANGWAL</t>
  </si>
  <si>
    <t>MANJHI PUR</t>
  </si>
  <si>
    <t>MANKARAI</t>
  </si>
  <si>
    <t>MANKERA</t>
  </si>
  <si>
    <t>MANKI SHARIF</t>
  </si>
  <si>
    <t>MANNOO ABAD</t>
  </si>
  <si>
    <t>MANOCHAR</t>
  </si>
  <si>
    <t>MANORA</t>
  </si>
  <si>
    <t>MANSAR CAMP</t>
  </si>
  <si>
    <t>MANSEHRA CITY</t>
  </si>
  <si>
    <t>MANSOORA</t>
  </si>
  <si>
    <t>MANSORA HYDERABAD</t>
  </si>
  <si>
    <t>MANZAI</t>
  </si>
  <si>
    <t>MANZOOR HAYAT COLONY BHALWAL</t>
  </si>
  <si>
    <t>MARA JAFFAR</t>
  </si>
  <si>
    <t>MARAKI WAL</t>
  </si>
  <si>
    <t>MARALA</t>
  </si>
  <si>
    <t>MARDAN SUGAR RESEARCH INSTITUTE</t>
  </si>
  <si>
    <t>MARDWAL</t>
  </si>
  <si>
    <t>MARGHUZ</t>
  </si>
  <si>
    <t>MARH BALOCHAN</t>
  </si>
  <si>
    <t>MARI INDUS</t>
  </si>
  <si>
    <t>MARTIN PUR</t>
  </si>
  <si>
    <t>MASHKEY</t>
  </si>
  <si>
    <t>MASHOO KHEL</t>
  </si>
  <si>
    <t>MASTAJ</t>
  </si>
  <si>
    <t>MASTUGE</t>
  </si>
  <si>
    <t>MASTUNG</t>
  </si>
  <si>
    <t>MASTUNG ROAD</t>
  </si>
  <si>
    <t>MATHANI</t>
  </si>
  <si>
    <t>MATIARI</t>
  </si>
  <si>
    <t>MATLI</t>
  </si>
  <si>
    <t>MATORE</t>
  </si>
  <si>
    <t>MATOTLI</t>
  </si>
  <si>
    <t>MATSONABAD</t>
  </si>
  <si>
    <t>MATTA</t>
  </si>
  <si>
    <t>MATTA MUGHAL KHEL</t>
  </si>
  <si>
    <t>MAYAR</t>
  </si>
  <si>
    <t>MAYAR JANDOL</t>
  </si>
  <si>
    <t>MEHAR</t>
  </si>
  <si>
    <t>MEHDIABAD</t>
  </si>
  <si>
    <t xml:space="preserve">MEHMOOD KOT </t>
  </si>
  <si>
    <t xml:space="preserve">MEHMOODABAD </t>
  </si>
  <si>
    <t>MEHRAJKE</t>
  </si>
  <si>
    <t>MEHRAN SUGAR MILLS (TANDO ALLAHYAR)</t>
  </si>
  <si>
    <t>MEHRAN UNIVERSITY OF ENGINEERING</t>
  </si>
  <si>
    <t>MENA</t>
  </si>
  <si>
    <t>MERA GRAM</t>
  </si>
  <si>
    <t>MIAN CHANNU</t>
  </si>
  <si>
    <t>MIAN CHANNU RAILWAY STATION</t>
  </si>
  <si>
    <t>MIAN WALI QURESHIAN</t>
  </si>
  <si>
    <t>MIANA GONDAL</t>
  </si>
  <si>
    <t>MIANI</t>
  </si>
  <si>
    <t>MIANI BEACH</t>
  </si>
  <si>
    <t>MIANWAL</t>
  </si>
  <si>
    <t>MIANWALA</t>
  </si>
  <si>
    <t>MIANWALI G.P.O.</t>
  </si>
  <si>
    <t>MIANWALI P.A.F COLONY</t>
  </si>
  <si>
    <t>MICHAN KHELADDA LAKKI MARWAT</t>
  </si>
  <si>
    <t>MIDH RANJHA</t>
  </si>
  <si>
    <t>MILITARY FARMS OKARA</t>
  </si>
  <si>
    <t>MILLAT TOWN</t>
  </si>
  <si>
    <t>Prior period Adjustment</t>
  </si>
  <si>
    <t>Profit Before Tax &amp; Extra-Ordinary Items</t>
  </si>
  <si>
    <t>Provision for Income Tax</t>
  </si>
  <si>
    <t>Provision for Deferred Tax ( written back )</t>
  </si>
  <si>
    <t>Provision for Income Tax for earlier year</t>
  </si>
  <si>
    <t>Excess Prov. For income tax written back (earlier period)</t>
  </si>
  <si>
    <t>Fringe benefit Tax</t>
  </si>
  <si>
    <t>Profit After Tax, Before Extra Ordinary Items</t>
  </si>
  <si>
    <t>Extra ordinary item</t>
  </si>
  <si>
    <t>Profit after Tax</t>
  </si>
  <si>
    <t>Adjustment for Restatement</t>
  </si>
  <si>
    <t>Change in Accounting Policies</t>
  </si>
  <si>
    <t>Other adjustments &amp; prior period items</t>
  </si>
  <si>
    <t>Current Tax impact on adjustments</t>
  </si>
  <si>
    <t>Deferred tax impact on adjustments</t>
  </si>
  <si>
    <t>Arrear Salary &amp; Wages</t>
  </si>
  <si>
    <t>Total of adjustments after tax impact</t>
  </si>
  <si>
    <t>Profit After Tax (Restated)</t>
  </si>
  <si>
    <t>Profit (Loss) brought forward from previous year</t>
  </si>
  <si>
    <t>Less: Transitional provision for Employee Benefits</t>
  </si>
  <si>
    <t>Profit/(Loss) available for appropriation</t>
  </si>
  <si>
    <t>Appropriation</t>
  </si>
  <si>
    <t>Transfer to Reserve for Foreign Exchange Transaction</t>
  </si>
  <si>
    <t>Transfer to General reserve(Incl. Bond Redemption Reserve)</t>
  </si>
  <si>
    <t>Transfer to CSR Reserve</t>
  </si>
  <si>
    <t>Interim dividend</t>
  </si>
  <si>
    <t>Tax on Dividend</t>
  </si>
  <si>
    <t>Total Appropriations</t>
  </si>
  <si>
    <t>Balance Carried to Balance Sheet</t>
  </si>
  <si>
    <t>Survey of 60,000 Excel Spreadsheets is done, and following are the formulas with their usage percentage</t>
  </si>
  <si>
    <t>FUNCTION</t>
  </si>
  <si>
    <t>% OF SPREADSHEET USES IT</t>
  </si>
  <si>
    <t>Worksheets &amp; Workbooks</t>
  </si>
  <si>
    <t>Formulas &amp; Functions</t>
  </si>
  <si>
    <t>Working with Data</t>
  </si>
  <si>
    <t>Charts &amp; Dashboards</t>
  </si>
  <si>
    <t>Import / Export &amp; MS-SQL</t>
  </si>
  <si>
    <t>Summarizing Data</t>
  </si>
  <si>
    <t>What-if Analysis</t>
  </si>
  <si>
    <t>Domain</t>
  </si>
  <si>
    <t>Score 
1 to 10</t>
  </si>
  <si>
    <t>NIZAM PUR</t>
  </si>
  <si>
    <t>NIZAM PUR GUJRANWALA</t>
  </si>
  <si>
    <t>NOKUNDI</t>
  </si>
  <si>
    <t>NONAR</t>
  </si>
  <si>
    <t>NOON SUGAR MILLS BHALWAL</t>
  </si>
  <si>
    <t>NOOR JHANIAN</t>
  </si>
  <si>
    <t>NOOR SHAH</t>
  </si>
  <si>
    <t>NOORIABAD</t>
  </si>
  <si>
    <t>NOORPUR NAURANGA</t>
  </si>
  <si>
    <t>NOORPUR SHAHAN</t>
  </si>
  <si>
    <t>NOWSHERA CITY</t>
  </si>
  <si>
    <t>NOWSHERA KAKEZIAN</t>
  </si>
  <si>
    <t>NUR PUR</t>
  </si>
  <si>
    <t>NUR PUR THAL</t>
  </si>
  <si>
    <t>NURKOT</t>
  </si>
  <si>
    <t>NUSHKI</t>
  </si>
  <si>
    <t>NUSRAT 60 MILE MORI</t>
  </si>
  <si>
    <t>NUTKANI</t>
  </si>
  <si>
    <t>ODEROLAL R.S.</t>
  </si>
  <si>
    <t>ODEROLAL VILLAGE</t>
  </si>
  <si>
    <t>OGHI</t>
  </si>
  <si>
    <t>OKARA AMMUNITION DEPOT</t>
  </si>
  <si>
    <t>OKARA CANTONMENT</t>
  </si>
  <si>
    <t>OLDING</t>
  </si>
  <si>
    <t>ORANGI TOWN</t>
  </si>
  <si>
    <t>ORMARA</t>
  </si>
  <si>
    <t>OUCH (DIR)</t>
  </si>
  <si>
    <t>OUDHERWAL</t>
  </si>
  <si>
    <t>P. A. F. SAKESAR</t>
  </si>
  <si>
    <t>P.A.C. KAMRA</t>
  </si>
  <si>
    <t>P.A.F. BADIN</t>
  </si>
  <si>
    <t>P.A.F. BASE RAFIQI SHOR KOT</t>
  </si>
  <si>
    <t>P.A.F. COLONY SHOR KOT</t>
  </si>
  <si>
    <t>P.A.F. RISALAY WALA</t>
  </si>
  <si>
    <t>P.M.O COMPLEX WAH</t>
  </si>
  <si>
    <t>PABBI</t>
  </si>
  <si>
    <t>PABBI RAILWAY STATION</t>
  </si>
  <si>
    <t>PACCA ANNA</t>
  </si>
  <si>
    <t>PACHAND</t>
  </si>
  <si>
    <t>PACHIOT</t>
  </si>
  <si>
    <t>PADHRAR</t>
  </si>
  <si>
    <t>PADHRI</t>
  </si>
  <si>
    <t>PADIDAN</t>
  </si>
  <si>
    <t>PADIDAN TOWN</t>
  </si>
  <si>
    <t>PAF AIRPORT</t>
  </si>
  <si>
    <t>PAHARPUR</t>
  </si>
  <si>
    <t>PAI</t>
  </si>
  <si>
    <t>PAI KHEL</t>
  </si>
  <si>
    <t>PAIL</t>
  </si>
  <si>
    <t>PAK FOREST INSTITUTE PESHAWAR</t>
  </si>
  <si>
    <t>PAK ORDINANCE FACTORIES HAVILIAN</t>
  </si>
  <si>
    <t>PAK PATTAN SHARIF</t>
  </si>
  <si>
    <t>PAK SAUDI FERTILIZAR MIRPUR MATHELO</t>
  </si>
  <si>
    <t>PAK. MACHINE TOOL FACTORY KARACHI</t>
  </si>
  <si>
    <t>PAK. STEEL MILLS KARACHI</t>
  </si>
  <si>
    <t>PAK. STEEL MILLS TOWNSHIP KARACHI</t>
  </si>
  <si>
    <t>PAKHA GHULAM</t>
  </si>
  <si>
    <t>PAKHONAR</t>
  </si>
  <si>
    <t>PAKISTAN ORDINANCE FACTORY GUDWAL</t>
  </si>
  <si>
    <t>PAKISTAN TOWN (KORANG TOWN)</t>
  </si>
  <si>
    <t>PAKKI SHAH MARDAN</t>
  </si>
  <si>
    <t xml:space="preserve">PALAK </t>
  </si>
  <si>
    <t>PALANDRI</t>
  </si>
  <si>
    <t>PALLAH</t>
  </si>
  <si>
    <t>PALO DHERI</t>
  </si>
  <si>
    <t>PANGRIO</t>
  </si>
  <si>
    <t>PANIALA</t>
  </si>
  <si>
    <t>PANIAN</t>
  </si>
  <si>
    <t>PANIOLA</t>
  </si>
  <si>
    <t>PANJ GIRAIN</t>
  </si>
  <si>
    <t>PANJAR</t>
  </si>
  <si>
    <t>PANJERA</t>
  </si>
  <si>
    <t>PANJERI</t>
  </si>
  <si>
    <t>PANJGUR</t>
  </si>
  <si>
    <t>PANJNAD</t>
  </si>
  <si>
    <t>PANJPIR</t>
  </si>
  <si>
    <t>PANNU AKIL CANTT.</t>
  </si>
  <si>
    <t>PANO AKIL</t>
  </si>
  <si>
    <t>PANTHAL</t>
  </si>
  <si>
    <t>PANWAN</t>
  </si>
  <si>
    <t>PAPNAKHA</t>
  </si>
  <si>
    <t>PARA BEG</t>
  </si>
  <si>
    <t>PARACHINAR</t>
  </si>
  <si>
    <t>PARHENA</t>
  </si>
  <si>
    <t>PARI DARWEZA</t>
  </si>
  <si>
    <t>PAROA</t>
  </si>
  <si>
    <t>PARYAL</t>
  </si>
  <si>
    <t>PASNI</t>
  </si>
  <si>
    <t>PASRUR</t>
  </si>
  <si>
    <t>PATAK</t>
  </si>
  <si>
    <t>PATTAN</t>
  </si>
  <si>
    <t>PATTIKA</t>
  </si>
  <si>
    <t>PATTOKI</t>
  </si>
  <si>
    <t>PATWALI</t>
  </si>
  <si>
    <t>PAWAKA</t>
  </si>
  <si>
    <t>PEEROWAL</t>
  </si>
  <si>
    <t>PERO SHAH</t>
  </si>
  <si>
    <t xml:space="preserve">PESHAWAR C.T. TRAINING SCHOOL </t>
  </si>
  <si>
    <t>PESHAWAR EDUCATION BOARD</t>
  </si>
  <si>
    <t>PESHAWAR INDUSTRIAL ESTATE</t>
  </si>
  <si>
    <t xml:space="preserve">PESHAWAR POLY TECHNICAL COLLEGE </t>
  </si>
  <si>
    <t xml:space="preserve">PESHAWAR UNIVERSITY </t>
  </si>
  <si>
    <t>PESHORA</t>
  </si>
  <si>
    <t>PETARO CADET COLLEGE</t>
  </si>
  <si>
    <t>PHAGWARI</t>
  </si>
  <si>
    <t>PHALIA</t>
  </si>
  <si>
    <t>PHAPRIL</t>
  </si>
  <si>
    <t>PHUKLIAN</t>
  </si>
  <si>
    <t>PHUL</t>
  </si>
  <si>
    <t>PHULAR WAN</t>
  </si>
  <si>
    <t>PHULJI</t>
  </si>
  <si>
    <t>PHULRA</t>
  </si>
  <si>
    <t>PIANANWAL</t>
  </si>
  <si>
    <t xml:space="preserve">PIDRAN </t>
  </si>
  <si>
    <t>PIND DADAN KHAN</t>
  </si>
  <si>
    <t>PIND HASHAM KHAN</t>
  </si>
  <si>
    <t>PIND KALAN</t>
  </si>
  <si>
    <t>PIND KARGO KHAN</t>
  </si>
  <si>
    <t>PIND SULTANI</t>
  </si>
  <si>
    <t>PINDI BHATIAN</t>
  </si>
  <si>
    <t>PINDI GHEB</t>
  </si>
  <si>
    <t>PINDI GUJRAN</t>
  </si>
  <si>
    <t>PINDI KALU</t>
  </si>
  <si>
    <t>PINDI SAIDPUR</t>
  </si>
  <si>
    <t>PINDI SHIEKH MUSA</t>
  </si>
  <si>
    <t>PINDOORI (CHAK BALI  KHAN)</t>
  </si>
  <si>
    <t>PINDORI</t>
  </si>
  <si>
    <t>PION</t>
  </si>
  <si>
    <t>PIPAL BAZAR</t>
  </si>
  <si>
    <t>PIR BABA</t>
  </si>
  <si>
    <t>PIR BUX BHUTTO</t>
  </si>
  <si>
    <t>PIR KHEL</t>
  </si>
  <si>
    <t>PIR MAHAL</t>
  </si>
  <si>
    <t>PIR SABAQ</t>
  </si>
  <si>
    <t>PIR WADHAI</t>
  </si>
  <si>
    <t>PIRA FATHIAL</t>
  </si>
  <si>
    <t>PIRAN GHAIB</t>
  </si>
  <si>
    <t>PIRPAI</t>
  </si>
  <si>
    <t>PIRYALO</t>
  </si>
  <si>
    <t>PISHIN</t>
  </si>
  <si>
    <t>PITHARO</t>
  </si>
  <si>
    <t xml:space="preserve">PITHO RANI </t>
  </si>
  <si>
    <t>PLAI</t>
  </si>
  <si>
    <t>PLANGI</t>
  </si>
  <si>
    <t>POLICE TRAINING SCHOOL SHAHDADPUR</t>
  </si>
  <si>
    <t>POONA</t>
  </si>
  <si>
    <t>PORT QASIM</t>
  </si>
  <si>
    <t>POTHA</t>
  </si>
  <si>
    <t>POTHA BAINSI</t>
  </si>
  <si>
    <t>POTHI</t>
  </si>
  <si>
    <t>PRI JO GOTH</t>
  </si>
  <si>
    <t>PULL SUNNY</t>
  </si>
  <si>
    <t>PUNJA KASSI</t>
  </si>
  <si>
    <t xml:space="preserve">PUNJAB SMALL INDUSTRY </t>
  </si>
  <si>
    <t>PUNJGRAN KHURD</t>
  </si>
  <si>
    <t>QABULA</t>
  </si>
  <si>
    <t>QAID ABAD</t>
  </si>
  <si>
    <t>QAIM PUR</t>
  </si>
  <si>
    <t>QALANDERABAD</t>
  </si>
  <si>
    <t>QAMARABAD</t>
  </si>
  <si>
    <t>QAMAR-UD-DIN KAREZ</t>
  </si>
  <si>
    <t>QASIMABAD</t>
  </si>
  <si>
    <t>QASIRABAD COLONY</t>
  </si>
  <si>
    <t>QAZI AHMED</t>
  </si>
  <si>
    <t>QILA DIDAR SINGH</t>
  </si>
  <si>
    <t>QILA MIAN SINGH</t>
  </si>
  <si>
    <t>QILAGAY</t>
  </si>
  <si>
    <t>QILLAN</t>
  </si>
  <si>
    <t>QUAIDABAD</t>
  </si>
  <si>
    <t>QUETTA AIR PORT</t>
  </si>
  <si>
    <t>QURESHI</t>
  </si>
  <si>
    <t>RADHAN</t>
  </si>
  <si>
    <t>RAFA-E-AAM SOCIETY KARACHI</t>
  </si>
  <si>
    <t>RAHARA</t>
  </si>
  <si>
    <t>RAHIM ABAD</t>
  </si>
  <si>
    <t>RAHIMABAD</t>
  </si>
  <si>
    <t>RAHIMKOT</t>
  </si>
  <si>
    <t xml:space="preserve">RAILWAY CROSSING JAMSHORO </t>
  </si>
  <si>
    <t>RAISAN</t>
  </si>
  <si>
    <t>RAITLA MANDI</t>
  </si>
  <si>
    <t>RAIWIND</t>
  </si>
  <si>
    <t>RAJA JANG</t>
  </si>
  <si>
    <t>RAJAN PUR</t>
  </si>
  <si>
    <t>RAJANA ROAD</t>
  </si>
  <si>
    <t>RAJAR</t>
  </si>
  <si>
    <t>RAJJAR</t>
  </si>
  <si>
    <t>RAJO KHANANI</t>
  </si>
  <si>
    <t>RAJOYA</t>
  </si>
  <si>
    <t>RAJRA GARHI</t>
  </si>
  <si>
    <t>RAKHNI</t>
  </si>
  <si>
    <t>RAM PURA</t>
  </si>
  <si>
    <t>RAMAK</t>
  </si>
  <si>
    <t>RAMAN</t>
  </si>
  <si>
    <t>RANG PUR</t>
  </si>
  <si>
    <t xml:space="preserve">RANGLA </t>
  </si>
  <si>
    <t>RANGLI</t>
  </si>
  <si>
    <t>RANGOO</t>
  </si>
  <si>
    <t>RANGPUR</t>
  </si>
  <si>
    <t>RANGPUR BAGHOR</t>
  </si>
  <si>
    <t>RANI PUR</t>
  </si>
  <si>
    <t>RANOLIA</t>
  </si>
  <si>
    <t>RAR KAN</t>
  </si>
  <si>
    <t>RARA SHAM</t>
  </si>
  <si>
    <t>RASHANG</t>
  </si>
  <si>
    <t>RASHIDABAD</t>
  </si>
  <si>
    <t>RASKAI</t>
  </si>
  <si>
    <t>RASUL</t>
  </si>
  <si>
    <t>RASUL G.C.T.</t>
  </si>
  <si>
    <t>RASUL NAGAR</t>
  </si>
  <si>
    <t>RATO DERA</t>
  </si>
  <si>
    <t>RATTA</t>
  </si>
  <si>
    <t>RAWAL TOWN</t>
  </si>
  <si>
    <t>RAWALKOT GPO</t>
  </si>
  <si>
    <t>RAWALPINDI CHAK JALAL DIN</t>
  </si>
  <si>
    <t>RAWALPINDI FIZAIA COLONY</t>
  </si>
  <si>
    <t>RAWALPINDI G.P.O.</t>
  </si>
  <si>
    <t xml:space="preserve">RAWALPINDI HIGH COURT </t>
  </si>
  <si>
    <t>RAWALPINDI JUDICIAL TOWN</t>
  </si>
  <si>
    <t>RAWALPINDI KOHINOOR COLONY</t>
  </si>
  <si>
    <t>RAWALPINDI KUTCHERY</t>
  </si>
  <si>
    <t>RAWALPINDI MOMIN PURA</t>
  </si>
  <si>
    <t>RAWALPINDI P.M.O COMPLEX</t>
  </si>
  <si>
    <t>RAWALPINDI RAJA TOWN</t>
  </si>
  <si>
    <t>RAWALPINDI SATELLITE TOWN</t>
  </si>
  <si>
    <t>RAWALPINDI URDU BAZAR</t>
  </si>
  <si>
    <t>RAWALPINDI WESTRIDGE</t>
  </si>
  <si>
    <t>RAYYANPURA</t>
  </si>
  <si>
    <t xml:space="preserve">RAZKAK CADET COLLEGE </t>
  </si>
  <si>
    <t>RAZMAK</t>
  </si>
  <si>
    <t>REERA BAZAR</t>
  </si>
  <si>
    <t>REGI</t>
  </si>
  <si>
    <t>REHANA</t>
  </si>
  <si>
    <t>REHMANI KHEL</t>
  </si>
  <si>
    <t>REHNA SADAT</t>
  </si>
  <si>
    <t>RENALA KHURD</t>
  </si>
  <si>
    <t>RESHUN</t>
  </si>
  <si>
    <t>RETRA</t>
  </si>
  <si>
    <t>REWAT</t>
  </si>
  <si>
    <t>RICHH BHAN</t>
  </si>
  <si>
    <t>RIGHT BANK (TARBELLA)</t>
  </si>
  <si>
    <t>RIKHI</t>
  </si>
  <si>
    <t>RIND ALI</t>
  </si>
  <si>
    <t>RISAL PUR</t>
  </si>
  <si>
    <t>RISAL PUR P.A.F</t>
  </si>
  <si>
    <t>ROBBY TAXTILE MILL KASUR</t>
  </si>
  <si>
    <t>RODA</t>
  </si>
  <si>
    <t>ROHILAN WALI</t>
  </si>
  <si>
    <t>ROHRI</t>
  </si>
  <si>
    <t>ROHRI CEMENT WORKS</t>
  </si>
  <si>
    <t>ROHTAS</t>
  </si>
  <si>
    <t>ROJHAN</t>
  </si>
  <si>
    <t>RORALA ROAD</t>
  </si>
  <si>
    <t>RUDO SULTAN</t>
  </si>
  <si>
    <t>RUK</t>
  </si>
  <si>
    <t>RUKKAN</t>
  </si>
  <si>
    <t>RUPER KALAN</t>
  </si>
  <si>
    <t>RUSTAM</t>
  </si>
  <si>
    <t>SAADAT PUR</t>
  </si>
  <si>
    <t>SABIR ABAD</t>
  </si>
  <si>
    <t>SABOWAL</t>
  </si>
  <si>
    <t>SADDA</t>
  </si>
  <si>
    <t>SADDAR BAZAR DERA ISMAIL KHAN</t>
  </si>
  <si>
    <t>SADDAT COLONY</t>
  </si>
  <si>
    <t>SADEN MIRA</t>
  </si>
  <si>
    <t xml:space="preserve">SADHOKE </t>
  </si>
  <si>
    <t>SADIK ABAD</t>
  </si>
  <si>
    <t>SADIQ GARH PALACE</t>
  </si>
  <si>
    <t>SADIQ PUBLIC SCHOOL BAHAWALPUR</t>
  </si>
  <si>
    <t>SADIQIA</t>
  </si>
  <si>
    <t>SADOJA</t>
  </si>
  <si>
    <t>SADWAL</t>
  </si>
  <si>
    <t>SAEEDABAD</t>
  </si>
  <si>
    <t>SAFDAR ABAD</t>
  </si>
  <si>
    <t>SAGHAR</t>
  </si>
  <si>
    <t>SAGRI</t>
  </si>
  <si>
    <t>SAHIWAL (SARGODHA)</t>
  </si>
  <si>
    <t>SAHIWAL GOVERNMENT COLLEGE</t>
  </si>
  <si>
    <t>SAHIWALA</t>
  </si>
  <si>
    <t>SAHOWALA</t>
  </si>
  <si>
    <t>SAHUWALA (CHAK 132/RB)</t>
  </si>
  <si>
    <t>SAIDPUR</t>
  </si>
  <si>
    <t>SAIGAL ABAD</t>
  </si>
  <si>
    <t>SAIL SHARIF</t>
  </si>
  <si>
    <t>SAIR DOOR</t>
  </si>
  <si>
    <t>SAKHI CHASHMA</t>
  </si>
  <si>
    <t>SAKHI SARWAR</t>
  </si>
  <si>
    <t>SAKOOT</t>
  </si>
  <si>
    <t>SAKRAND</t>
  </si>
  <si>
    <t>SALEH KHANA</t>
  </si>
  <si>
    <t>SALEH PAT</t>
  </si>
  <si>
    <t>SALOI</t>
  </si>
  <si>
    <t>SAMAN</t>
  </si>
  <si>
    <t>SAMAR BAGH</t>
  </si>
  <si>
    <t>SAMAR ROAD</t>
  </si>
  <si>
    <t>SAMARO</t>
  </si>
  <si>
    <t>SAMASATTA</t>
  </si>
  <si>
    <t>SAMBRIAL</t>
  </si>
  <si>
    <t>SAMINA</t>
  </si>
  <si>
    <t>SAMINANI</t>
  </si>
  <si>
    <t>SAMLI SANATORIUM</t>
  </si>
  <si>
    <t>SAMOTE</t>
  </si>
  <si>
    <t>SAMRALA</t>
  </si>
  <si>
    <t>SAMUNDRI</t>
  </si>
  <si>
    <t>SAMUNGALI</t>
  </si>
  <si>
    <t>SANDHLIAN WALI</t>
  </si>
  <si>
    <t>SANG</t>
  </si>
  <si>
    <t>SANG KALAN</t>
  </si>
  <si>
    <t>SANG WALA</t>
  </si>
  <si>
    <t>SANGHOI</t>
  </si>
  <si>
    <t>SANGHOLA</t>
  </si>
  <si>
    <t>SANGLA HILL</t>
  </si>
  <si>
    <t>SANGRAL</t>
  </si>
  <si>
    <t>SANJAR PUR</t>
  </si>
  <si>
    <t>SANJWAL PAKISTAN ORDNANCE FACTORY</t>
  </si>
  <si>
    <t>SANKHATRA</t>
  </si>
  <si>
    <t>SANNI</t>
  </si>
  <si>
    <t>SAR BAND</t>
  </si>
  <si>
    <t>SAR KALAN</t>
  </si>
  <si>
    <t>SARAI ALAMGIR</t>
  </si>
  <si>
    <t>SARAI GAMBILA</t>
  </si>
  <si>
    <t>SARAI MIRANSHAH</t>
  </si>
  <si>
    <t>SARAI MOHAJIR</t>
  </si>
  <si>
    <t>SARAI NAURANG</t>
  </si>
  <si>
    <t>SARAI NAURANG MAIN BAZAR</t>
  </si>
  <si>
    <t>SARAI NIAMAT KHAN</t>
  </si>
  <si>
    <t>SARAI SALEH</t>
  </si>
  <si>
    <t>SARAI SIDHU</t>
  </si>
  <si>
    <t>SARANAN</t>
  </si>
  <si>
    <t>SARAROGHA</t>
  </si>
  <si>
    <t>SARDAR PUR JHANDEER</t>
  </si>
  <si>
    <t>SARDHERI BAZAR</t>
  </si>
  <si>
    <t>SARGODHA CANTT</t>
  </si>
  <si>
    <t>SARGODHA G.P.O.</t>
  </si>
  <si>
    <t>SARGODHA P.A.F BASE</t>
  </si>
  <si>
    <t>SARGODHA SECONDARY BOARD</t>
  </si>
  <si>
    <t>SARGODHA TAXTILE MILLS</t>
  </si>
  <si>
    <t>SARHAD</t>
  </si>
  <si>
    <t>SARHARI</t>
  </si>
  <si>
    <t>SARIAB</t>
  </si>
  <si>
    <t>SARIAB ROAD</t>
  </si>
  <si>
    <t>SARIYA</t>
  </si>
  <si>
    <t>SAROBA</t>
  </si>
  <si>
    <t>SAROZAI</t>
  </si>
  <si>
    <t>SARSAWA</t>
  </si>
  <si>
    <t>SARWAKAI</t>
  </si>
  <si>
    <t>SASRAL</t>
  </si>
  <si>
    <t>SATELITTE TOWN MIRPUR KHAS</t>
  </si>
  <si>
    <t>SATELLITE TOWN QUETTA</t>
  </si>
  <si>
    <t>SATIANA BANGLOW</t>
  </si>
  <si>
    <t>SATRAH</t>
  </si>
  <si>
    <t>SATTAR KHAN COLONY</t>
  </si>
  <si>
    <t>SATURA</t>
  </si>
  <si>
    <t>SAUWAL</t>
  </si>
  <si>
    <t>SAWABI HPO</t>
  </si>
  <si>
    <t>SAWAL DHER</t>
  </si>
  <si>
    <t>SAYYAD KISRAN</t>
  </si>
  <si>
    <t>SAYYED WALA</t>
  </si>
  <si>
    <t>SECONDARY BOARD</t>
  </si>
  <si>
    <t>SEHER MANDI</t>
  </si>
  <si>
    <t>SEHIRA</t>
  </si>
  <si>
    <t>SEHNA</t>
  </si>
  <si>
    <t>SEHNSA</t>
  </si>
  <si>
    <t>SEHR BAGLA</t>
  </si>
  <si>
    <t>SEHWAN</t>
  </si>
  <si>
    <t>SENI GUMBAT</t>
  </si>
  <si>
    <t>SERI</t>
  </si>
  <si>
    <t>SERMIK</t>
  </si>
  <si>
    <t>SETHARJA</t>
  </si>
  <si>
    <t>SHABAZ AZMAT KHEL</t>
  </si>
  <si>
    <t>SHABQADAR FORT</t>
  </si>
  <si>
    <t>SHADAN LUND</t>
  </si>
  <si>
    <t>SHADI KHAN</t>
  </si>
  <si>
    <t>SHADI KHAN CHANDIO</t>
  </si>
  <si>
    <t>SHADI PAL</t>
  </si>
  <si>
    <t>SHADIA</t>
  </si>
  <si>
    <t>SHADIWAL</t>
  </si>
  <si>
    <t xml:space="preserve">SHAH ALAM MARKET </t>
  </si>
  <si>
    <t>SHAH ALLAH DITTA</t>
  </si>
  <si>
    <t>SHAH BAZ GARHI</t>
  </si>
  <si>
    <t>SHAH GRAM</t>
  </si>
  <si>
    <t>SHAH JAMAL</t>
  </si>
  <si>
    <t>SHAH JEWANA MANDI</t>
  </si>
  <si>
    <t>SHAH JEWNA CITY</t>
  </si>
  <si>
    <t>SHAH KOT</t>
  </si>
  <si>
    <t>SHAH MANSOOR</t>
  </si>
  <si>
    <t>SHAH NIKDAR</t>
  </si>
  <si>
    <t>SHAH PUR</t>
  </si>
  <si>
    <t>SHAH PUR CITY</t>
  </si>
  <si>
    <t>SHAH PUR SADAR</t>
  </si>
  <si>
    <t>SHAH SADDAR DIN</t>
  </si>
  <si>
    <t>SHAHBAZ KHEL</t>
  </si>
  <si>
    <t>SHAHDAD KOT</t>
  </si>
  <si>
    <t>SHAHDADPUR</t>
  </si>
  <si>
    <t>SHAHDARA BAGH</t>
  </si>
  <si>
    <t>SHAHEENABAD</t>
  </si>
  <si>
    <t xml:space="preserve">SHAHI MOHALLAH </t>
  </si>
  <si>
    <t>SHAHI TUMP</t>
  </si>
  <si>
    <t>SHAHIBABAD</t>
  </si>
  <si>
    <t>SHAHPUR CHAKAR</t>
  </si>
  <si>
    <t>SHAIDU</t>
  </si>
  <si>
    <t>SHAKAR DARA</t>
  </si>
  <si>
    <t>SHAKAR GARH</t>
  </si>
  <si>
    <t>SHAM DHERA</t>
  </si>
  <si>
    <t>SHAMS ABAD</t>
  </si>
  <si>
    <t>SHARAQ PUR</t>
  </si>
  <si>
    <t>SHARIGH</t>
  </si>
  <si>
    <t>SHARINGAL</t>
  </si>
  <si>
    <t>SHEHAR SULTAN</t>
  </si>
  <si>
    <t>SHEIKH BHARKIO</t>
  </si>
  <si>
    <t>SHEIKH FAZAL</t>
  </si>
  <si>
    <t>SHEIKH PUR</t>
  </si>
  <si>
    <t>SHEIKHABAD</t>
  </si>
  <si>
    <t>SHEIKHUL BANDI</t>
  </si>
  <si>
    <t>SHEIKHUPURA SERVICE INDUSTRY</t>
  </si>
  <si>
    <t>SHER GARH</t>
  </si>
  <si>
    <t>SHER GARH (MANSEHRA)</t>
  </si>
  <si>
    <t>SHER KOT</t>
  </si>
  <si>
    <t>SHERKIRA</t>
  </si>
  <si>
    <t>SHERPAO</t>
  </si>
  <si>
    <t>SHERWAN</t>
  </si>
  <si>
    <t>SHEWA</t>
  </si>
  <si>
    <t>SHIGAR</t>
  </si>
  <si>
    <t>SHIKARPUR GPO</t>
  </si>
  <si>
    <t>SHINKA</t>
  </si>
  <si>
    <t>SHINKIARI</t>
  </si>
  <si>
    <t>SHINKIARI CAMP</t>
  </si>
  <si>
    <t>SHOKOOR</t>
  </si>
  <si>
    <t>SHOLGARAHA</t>
  </si>
  <si>
    <t>SHOR KOT CANTT.</t>
  </si>
  <si>
    <t>SHOR KOT CITY</t>
  </si>
  <si>
    <t>SHOT KHARA</t>
  </si>
  <si>
    <t>SHUJABAD</t>
  </si>
  <si>
    <t>SIAKH</t>
  </si>
  <si>
    <t>SIAL</t>
  </si>
  <si>
    <t>SIAL CHOWK</t>
  </si>
  <si>
    <t>SIALKOT CANTT.</t>
  </si>
  <si>
    <t>SIBI G.P.O.</t>
  </si>
  <si>
    <t>SIBI PETROL PUMP</t>
  </si>
  <si>
    <t>SIBI RAILWAY COLONY</t>
  </si>
  <si>
    <t>SIDH</t>
  </si>
  <si>
    <t>SIDHER</t>
  </si>
  <si>
    <t>SIHAL</t>
  </si>
  <si>
    <t>SIHALA</t>
  </si>
  <si>
    <t>SIKANDAR ABAD</t>
  </si>
  <si>
    <t>SIKANDARABAD</t>
  </si>
  <si>
    <t xml:space="preserve">SIKANDARABAD </t>
  </si>
  <si>
    <t>SIKARIALI</t>
  </si>
  <si>
    <t>SILLAN WALI</t>
  </si>
  <si>
    <t>SINAWAN</t>
  </si>
  <si>
    <t>SINDH ABADGAR SUGAR MILLS T.M. KHAN</t>
  </si>
  <si>
    <t>SINDH AGRICULTURE UNIVERSITY TANDO JAM</t>
  </si>
  <si>
    <t>SINDH INDUSTRIAL TRADING ESTATE HYDERABAD</t>
  </si>
  <si>
    <t>SINDH REGIMENTAL CENTRE HYDERABAD</t>
  </si>
  <si>
    <t>SINGAL</t>
  </si>
  <si>
    <t>SINJAWI</t>
  </si>
  <si>
    <t>SINJHORO</t>
  </si>
  <si>
    <t>SIR SUBA SHAH</t>
  </si>
  <si>
    <t>SIRIKOT</t>
  </si>
  <si>
    <t>SIRKA</t>
  </si>
  <si>
    <t>SIT PUR</t>
  </si>
  <si>
    <t>SITA</t>
  </si>
  <si>
    <t>SITARA COLONY</t>
  </si>
  <si>
    <t>SITE KOTRI</t>
  </si>
  <si>
    <t>SKARDU AIRPORT</t>
  </si>
  <si>
    <t>SKARDU BAZAR</t>
  </si>
  <si>
    <t>SKINDAR KHEL BALA</t>
  </si>
  <si>
    <t>SMALL INDUSTRIES ESTATE</t>
  </si>
  <si>
    <t>SOBHO DERA</t>
  </si>
  <si>
    <t>SOBOOR</t>
  </si>
  <si>
    <t>SODHI</t>
  </si>
  <si>
    <t>SOHAN</t>
  </si>
  <si>
    <t>SOHARAN CHATHA</t>
  </si>
  <si>
    <t>SOHAT BAGIAL</t>
  </si>
  <si>
    <t>SOHAWA</t>
  </si>
  <si>
    <t>SOHAWA BULANI</t>
  </si>
  <si>
    <t>SOHAWA VILLAGE</t>
  </si>
  <si>
    <t>SOHBAT PUR</t>
  </si>
  <si>
    <t>SOHDRA</t>
  </si>
  <si>
    <t>SOHJA</t>
  </si>
  <si>
    <t>SOKAR</t>
  </si>
  <si>
    <t>SOLO BULEDA</t>
  </si>
  <si>
    <t>SOMMIANI (WINDER)</t>
  </si>
  <si>
    <t xml:space="preserve">SOON TOPA </t>
  </si>
  <si>
    <t>SORAB</t>
  </si>
  <si>
    <t>SORAH</t>
  </si>
  <si>
    <t>SORANGE</t>
  </si>
  <si>
    <t>SOUR</t>
  </si>
  <si>
    <t>SPIN KHAK</t>
  </si>
  <si>
    <t>STAFF COLLEGE QUETTA</t>
  </si>
  <si>
    <t>SUI GAS FIELD SIBI</t>
  </si>
  <si>
    <t>SUJAWAL</t>
  </si>
  <si>
    <t>SUKHE KE MANDI</t>
  </si>
  <si>
    <t>SUKHO</t>
  </si>
  <si>
    <t>SUKHO CHAK</t>
  </si>
  <si>
    <t>SUKKUR BOARD OF SECONDARY EDUCATION</t>
  </si>
  <si>
    <t>SULEMANKI HEAD WORKS</t>
  </si>
  <si>
    <t>SULTAN COLONY</t>
  </si>
  <si>
    <t>SULTAN KOT</t>
  </si>
  <si>
    <t>SULTANABAD</t>
  </si>
  <si>
    <t>SUMBALGAH</t>
  </si>
  <si>
    <t>SUNNY BANK</t>
  </si>
  <si>
    <t>SURAJ MIANI</t>
  </si>
  <si>
    <t>SURAKHPUR</t>
  </si>
  <si>
    <t>SURG</t>
  </si>
  <si>
    <t>SURG DHAN</t>
  </si>
  <si>
    <t>SURGUL</t>
  </si>
  <si>
    <t>SURRAKI</t>
  </si>
  <si>
    <t>SUST</t>
  </si>
  <si>
    <t>TABISAR</t>
  </si>
  <si>
    <t>TAHLIAN</t>
  </si>
  <si>
    <t>TAHLIAN WALA</t>
  </si>
  <si>
    <t>TAJA ZAI</t>
  </si>
  <si>
    <t>TAJORI</t>
  </si>
  <si>
    <t>TAJPURA</t>
  </si>
  <si>
    <t>TAKAL</t>
  </si>
  <si>
    <t>TAKHT MAHAL</t>
  </si>
  <si>
    <t>TAKHTI KHEL</t>
  </si>
  <si>
    <t>TAKKAR</t>
  </si>
  <si>
    <t xml:space="preserve">TAKWARA </t>
  </si>
  <si>
    <t xml:space="preserve">TALAGANG CITY </t>
  </si>
  <si>
    <t>TALAGANG G.P.O.</t>
  </si>
  <si>
    <t>TALAMBA</t>
  </si>
  <si>
    <t>TALHAR</t>
  </si>
  <si>
    <t>TALHI</t>
  </si>
  <si>
    <t>TALLI</t>
  </si>
  <si>
    <t>TALWANDI</t>
  </si>
  <si>
    <t>TALWANDI BHINDRAN</t>
  </si>
  <si>
    <t>TALWANDI RAHWALI</t>
  </si>
  <si>
    <t>TAMMAN</t>
  </si>
  <si>
    <t>TANDA</t>
  </si>
  <si>
    <t>TANDLIAN WALA</t>
  </si>
  <si>
    <t>TANDO ADAM</t>
  </si>
  <si>
    <t>TANDO ALLAHYAR</t>
  </si>
  <si>
    <t>TANDO BAGO</t>
  </si>
  <si>
    <t>TANDO GHULAM ALI</t>
  </si>
  <si>
    <t>TANDO IKRAM</t>
  </si>
  <si>
    <t>TANDO JAM</t>
  </si>
  <si>
    <t>TANDO JAN MUHAMMAD</t>
  </si>
  <si>
    <t>TANDO MIR ALI</t>
  </si>
  <si>
    <t>TANDO MITHA KHAN</t>
  </si>
  <si>
    <t>TANDO MOHAMMAD KHAN</t>
  </si>
  <si>
    <t>TANDO QAISER</t>
  </si>
  <si>
    <t>TANDO WASO</t>
  </si>
  <si>
    <t>TANGI</t>
  </si>
  <si>
    <t>TANGWANI</t>
  </si>
  <si>
    <t>TARAR KHEL</t>
  </si>
  <si>
    <t>TARBELA DAM COLONY</t>
  </si>
  <si>
    <t>TARINDA R.S.</t>
  </si>
  <si>
    <t>TARIQ ABAD (MIRPUR)</t>
  </si>
  <si>
    <t>TARKAI</t>
  </si>
  <si>
    <t>TARLAI KALAN</t>
  </si>
  <si>
    <t>TARNAB CHEENA</t>
  </si>
  <si>
    <t>TARNAB FARM</t>
  </si>
  <si>
    <t>TARNOL</t>
  </si>
  <si>
    <t>TARRU JABBA</t>
  </si>
  <si>
    <t>TATEPUR</t>
  </si>
  <si>
    <t xml:space="preserve">TATLEY AALI </t>
  </si>
  <si>
    <t>TATRAL</t>
  </si>
  <si>
    <t>TATTA PANI</t>
  </si>
  <si>
    <t>TAUNSA SHARIF</t>
  </si>
  <si>
    <t>TAURANGZAI</t>
  </si>
  <si>
    <t>TAXILA</t>
  </si>
  <si>
    <t>TAXILA CANTT.</t>
  </si>
  <si>
    <t>TAZAGRAM</t>
  </si>
  <si>
    <t>TEHI</t>
  </si>
  <si>
    <t>TEHKAL BALA</t>
  </si>
  <si>
    <t>TEHKAL PAYAN</t>
  </si>
  <si>
    <t>TELEGRAPH WORKSHOP KOTRI</t>
  </si>
  <si>
    <t>TERI</t>
  </si>
  <si>
    <t>TERU</t>
  </si>
  <si>
    <t>THAGAS</t>
  </si>
  <si>
    <t>THAKOT</t>
  </si>
  <si>
    <t>THAL KHALSA</t>
  </si>
  <si>
    <t>THANA</t>
  </si>
  <si>
    <t>THANA BULA KHAN</t>
  </si>
  <si>
    <t xml:space="preserve">THANDAYANI </t>
  </si>
  <si>
    <t>THANIAL FATOHI</t>
  </si>
  <si>
    <t>THANIL KAMAL</t>
  </si>
  <si>
    <t>THARA</t>
  </si>
  <si>
    <t xml:space="preserve">THARMAL POWER STATION MUZAFFARGARH </t>
  </si>
  <si>
    <t>THARU SHAH</t>
  </si>
  <si>
    <t>THARYATI</t>
  </si>
  <si>
    <t>THATHA SADIQABAD</t>
  </si>
  <si>
    <t>THATHI</t>
  </si>
  <si>
    <t>THATTA</t>
  </si>
  <si>
    <t>THATTI NASRATI</t>
  </si>
  <si>
    <t>THEHRI</t>
  </si>
  <si>
    <t>THEKHERIAN</t>
  </si>
  <si>
    <t>THERMAL POWER STATION</t>
  </si>
  <si>
    <t>THJKRI WALA</t>
  </si>
  <si>
    <t>THOA BAHADUR</t>
  </si>
  <si>
    <t>THOHA KHALSA</t>
  </si>
  <si>
    <t>THOHA MEHRAM KHAN</t>
  </si>
  <si>
    <t>THORAR</t>
  </si>
  <si>
    <t>THOWAR</t>
  </si>
  <si>
    <t>THRACHANI</t>
  </si>
  <si>
    <t>THUL</t>
  </si>
  <si>
    <t>THULL CITY</t>
  </si>
  <si>
    <t>THULL FORT</t>
  </si>
  <si>
    <t>THUTHA RAI BAHADAR</t>
  </si>
  <si>
    <t>TIBA SULTANPUR</t>
  </si>
  <si>
    <t>TIBBA NAINAM WALA</t>
  </si>
  <si>
    <t>TIBBI QAISRANI</t>
  </si>
  <si>
    <t>TIMARGARA</t>
  </si>
  <si>
    <t>TIMBER MARKET</t>
  </si>
  <si>
    <t>TITER KHEL</t>
  </si>
  <si>
    <t>TOBA CAMP</t>
  </si>
  <si>
    <t>TOBA TAKE SINGH GPO</t>
  </si>
  <si>
    <t>TOBAH</t>
  </si>
  <si>
    <t>TOGH BALA</t>
  </si>
  <si>
    <t>TOGH SARAI</t>
  </si>
  <si>
    <t>TOLA BANGI KHEL</t>
  </si>
  <si>
    <t>TOLTI</t>
  </si>
  <si>
    <t>TOOR</t>
  </si>
  <si>
    <t>TOPI</t>
  </si>
  <si>
    <t>TOR WARSAK</t>
  </si>
  <si>
    <t>TORDHER</t>
  </si>
  <si>
    <t>TORKA</t>
  </si>
  <si>
    <t>TORU</t>
  </si>
  <si>
    <t>TOTAKAN</t>
  </si>
  <si>
    <t>TOTLAI</t>
  </si>
  <si>
    <t>TOWLER VILLAGE NOORIABAD</t>
  </si>
  <si>
    <t>TOWNSHIP SECTOR A-1 LAHORE</t>
  </si>
  <si>
    <t>TRAG</t>
  </si>
  <si>
    <t>TRAP</t>
  </si>
  <si>
    <t>TRET</t>
  </si>
  <si>
    <t>TRINDA MUHAMMAD PANAH</t>
  </si>
  <si>
    <t>TUMP</t>
  </si>
  <si>
    <t>TUNIA BAGA SHAH</t>
  </si>
  <si>
    <t>TURBAT G.P.O.</t>
  </si>
  <si>
    <t>UBAURO</t>
  </si>
  <si>
    <t>UCH SHARIF</t>
  </si>
  <si>
    <t>UCHHALI</t>
  </si>
  <si>
    <t>UDHOWAL</t>
  </si>
  <si>
    <t>UGALI</t>
  </si>
  <si>
    <t>UGOKE</t>
  </si>
  <si>
    <t>UMAR KOT</t>
  </si>
  <si>
    <t>UMARABAD</t>
  </si>
  <si>
    <t>UMARZAI</t>
  </si>
  <si>
    <t>UMERABAD GIDDER</t>
  </si>
  <si>
    <t>UNIVERSITY NEW CAMPUS JAMSHORO</t>
  </si>
  <si>
    <t>UPPER SUDDAN GALI</t>
  </si>
  <si>
    <t>UPPER TOPA</t>
  </si>
  <si>
    <t>URMAR PAYAN</t>
  </si>
  <si>
    <t>USMAN KHATTER</t>
  </si>
  <si>
    <t>USMAN WALA</t>
  </si>
  <si>
    <t>USTA MUHAMMAD</t>
  </si>
  <si>
    <t>USTER ZAI PAYAN</t>
  </si>
  <si>
    <t>UTHAL</t>
  </si>
  <si>
    <t>UTMANZAI</t>
  </si>
  <si>
    <t>VANIA WALA</t>
  </si>
  <si>
    <t>VEHARI GPO</t>
  </si>
  <si>
    <t>VEHARI PEOPLES COLONY</t>
  </si>
  <si>
    <t>VEHOA</t>
  </si>
  <si>
    <t>VUR</t>
  </si>
  <si>
    <t>WADALA SANDHUAN</t>
  </si>
  <si>
    <t>WADH</t>
  </si>
  <si>
    <t>WAGGAN</t>
  </si>
  <si>
    <t>WAGH</t>
  </si>
  <si>
    <t>WAGHA</t>
  </si>
  <si>
    <t>WAH</t>
  </si>
  <si>
    <t>WAH CANTT. G.P.O.</t>
  </si>
  <si>
    <t>WAH CEMENT WORKS</t>
  </si>
  <si>
    <t>WAH WEST PARK</t>
  </si>
  <si>
    <t>WAHALIZER</t>
  </si>
  <si>
    <t>WAHDAT COLONY</t>
  </si>
  <si>
    <t>WAHULA</t>
  </si>
  <si>
    <t>WAISA</t>
  </si>
  <si>
    <t>WAN BHACHRAN</t>
  </si>
  <si>
    <t>WAN RADHA RAM</t>
  </si>
  <si>
    <t>WANA</t>
  </si>
  <si>
    <t>WANDA KHAN MUHAMMAD</t>
  </si>
  <si>
    <t>WANDO</t>
  </si>
  <si>
    <t>WANHAR</t>
  </si>
  <si>
    <t>WANIAWALA</t>
  </si>
  <si>
    <t>WANIKE TARAR</t>
  </si>
  <si>
    <t>WAPDA RESIDENCY COLONY LAKHRA</t>
  </si>
  <si>
    <t>WAPDA SCARP COLONY</t>
  </si>
  <si>
    <t xml:space="preserve">WAPDA TOWN </t>
  </si>
  <si>
    <t>WARAH</t>
  </si>
  <si>
    <t>WARANA</t>
  </si>
  <si>
    <t>WARBURTON</t>
  </si>
  <si>
    <t>WARCHHA MANDI</t>
  </si>
  <si>
    <t>WARI</t>
  </si>
  <si>
    <t>WARSAK COLONY</t>
  </si>
  <si>
    <t>WARYAM</t>
  </si>
  <si>
    <t>WASNAL</t>
  </si>
  <si>
    <t>WATALA</t>
  </si>
  <si>
    <t>WAZIRABAD</t>
  </si>
  <si>
    <t>WIJH</t>
  </si>
  <si>
    <t>YAKA TOOT</t>
  </si>
  <si>
    <t>YAR HUSSAIN</t>
  </si>
  <si>
    <t>YARIK</t>
  </si>
  <si>
    <t>YASIN</t>
  </si>
  <si>
    <t>YASIN KALAN</t>
  </si>
  <si>
    <t>YAZMAN</t>
  </si>
  <si>
    <t>YOUSAF SHAH</t>
  </si>
  <si>
    <t>ZAFAR WAL</t>
  </si>
  <si>
    <t>ZAHIR PEER</t>
  </si>
  <si>
    <t>ZAIDA</t>
  </si>
  <si>
    <t>ZAIMDARA</t>
  </si>
  <si>
    <t>ZAMAMA</t>
  </si>
  <si>
    <t>ZARA KHELA</t>
  </si>
  <si>
    <t>ZARA MIANA</t>
  </si>
  <si>
    <t>ZARGERI</t>
  </si>
  <si>
    <t>ZAROBI</t>
  </si>
  <si>
    <t xml:space="preserve">ZEHRI </t>
  </si>
  <si>
    <t>ZHOB</t>
  </si>
  <si>
    <t>ZIARAT</t>
  </si>
  <si>
    <t>ZIARAT (DIR)</t>
  </si>
  <si>
    <t>ZIARAT KAKA SAHIB</t>
  </si>
  <si>
    <t>Format Painter</t>
  </si>
  <si>
    <t>Autofit</t>
  </si>
  <si>
    <t>54</t>
  </si>
  <si>
    <t>Example 3</t>
  </si>
  <si>
    <t>Example 2</t>
  </si>
  <si>
    <t>Example 1</t>
  </si>
  <si>
    <t>Equity and Liabilities</t>
  </si>
  <si>
    <t>Total equity</t>
  </si>
  <si>
    <t>Totol non-current liabilities</t>
  </si>
  <si>
    <t>Total current Liabilities</t>
  </si>
  <si>
    <t>Total Equity and Liabilities</t>
  </si>
  <si>
    <t>Assets</t>
  </si>
  <si>
    <t>Total Non-Current Assets</t>
  </si>
  <si>
    <t>Total current assets</t>
  </si>
  <si>
    <t>Total Assets</t>
  </si>
  <si>
    <t>Balance Sheet</t>
  </si>
  <si>
    <t>BOC Pakistan</t>
  </si>
  <si>
    <t>Company</t>
  </si>
  <si>
    <t>Period</t>
  </si>
  <si>
    <t>Dividend /</t>
  </si>
  <si>
    <t>Profit / (Loss)</t>
  </si>
  <si>
    <t>EPS/</t>
  </si>
  <si>
    <t>Book Closure</t>
  </si>
  <si>
    <t>Bonus / Right</t>
  </si>
  <si>
    <t>after tax</t>
  </si>
  <si>
    <t>(LPS)</t>
  </si>
  <si>
    <t>KHURSHID SPINNING MILLS LIMITD</t>
  </si>
  <si>
    <t>30-Jun-11 F</t>
  </si>
  <si>
    <t>26/10/11-02/11/11</t>
  </si>
  <si>
    <t>TRI-STAR MOD.1ST</t>
  </si>
  <si>
    <t>20/10/11-30/10/11</t>
  </si>
  <si>
    <t>TRI-STAR POLYESTER LIMITED</t>
  </si>
  <si>
    <t>20/10/11-31/10/11</t>
  </si>
  <si>
    <t>ARPAK INTERNATIONAL INV. LTD.</t>
  </si>
  <si>
    <t>21/10/11-31/10/11</t>
  </si>
  <si>
    <t>TAJ TEXTILE MILLS LIMITED</t>
  </si>
  <si>
    <t>GENERTECH PAKISTAN LIMITED</t>
  </si>
  <si>
    <t>DAR ES SALAAM TEX. MILLS LTD</t>
  </si>
  <si>
    <t>22/10/11-31/10/11</t>
  </si>
  <si>
    <t>THE HUB POWER COMPANY LIMITED</t>
  </si>
  <si>
    <t>30%(D)</t>
  </si>
  <si>
    <t>18/10/11-31/10/11</t>
  </si>
  <si>
    <t>RAVI TEXTILE MILLS LIMITED</t>
  </si>
  <si>
    <t>24/10/11-31/10/11</t>
  </si>
  <si>
    <t>TRUST MODARABA</t>
  </si>
  <si>
    <t>30-Sep-11 Q1</t>
  </si>
  <si>
    <t>YOUSAF WEAVING MILLS LIMITED</t>
  </si>
  <si>
    <t>CHAKWAL SPINNING MILLS LIMITED</t>
  </si>
  <si>
    <t>BALOCHISTAN GLASS LIMITED</t>
  </si>
  <si>
    <t>KOHINOOR INDUSTRIES LIMITED</t>
  </si>
  <si>
    <t>31/10/11-06/11/11</t>
  </si>
  <si>
    <t>KOHINOOR POWER COMPANY LIMITED</t>
  </si>
  <si>
    <t>31/10/11-06/11/10</t>
  </si>
  <si>
    <t>REDCO TEXTILE LIMITED</t>
  </si>
  <si>
    <t>RUBY TEXTILE MILLS LIMITED</t>
  </si>
  <si>
    <t>SARDAR CHEMICAL INDUSTRIES LTD</t>
  </si>
  <si>
    <t>FLYING CEMENT COMPANY LIMITED</t>
  </si>
  <si>
    <t>SERVICE INDUSTRIES TEXTILE LTD</t>
  </si>
  <si>
    <t>22/10/11-29/10/11</t>
  </si>
  <si>
    <t>SERVICE FABRICS LIMITED</t>
  </si>
  <si>
    <t>GHARIBWAL CEMENT COMPANY LTD.</t>
  </si>
  <si>
    <t>HALA ENTERPRISE LIMITED</t>
  </si>
  <si>
    <t>ICC TEXTILES LIMITED</t>
  </si>
  <si>
    <t>FIRST FID. LEAS.(NISHAT MOD.)</t>
  </si>
  <si>
    <t>25/10/11-31/10/11</t>
  </si>
  <si>
    <t>DIAMOND INDUSTRIES LIMITED</t>
  </si>
  <si>
    <t>SALMAN NOMAN ENTERPRISES LTD</t>
  </si>
  <si>
    <t>7(B)</t>
  </si>
  <si>
    <t>AL-QADIR TEXILE MILLS LIMITED</t>
  </si>
  <si>
    <t>ASIM TEXTILE MILLS LIMITED</t>
  </si>
  <si>
    <t>26/10/11-01/11/11</t>
  </si>
  <si>
    <t>NISHAT CHUNIAN POWER LIMITED</t>
  </si>
  <si>
    <t>10%(D)</t>
  </si>
  <si>
    <t>29/10/11-04/11/11</t>
  </si>
  <si>
    <t>NISHAT CHUNIAN LTD15%N.V.C.PRF</t>
  </si>
  <si>
    <t>15%(D)</t>
  </si>
  <si>
    <t>NISHAT (CHUNIAN) LIMITED</t>
  </si>
  <si>
    <t>20%(D)</t>
  </si>
  <si>
    <t>D.S. INDUSTRIES LIMITED</t>
  </si>
  <si>
    <t>27/10/11-01/11/11</t>
  </si>
  <si>
    <t>PERVEZ AHMED SECURITIES LTD.</t>
  </si>
  <si>
    <t>RELIANCE WEAVING MILLS LIMITED</t>
  </si>
  <si>
    <t>GULSHAN SPINNING MILLS LTD</t>
  </si>
  <si>
    <t>28/10/11-31/10/11</t>
  </si>
  <si>
    <t>PARAMOUNT SPINNING MILLS LTD</t>
  </si>
  <si>
    <t>GULISTAN SPINNING MILLS LTD</t>
  </si>
  <si>
    <t>SALLY TEXTILE MILLS LIMITED</t>
  </si>
  <si>
    <t>5%(D)</t>
  </si>
  <si>
    <t>29/10/11-12/11/11</t>
  </si>
  <si>
    <t>J.A. TEXTILE MILLS LIMITED</t>
  </si>
  <si>
    <t>APOLLO TEXTILE MILLS LIMITED</t>
  </si>
  <si>
    <t>AYESHA TEXTILE MILLS LIMITED</t>
  </si>
  <si>
    <t>23/10/11-29/10/11</t>
  </si>
  <si>
    <t>UNICAP MODARABA(SUSPENDED)</t>
  </si>
  <si>
    <t>MACPAC FILMS LIMITED</t>
  </si>
  <si>
    <t>LEINER PAK GELATINE LIMITED</t>
  </si>
  <si>
    <t>FRONTIER CERAMICS LIMITED</t>
  </si>
  <si>
    <t>Production Transportation Problem (2-stage-transport, multi-commodity)</t>
  </si>
  <si>
    <t xml:space="preserve">Minimize the costs of producing 3 different goods, and shipping them from factories to warehouses and   </t>
  </si>
  <si>
    <t xml:space="preserve">customers, and warehouses to customers, while not exceeding the supply available from each factory or </t>
  </si>
  <si>
    <t>the capacity of each warehouse, and meeting the demand from each customer.</t>
  </si>
  <si>
    <t>Cost to make products</t>
  </si>
  <si>
    <t>Product 1</t>
  </si>
  <si>
    <t>Product 2</t>
  </si>
  <si>
    <t>Product 3</t>
  </si>
  <si>
    <t>Factory 1</t>
  </si>
  <si>
    <t>Factory 2</t>
  </si>
  <si>
    <t>Cost</t>
  </si>
  <si>
    <t>Total Cost</t>
  </si>
  <si>
    <t>Cost of shipping ($ per product)</t>
  </si>
  <si>
    <t>Destinations</t>
  </si>
  <si>
    <t>Warehouse 1</t>
  </si>
  <si>
    <t>Warehouse 2</t>
  </si>
  <si>
    <t>Warehouse 3</t>
  </si>
  <si>
    <t>Warehouse 4</t>
  </si>
  <si>
    <t>Customer 1</t>
  </si>
  <si>
    <t>Customer 2</t>
  </si>
  <si>
    <t>Customer 3</t>
  </si>
  <si>
    <t>Customer 4</t>
  </si>
  <si>
    <t>Customer 5</t>
  </si>
  <si>
    <t>Number of products shipped</t>
  </si>
  <si>
    <t>Capacity</t>
  </si>
  <si>
    <t>Total products shipped out of factory 1</t>
  </si>
  <si>
    <t>Total products shipped out of factory 2</t>
  </si>
  <si>
    <t>Demands</t>
  </si>
  <si>
    <t>Total cost of shipping</t>
  </si>
  <si>
    <t>Total cost of production</t>
  </si>
  <si>
    <t xml:space="preserve">Problem </t>
  </si>
  <si>
    <t xml:space="preserve">A company wants to minimize the cost of shipping three different products from factories to warehouses and customers </t>
  </si>
  <si>
    <t xml:space="preserve">and from warehouses to customers. The production of each product at each plant depends on the distribution. How many </t>
  </si>
  <si>
    <t xml:space="preserve">products should each factory produce and how should the products be distributed in order to minimize total cost while </t>
  </si>
  <si>
    <t>meeting demand?</t>
  </si>
  <si>
    <t>Solution</t>
  </si>
  <si>
    <t xml:space="preserve">Notice that this is an extension of the transportation model as seen in the Transport3 worksheet. This time the factories do </t>
  </si>
  <si>
    <t>not produce a fixed amount. The amounts produced are now variables.</t>
  </si>
  <si>
    <t xml:space="preserve">1) The variables are the number of products to make in the factories, the number of products to ship from factories to </t>
  </si>
  <si>
    <t xml:space="preserve">warehouses, factories to customers, and warehouses to customers. In worksheet Prodtran these are given the names </t>
  </si>
  <si>
    <t xml:space="preserve">Products_made, Factory_to_warehouse, Factory_to_customer, and Warehouse_to_customer. </t>
  </si>
  <si>
    <t>2) The logical constraints are all defined via the Assume Non-Negative option:</t>
  </si>
  <si>
    <t>Products_made &gt;= 0</t>
  </si>
  <si>
    <t>Factory_to_warehouse &gt;= 0</t>
  </si>
  <si>
    <t>Factory_to_customer &gt;= 0</t>
  </si>
  <si>
    <t>Warehouse_to_customer &gt;= 0</t>
  </si>
  <si>
    <t>The other constraints are</t>
  </si>
  <si>
    <t>Total_from_factory &lt;= Factory_capacity</t>
  </si>
  <si>
    <t>Total_to_customer &gt;= Demand</t>
  </si>
  <si>
    <t>Total_to_warehouse &lt;= Warehouse_capacity</t>
  </si>
  <si>
    <t>Total_to_warehouse = Total_from_warehouse</t>
  </si>
  <si>
    <t>3) The objective is to minimize cost.  This is defined in the worksheet as Total_cost.</t>
  </si>
  <si>
    <t>Remarks</t>
  </si>
  <si>
    <t xml:space="preserve">This is one of the more complex models in this series of examples.  If the number of products, factories and warehouses </t>
  </si>
  <si>
    <t xml:space="preserve">becomes large, the number of variables in a model like this one becomes very large.  Also bear in mind the degree of </t>
  </si>
  <si>
    <t xml:space="preserve">coordination between business units that may be needed in order to implement the optimal solution.  For these reasons, </t>
  </si>
  <si>
    <t xml:space="preserve">some users prefer to split problems like this one into a set of smaller, simpler models. </t>
  </si>
  <si>
    <t>Complexity</t>
  </si>
  <si>
    <t>Magnitude</t>
  </si>
  <si>
    <t>Simple</t>
  </si>
  <si>
    <t>Light</t>
  </si>
  <si>
    <t>Intermediate</t>
  </si>
  <si>
    <t>Advanced</t>
  </si>
  <si>
    <t>Immaterial</t>
  </si>
  <si>
    <t>Material</t>
  </si>
  <si>
    <t>Critical</t>
  </si>
  <si>
    <t>Low</t>
  </si>
  <si>
    <t>Medium</t>
  </si>
  <si>
    <t>High</t>
  </si>
  <si>
    <t>Audit using Chart</t>
  </si>
  <si>
    <t>Understanding Errors</t>
  </si>
  <si>
    <t>When any value is divided by zero</t>
  </si>
  <si>
    <t>When a value is not available</t>
  </si>
  <si>
    <t>#NUM</t>
  </si>
  <si>
    <t>When a numeric value entered is invalid</t>
  </si>
  <si>
    <t>Invalid type of value i.e. text instead of number etc. in any formula</t>
  </si>
  <si>
    <t>When a reference not found in any formula</t>
  </si>
  <si>
    <t>When a name is provided in any formula which is unrecognizable</t>
  </si>
  <si>
    <t>########</t>
  </si>
  <si>
    <t>Product/Month</t>
  </si>
  <si>
    <t>Jan</t>
  </si>
  <si>
    <t>Feb</t>
  </si>
  <si>
    <t>Mar</t>
  </si>
  <si>
    <t>Apr</t>
  </si>
  <si>
    <t>May</t>
  </si>
  <si>
    <t>Jun</t>
  </si>
  <si>
    <t>Jul</t>
  </si>
  <si>
    <t>Aug</t>
  </si>
  <si>
    <t>Sep</t>
  </si>
  <si>
    <t>Oct</t>
  </si>
  <si>
    <t>Nov</t>
  </si>
  <si>
    <t>Dec</t>
  </si>
  <si>
    <t>Carlota</t>
  </si>
  <si>
    <t>Yanaki</t>
  </si>
  <si>
    <t>Aspen</t>
  </si>
  <si>
    <t>Sunset</t>
  </si>
  <si>
    <t>Delicate Arch</t>
  </si>
  <si>
    <t>Bellen</t>
  </si>
  <si>
    <t>Try to minimize the use of merging cells since this makes it difficult to navigate, print or change your spreadsheets.</t>
  </si>
  <si>
    <t>Merged Cells</t>
  </si>
  <si>
    <t>Non Merged Cells</t>
  </si>
  <si>
    <t>Place the larger range of data down by rows and the lesser range of data across by columns</t>
  </si>
  <si>
    <r>
      <t>TIP ►</t>
    </r>
    <r>
      <rPr>
        <b/>
        <i/>
        <sz val="10"/>
        <color indexed="16"/>
        <rFont val="Arial"/>
        <family val="2"/>
      </rPr>
      <t xml:space="preserve"> </t>
    </r>
  </si>
  <si>
    <t>Format your comments by clicking on the border edge:</t>
  </si>
  <si>
    <t>The example below brings up an image file as the comment:</t>
  </si>
  <si>
    <t>Select the edge of the comment box and right click</t>
  </si>
  <si>
    <t>From the Format Comment dialog box, select Colors and Lines</t>
  </si>
  <si>
    <t>In the Fill section, open the Color box and choose Fill Effects</t>
  </si>
  <si>
    <t>Click the Picture tab and select the Picture you want to use</t>
  </si>
  <si>
    <t>Print out your comments:</t>
  </si>
  <si>
    <t xml:space="preserve">Select from the Comments drop down list. (None) is the default. Select At end of sheet if you want to </t>
  </si>
  <si>
    <t xml:space="preserve"> </t>
  </si>
  <si>
    <t>print a separate page. Select As displayed on sheet if you want to print only displayed comments.</t>
  </si>
  <si>
    <t>Introduction</t>
  </si>
  <si>
    <t>Roaming, Autosum &amp; Shortcuts</t>
  </si>
  <si>
    <t>Financial Results LSE</t>
  </si>
  <si>
    <t>Clipboard, Font, Alignment</t>
  </si>
  <si>
    <t>Borders</t>
  </si>
  <si>
    <t>Data Types</t>
  </si>
  <si>
    <t>Operators</t>
  </si>
  <si>
    <t>Equations</t>
  </si>
  <si>
    <t>Paste Sp-Transp-Val-PstOpt</t>
  </si>
  <si>
    <t>Using Fill Handle</t>
  </si>
  <si>
    <t>Move</t>
  </si>
  <si>
    <t>Asbolute Relative Reference</t>
  </si>
  <si>
    <t>Income Statement</t>
  </si>
  <si>
    <t>Inserting Comments</t>
  </si>
  <si>
    <t>Formatting</t>
  </si>
  <si>
    <t>Audit Toolbar</t>
  </si>
  <si>
    <t>Cross Footing</t>
  </si>
  <si>
    <t>Hyperlink</t>
  </si>
  <si>
    <t>Hyperlink an Image or Button within your spreadsheet:</t>
  </si>
  <si>
    <t>Paste the image file into your spreadsheet</t>
  </si>
  <si>
    <t>Right click on the Image File</t>
  </si>
  <si>
    <t>Select hyperlink and Link to: Place in This Document</t>
  </si>
  <si>
    <t>Fill Handle and Smart Tag - Auto Fill Options</t>
  </si>
  <si>
    <t>An easy way to copy and paste with or without auto fill or just paste a format (same as the Paint Brush)</t>
  </si>
  <si>
    <t>Fill Handle: The "+" sign that appears in the lower right corner of the cell you have selected.</t>
  </si>
  <si>
    <t>Copy Cells - Copy the cell content as is to the other cell(s)</t>
  </si>
  <si>
    <t>Fill Series - Copy the cell content and auto fill to the other cells in a series</t>
  </si>
  <si>
    <t>Fill Formatting Only - Copy the cell format only to the other cell(s)</t>
  </si>
  <si>
    <t>Fill Without Formatting - Copy the cell content as is, but do not include the format</t>
  </si>
  <si>
    <t xml:space="preserve">Smart Tag: A small icon that appears in the lower right corner of the range that you copied to. This is the </t>
  </si>
  <si>
    <t>Auto Fill Options Smart Tag:</t>
  </si>
  <si>
    <t>Paste Special</t>
  </si>
  <si>
    <t>Can be very useful for editing and altering data in a spreadsheet</t>
  </si>
  <si>
    <t>A. Convert Formulas to Values:</t>
  </si>
  <si>
    <t>Steps</t>
  </si>
  <si>
    <t>Highlight the cells you want to convert to values and select Copy</t>
  </si>
  <si>
    <t>Move to the home position where you want to paste</t>
  </si>
  <si>
    <t>Select Paste Special and check Values</t>
  </si>
  <si>
    <t>Store A</t>
  </si>
  <si>
    <t>Store B</t>
  </si>
  <si>
    <t>Store C</t>
  </si>
  <si>
    <t>B. Convert Text Values into Real Values or positive values to negative values</t>
  </si>
  <si>
    <t>Select an empty cell and enter 1 or -1</t>
  </si>
  <si>
    <t>Highlight the text values you need to convert</t>
  </si>
  <si>
    <t>Under Paste, click Values and then click OK</t>
  </si>
  <si>
    <t>C. Use Paste Special to Copy a Format: (Very useful for tables and chart formatting differences)</t>
  </si>
  <si>
    <t>Select the cell range / chart / table you want to use as your format</t>
  </si>
  <si>
    <t>KHARIAN CITY</t>
  </si>
  <si>
    <t>KHAROTA SYEDAN</t>
  </si>
  <si>
    <t>KHAUR</t>
  </si>
  <si>
    <t>KHAUR VILLAGE</t>
  </si>
  <si>
    <t>KHAWAZA KHELA</t>
  </si>
  <si>
    <t>KHESHKI PAYAN</t>
  </si>
  <si>
    <t>KHEWRA</t>
  </si>
  <si>
    <t>KHICHI WALA</t>
  </si>
  <si>
    <t>KHINGAR MAMDAL</t>
  </si>
  <si>
    <t>KHIPRO</t>
  </si>
  <si>
    <t>KHOHAR</t>
  </si>
  <si>
    <t>KHOKHAR GHARBI</t>
  </si>
  <si>
    <t>KHOKRAPAR</t>
  </si>
  <si>
    <t>KHORI ALAM</t>
  </si>
  <si>
    <t>KHOST</t>
  </si>
  <si>
    <t>KHUDA KI BASTI</t>
  </si>
  <si>
    <t>KHUDIAN</t>
  </si>
  <si>
    <t>KHUI RATTA (A.K)</t>
  </si>
  <si>
    <t>KHUKHA</t>
  </si>
  <si>
    <t>KHUNDA</t>
  </si>
  <si>
    <t>KHURA</t>
  </si>
  <si>
    <t>KHURRA</t>
  </si>
  <si>
    <t>KHURRIAN WALA</t>
  </si>
  <si>
    <t>KHUSHAB ATOMIC ENERGY COMMISSION</t>
  </si>
  <si>
    <t>KHUSHAB G.P.O.</t>
  </si>
  <si>
    <t>KHUZDAR CANTT.</t>
  </si>
  <si>
    <t>KHUZDAR G.P.O.</t>
  </si>
  <si>
    <t>KHYABAN-E-SARWAR</t>
  </si>
  <si>
    <t>KILA SOBHA SINGH</t>
  </si>
  <si>
    <t>KILLA ABADULLLAH</t>
  </si>
  <si>
    <t>KILLA SAIFULLAH</t>
  </si>
  <si>
    <t>KILLI ABDUR REHMAN ZAI</t>
  </si>
  <si>
    <t>KILLI VERCHOOM</t>
  </si>
  <si>
    <t>KINGER</t>
  </si>
  <si>
    <t>KINJHAR LAKE</t>
  </si>
  <si>
    <t>KIRANA HILL</t>
  </si>
  <si>
    <t>KIRI SHAMOZAI</t>
  </si>
  <si>
    <t>KIRIS</t>
  </si>
  <si>
    <t>KIRRI KHAISOR</t>
  </si>
  <si>
    <t>KISRAN</t>
  </si>
  <si>
    <t>KOGHUZI</t>
  </si>
  <si>
    <t>KOHAT BOARD OF EDUCATION</t>
  </si>
  <si>
    <t xml:space="preserve">KOHAT CADET COLLEGE </t>
  </si>
  <si>
    <t>KOHAT GUNNERS LINE</t>
  </si>
  <si>
    <t>KOHAT J.D.M.T.MILLS</t>
  </si>
  <si>
    <t xml:space="preserve">KOHAT OFFICERS TRAINING SCHOOL </t>
  </si>
  <si>
    <t>KOHAT P.A.F.</t>
  </si>
  <si>
    <t>KOHAT POLICE RECRUIT TRAINING CENTRE</t>
  </si>
  <si>
    <t>KOHAT SATELLITE TOWN</t>
  </si>
  <si>
    <t>KOHI BARMOL</t>
  </si>
  <si>
    <t>KOHI TAFTAN</t>
  </si>
  <si>
    <t>KOHINOOR ENERGY</t>
  </si>
  <si>
    <t>KOHIWALA</t>
  </si>
  <si>
    <t>KOHLOWALA</t>
  </si>
  <si>
    <t>KOHLU</t>
  </si>
  <si>
    <t>KOLIAN HAMEED</t>
  </si>
  <si>
    <t>KOLPUR</t>
  </si>
  <si>
    <t>KORANGI CREEK</t>
  </si>
  <si>
    <t>KORANGI G.P.O.</t>
  </si>
  <si>
    <t>KORYAL KALAN</t>
  </si>
  <si>
    <t>KOSHT</t>
  </si>
  <si>
    <t>KOT ABDUL MALIK</t>
  </si>
  <si>
    <t>KOT ADU</t>
  </si>
  <si>
    <t>KOT ALLAH SINGH</t>
  </si>
  <si>
    <t>KOT CHHAJI</t>
  </si>
  <si>
    <t>KOT CHUTTA</t>
  </si>
  <si>
    <t>KOT DIGI</t>
  </si>
  <si>
    <t>KOT FATEH KHAN</t>
  </si>
  <si>
    <t>KOT GUHLAM MOHAMMAD</t>
  </si>
  <si>
    <t>KOT JAI</t>
  </si>
  <si>
    <t>KOT MIRJAN MUHAMMAD</t>
  </si>
  <si>
    <t>KOT MOMAN</t>
  </si>
  <si>
    <t>KOT NAJIBULLAH</t>
  </si>
  <si>
    <t>KOT NIZAMDIN</t>
  </si>
  <si>
    <t>KOT QAISRANI</t>
  </si>
  <si>
    <t>KOT QAZI</t>
  </si>
  <si>
    <t>KOT RADHA KISHAN</t>
  </si>
  <si>
    <t>KOT SARANG</t>
  </si>
  <si>
    <t>KOT SHAKIR</t>
  </si>
  <si>
    <t>KOT SOMABA</t>
  </si>
  <si>
    <t>KOT SUBZAL</t>
  </si>
  <si>
    <t>KOT SULTAN</t>
  </si>
  <si>
    <t>KOTALI NIJABAT</t>
  </si>
  <si>
    <t>KOTERA</t>
  </si>
  <si>
    <t>KOTHA</t>
  </si>
  <si>
    <t>KOTLA</t>
  </si>
  <si>
    <t>KOTLA MUSA KHAN</t>
  </si>
  <si>
    <t>KOTLI BEHRAM</t>
  </si>
  <si>
    <t>KOTLI GPO (AK)</t>
  </si>
  <si>
    <t>KOTLI LOHARAN EAST</t>
  </si>
  <si>
    <t>KOTLI LOHARAN WEST</t>
  </si>
  <si>
    <t>KOTLI SATTIAN</t>
  </si>
  <si>
    <t>KOTRI</t>
  </si>
  <si>
    <t>KOTRI KABIR</t>
  </si>
  <si>
    <t>KOZA BANDA</t>
  </si>
  <si>
    <t>KUCHLAK</t>
  </si>
  <si>
    <t>KUDDAN</t>
  </si>
  <si>
    <t>KUFRI</t>
  </si>
  <si>
    <t>KUKKAR HATTA</t>
  </si>
  <si>
    <t>KULACHI</t>
  </si>
  <si>
    <t>KULDANA</t>
  </si>
  <si>
    <t>KULLOWAL</t>
  </si>
  <si>
    <t>KUMB</t>
  </si>
  <si>
    <t>KUNDIAN</t>
  </si>
  <si>
    <t>KUNDWAL</t>
  </si>
  <si>
    <t>KUNJAH</t>
  </si>
  <si>
    <t>KUNRI</t>
  </si>
  <si>
    <t>KUNTRILLA</t>
  </si>
  <si>
    <t>KURI</t>
  </si>
  <si>
    <t>KUTABPUR</t>
  </si>
  <si>
    <t>KUTBAL</t>
  </si>
  <si>
    <t>KUTHIALA</t>
  </si>
  <si>
    <t>LACHI</t>
  </si>
  <si>
    <t>LADGASHT</t>
  </si>
  <si>
    <t>LADHA</t>
  </si>
  <si>
    <t>LADHANA</t>
  </si>
  <si>
    <t xml:space="preserve">LADHE WALA WARAICH </t>
  </si>
  <si>
    <t>LADIUN</t>
  </si>
  <si>
    <t>LAHOR CHHOTA (MARDAN)</t>
  </si>
  <si>
    <t>LAHORE ALLAMA IQBAL TOWN</t>
  </si>
  <si>
    <t>LAHORE CANTT. G.P.O.</t>
  </si>
  <si>
    <t xml:space="preserve">LAHORE DEFENCE HOUSING SOICETY </t>
  </si>
  <si>
    <t>LAHORE E.M.E Society P.O</t>
  </si>
  <si>
    <t>LAHORE ENGINEERING UNIVERSITY</t>
  </si>
  <si>
    <t>LAHORE G.P.O</t>
  </si>
  <si>
    <t>LAHORE ISMAIL NAGAR</t>
  </si>
  <si>
    <t>LAHORE MULTAN ROAD</t>
  </si>
  <si>
    <t>LAHORE NEW UNIVERSITY CAMPUS</t>
  </si>
  <si>
    <t>LAHORE PMG PUNJAB POST OFFICE</t>
  </si>
  <si>
    <t>LAHORE PT &amp; T AUDIT</t>
  </si>
  <si>
    <t>LAHORE PUNJAB GOVERNOR HOUSE</t>
  </si>
  <si>
    <t>LAHORE SECONDARY BOARD</t>
  </si>
  <si>
    <t>LAHORE SHADMAN WOMEN MODEL P.O</t>
  </si>
  <si>
    <t>LAKARMAR</t>
  </si>
  <si>
    <t>LAKHA ROAD</t>
  </si>
  <si>
    <t>LAKHAN WAL</t>
  </si>
  <si>
    <t>LAKHI GHULAM SHAH</t>
  </si>
  <si>
    <t>LAKKI HEADQUARTER COMPLEX</t>
  </si>
  <si>
    <t>LAKKI MARWAT HPO</t>
  </si>
  <si>
    <t>LAKKI MARWAT MAIL LORRY ADDA</t>
  </si>
  <si>
    <t>LAL QILLA</t>
  </si>
  <si>
    <t>LALA MUSA</t>
  </si>
  <si>
    <t>LALA RUKH WAH CANTT</t>
  </si>
  <si>
    <t xml:space="preserve">LALAZAR COLONY WAH </t>
  </si>
  <si>
    <t>LALBANI</t>
  </si>
  <si>
    <t>LALIAN</t>
  </si>
  <si>
    <t>LALLIANI</t>
  </si>
  <si>
    <t>LALU RAUNK</t>
  </si>
  <si>
    <t>LAND KAMAR</t>
  </si>
  <si>
    <t>Average Score</t>
  </si>
  <si>
    <t xml:space="preserve">Create / Edit / Save workbooks, insert / delete / rename format worksheets, security of workbooks &amp; worksheets, viewing workbooks &amp; worksheets </t>
  </si>
  <si>
    <t>Formatting &amp; Printing</t>
  </si>
  <si>
    <t xml:space="preserve">Formatting cell, range, text, custom number formatting, setting up worksheet for one page view, printing &amp; page setup settings, header / footers, watermark </t>
  </si>
  <si>
    <t xml:space="preserve">Sort, Filter and Advanced Filter </t>
  </si>
  <si>
    <t xml:space="preserve">Basic Excel Charts, Combination Charts, Using Graphics in Excel to communicating information </t>
  </si>
  <si>
    <t xml:space="preserve">Import &amp; Export Text, CSV and different database formats, understand databases, create link to databases </t>
  </si>
  <si>
    <t xml:space="preserve">Subtotal, Consolidation and PivotTables What-if Analysis:Goal Seek, Scenarios &amp; Solver, creating custom what-if tables &amp; models </t>
  </si>
  <si>
    <t>Score</t>
  </si>
  <si>
    <r>
      <t xml:space="preserve">Range of non-contiguous cells </t>
    </r>
    <r>
      <rPr>
        <sz val="10"/>
        <color indexed="23"/>
        <rFont val="Arial"/>
        <family val="2"/>
      </rPr>
      <t xml:space="preserve">(e.g. A1, B2 means A1 </t>
    </r>
    <r>
      <rPr>
        <i/>
        <sz val="10"/>
        <color indexed="23"/>
        <rFont val="Arial"/>
        <family val="2"/>
      </rPr>
      <t>and</t>
    </r>
    <r>
      <rPr>
        <sz val="10"/>
        <color indexed="23"/>
        <rFont val="Arial"/>
        <family val="2"/>
      </rPr>
      <t xml:space="preserve"> B2)</t>
    </r>
  </si>
  <si>
    <r>
      <t xml:space="preserve">i.e. </t>
    </r>
    <r>
      <rPr>
        <sz val="9"/>
        <rFont val="Arial"/>
        <family val="2"/>
      </rPr>
      <t>IF</t>
    </r>
    <r>
      <rPr>
        <sz val="10"/>
        <rFont val="Arial"/>
        <family val="2"/>
      </rPr>
      <t xml:space="preserve">, </t>
    </r>
    <r>
      <rPr>
        <sz val="9"/>
        <rFont val="Arial"/>
        <family val="2"/>
      </rPr>
      <t>AND</t>
    </r>
    <r>
      <rPr>
        <sz val="10"/>
        <rFont val="Arial"/>
        <family val="2"/>
      </rPr>
      <t xml:space="preserve"> and </t>
    </r>
    <r>
      <rPr>
        <sz val="9"/>
        <rFont val="Arial"/>
        <family val="2"/>
      </rPr>
      <t>SUM</t>
    </r>
    <r>
      <rPr>
        <sz val="10"/>
        <rFont val="Arial"/>
        <family val="2"/>
      </rPr>
      <t xml:space="preserve"> are function names.</t>
    </r>
  </si>
  <si>
    <t>[space]</t>
  </si>
  <si>
    <t>Intersection operator, calculates the overlapping cells in two ranges.</t>
  </si>
  <si>
    <r>
      <t xml:space="preserve">Concatenate </t>
    </r>
    <r>
      <rPr>
        <sz val="10"/>
        <color indexed="23"/>
        <rFont val="Arial"/>
        <family val="2"/>
      </rPr>
      <t>(join together)</t>
    </r>
    <r>
      <rPr>
        <sz val="10"/>
        <rFont val="Arial"/>
        <family val="2"/>
      </rPr>
      <t xml:space="preserve"> the values in two or more cells.</t>
    </r>
  </si>
  <si>
    <t>( )</t>
  </si>
  <si>
    <t>Brackets</t>
  </si>
  <si>
    <t>{ }</t>
  </si>
  <si>
    <t>Curly Brackets</t>
  </si>
  <si>
    <t>Order of Precedence</t>
  </si>
  <si>
    <t>Description / Performs</t>
  </si>
  <si>
    <t>(   )</t>
  </si>
  <si>
    <t>Parentheses (round brackets)</t>
  </si>
  <si>
    <t>Negation (negative numbers)</t>
  </si>
  <si>
    <t>Percentage</t>
  </si>
  <si>
    <t>Multiplication and division</t>
  </si>
  <si>
    <t>Addition and subtraction</t>
  </si>
  <si>
    <t>Concatenation</t>
  </si>
  <si>
    <t>Comparison operators</t>
  </si>
  <si>
    <t>* and /</t>
  </si>
  <si>
    <t>+ and -</t>
  </si>
  <si>
    <t>=, &lt;&gt;, &lt;, &lt;=, &gt;, &gt;=</t>
  </si>
  <si>
    <t>Scalar Functions</t>
  </si>
  <si>
    <t>Aggregate Functions (Summarizing)</t>
  </si>
  <si>
    <t>Cell Size Border Example, (remove it)</t>
  </si>
  <si>
    <t>Comparison</t>
  </si>
  <si>
    <t>Left to right sequence if of same precedence</t>
  </si>
  <si>
    <t>1/0</t>
  </si>
  <si>
    <t>Obtained</t>
  </si>
  <si>
    <t>Your Score</t>
  </si>
  <si>
    <t>Overall rating</t>
  </si>
  <si>
    <t>Test your Excel skill</t>
  </si>
  <si>
    <t>The F9 Key</t>
  </si>
  <si>
    <t>Text Rotation</t>
  </si>
  <si>
    <t>Indention</t>
  </si>
  <si>
    <t>F5  / ^G</t>
  </si>
  <si>
    <t>F11  / Alt F1</t>
  </si>
  <si>
    <t>Format numbers to dates</t>
  </si>
  <si>
    <t>Ctrl + ~</t>
  </si>
  <si>
    <t>Show formulas</t>
  </si>
  <si>
    <t>Ctrl + Shift + 5</t>
  </si>
  <si>
    <t>Format numbers to percent</t>
  </si>
  <si>
    <t>Select continious Cell</t>
  </si>
  <si>
    <t>Ctrl + Shift + DnArrow (all arrows)</t>
  </si>
  <si>
    <t>City</t>
  </si>
  <si>
    <t>Product</t>
  </si>
  <si>
    <t>Invoice Date</t>
  </si>
  <si>
    <t>MIDWEST</t>
  </si>
  <si>
    <t>OKLAHOMA CITY</t>
  </si>
  <si>
    <t>Housekeeping</t>
  </si>
  <si>
    <t>NORTH</t>
  </si>
  <si>
    <t>QUEENS</t>
  </si>
  <si>
    <t>SOUTH</t>
  </si>
  <si>
    <t>CARTERSVILLE</t>
  </si>
  <si>
    <t>HATTIESBURG</t>
  </si>
  <si>
    <t>RICHLAND</t>
  </si>
  <si>
    <t>MORROW</t>
  </si>
  <si>
    <t>MARSHALLTOWN</t>
  </si>
  <si>
    <t>AUBURN HILLS</t>
  </si>
  <si>
    <t>WEST</t>
  </si>
  <si>
    <t>SEATTLE</t>
  </si>
  <si>
    <t>ANDERSON</t>
  </si>
  <si>
    <t>NAPA</t>
  </si>
  <si>
    <t>PHOENIX</t>
  </si>
  <si>
    <t>STERLING HGTS</t>
  </si>
  <si>
    <t>HUGER</t>
  </si>
  <si>
    <t>ROCKAWAY</t>
  </si>
  <si>
    <t>LIVONIA</t>
  </si>
  <si>
    <t>LATROBE</t>
  </si>
  <si>
    <t>ENID</t>
  </si>
  <si>
    <t>DETROIT</t>
  </si>
  <si>
    <t>TROY</t>
  </si>
  <si>
    <t>SOMERSET</t>
  </si>
  <si>
    <t>LIMA</t>
  </si>
  <si>
    <t>OXNARD</t>
  </si>
  <si>
    <t>GREENVILLE</t>
  </si>
  <si>
    <t>BROKEN ARROW</t>
  </si>
  <si>
    <t>DUNBRIDGE</t>
  </si>
  <si>
    <t>ALPHARETTA</t>
  </si>
  <si>
    <t>Repair</t>
  </si>
  <si>
    <t>POCATELLO</t>
  </si>
  <si>
    <t>APPLE VALLEY</t>
  </si>
  <si>
    <t>NORTH CHARLESTON</t>
  </si>
  <si>
    <t>MCDONOUGH</t>
  </si>
  <si>
    <t>MAPLETON</t>
  </si>
  <si>
    <t>GORDON</t>
  </si>
  <si>
    <t>PEARL</t>
  </si>
  <si>
    <t>JASPER</t>
  </si>
  <si>
    <t>WOODLAND</t>
  </si>
  <si>
    <t>BYRON</t>
  </si>
  <si>
    <t>TEMECULA</t>
  </si>
  <si>
    <t>GILLETTE</t>
  </si>
  <si>
    <t>W SACRAMENTO</t>
  </si>
  <si>
    <t>LAS VEGAS</t>
  </si>
  <si>
    <t>ODESSA</t>
  </si>
  <si>
    <t>HOLLIDAY</t>
  </si>
  <si>
    <t>SPARTANBURG</t>
  </si>
  <si>
    <t>WOODRIDGE</t>
  </si>
  <si>
    <t>CARLSTADT</t>
  </si>
  <si>
    <t>LITTLETON</t>
  </si>
  <si>
    <t>ERIE</t>
  </si>
  <si>
    <t>SONORA</t>
  </si>
  <si>
    <t>LINCOLN</t>
  </si>
  <si>
    <t>VISTA</t>
  </si>
  <si>
    <t>LAURENS</t>
  </si>
  <si>
    <t>TEANECK</t>
  </si>
  <si>
    <t>GREEN BROOK</t>
  </si>
  <si>
    <t>IMPERIAL</t>
  </si>
  <si>
    <t>COLUMBUS</t>
  </si>
  <si>
    <t>CRESTLINE</t>
  </si>
  <si>
    <t>SUMMERVILLE</t>
  </si>
  <si>
    <t>DENVER</t>
  </si>
  <si>
    <t>AUBURN</t>
  </si>
  <si>
    <t>JERSEYVILLE</t>
  </si>
  <si>
    <t>FAIRFIELD</t>
  </si>
  <si>
    <t>BATH</t>
  </si>
  <si>
    <t>COLUSA</t>
  </si>
  <si>
    <t>WEST HAVERSTRAW</t>
  </si>
  <si>
    <t>GOLD HILL</t>
  </si>
  <si>
    <t>JACKSON</t>
  </si>
  <si>
    <t>KENNESAW</t>
  </si>
  <si>
    <t>EL CAJON</t>
  </si>
  <si>
    <t>SAN DIEGO</t>
  </si>
  <si>
    <t>BLOOMFIELD</t>
  </si>
  <si>
    <t>HESPERIA</t>
  </si>
  <si>
    <t>DUBOIS</t>
  </si>
  <si>
    <t>CHARLESTON</t>
  </si>
  <si>
    <t>TUCKER</t>
  </si>
  <si>
    <t>WAYNE</t>
  </si>
  <si>
    <t>SANDUSKY</t>
  </si>
  <si>
    <t>SMYRNA</t>
  </si>
  <si>
    <t>STAR</t>
  </si>
  <si>
    <t>LEMAY</t>
  </si>
  <si>
    <t>ATLANTA</t>
  </si>
  <si>
    <t>FREMONT</t>
  </si>
  <si>
    <t>RIVERSIDE</t>
  </si>
  <si>
    <t>W BRANCH</t>
  </si>
  <si>
    <t>SAN BERNADINO</t>
  </si>
  <si>
    <t>CASPER</t>
  </si>
  <si>
    <t>SOUTH PLAINFIELD</t>
  </si>
  <si>
    <t>MESA</t>
  </si>
  <si>
    <t>HATTISBURG</t>
  </si>
  <si>
    <t>ALPENA</t>
  </si>
  <si>
    <t>ELIZABETH</t>
  </si>
  <si>
    <t>FOREST CITY</t>
  </si>
  <si>
    <t>MIDDLETOWN</t>
  </si>
  <si>
    <t>FERNWOOD</t>
  </si>
  <si>
    <t>BRIDGEPORT</t>
  </si>
  <si>
    <t>HARTWELL</t>
  </si>
  <si>
    <t>LOGAN</t>
  </si>
  <si>
    <t>STEAMBOAT SPRINGS</t>
  </si>
  <si>
    <t>SIOUX FALLS</t>
  </si>
  <si>
    <t>EUREKA</t>
  </si>
  <si>
    <t>LONGMONT</t>
  </si>
  <si>
    <t>HEALDSBURG</t>
  </si>
  <si>
    <t>SAN FRANCISCO</t>
  </si>
  <si>
    <t>PALM DESERT</t>
  </si>
  <si>
    <t>CLIFTON</t>
  </si>
  <si>
    <t>MINCHIN ABAD</t>
  </si>
  <si>
    <t>MINWAL</t>
  </si>
  <si>
    <t>MIR ALI</t>
  </si>
  <si>
    <t>MIR ALI ADDA</t>
  </si>
  <si>
    <t>MIRAN MACHI</t>
  </si>
  <si>
    <t>MIRJAL</t>
  </si>
  <si>
    <t>MIRO KAHN</t>
  </si>
  <si>
    <t>MIRPUR BATHORO</t>
  </si>
  <si>
    <t>MIRPUR BURIRO</t>
  </si>
  <si>
    <t xml:space="preserve">MIRPUR CITY </t>
  </si>
  <si>
    <t>MIRPUR KHAS GPO</t>
  </si>
  <si>
    <t>MIRPUR MATHELO</t>
  </si>
  <si>
    <t>MIRPUR SAKRO</t>
  </si>
  <si>
    <t>MIRWAH</t>
  </si>
  <si>
    <t>MIRWAH GORCHANI</t>
  </si>
  <si>
    <t>MIRYAN</t>
  </si>
  <si>
    <t>MIRZA</t>
  </si>
  <si>
    <t>MISALI MIDDLE PUBLIC SCHOOL PIR JIHANIA</t>
  </si>
  <si>
    <t>MISGAR</t>
  </si>
  <si>
    <t>MISRI BANDA</t>
  </si>
  <si>
    <t>MISSA KASWAL</t>
  </si>
  <si>
    <t>MISSAN WADI</t>
  </si>
  <si>
    <t>MITHA KHEL</t>
  </si>
  <si>
    <t>MITHA TIWANA</t>
  </si>
  <si>
    <t>MITHAL</t>
  </si>
  <si>
    <t>MITHAN KOT</t>
  </si>
  <si>
    <t>MITHI</t>
  </si>
  <si>
    <t>MITHIANI</t>
  </si>
  <si>
    <t>MITHRI VILLAGE</t>
  </si>
  <si>
    <t>MITRAN WALI</t>
  </si>
  <si>
    <t>MITRU</t>
  </si>
  <si>
    <t xml:space="preserve">MOAZAM ABAD </t>
  </si>
  <si>
    <t>MOCHH</t>
  </si>
  <si>
    <t>MODEL COLONY KORANGI</t>
  </si>
  <si>
    <t xml:space="preserve">MODEL TOWN HUMAK </t>
  </si>
  <si>
    <t>MODEL TOWN LAHORE</t>
  </si>
  <si>
    <t>MOENJODARA</t>
  </si>
  <si>
    <t>MOGHALPURA</t>
  </si>
  <si>
    <t>MOHABAT DERO</t>
  </si>
  <si>
    <t>MOHABATABAD</t>
  </si>
  <si>
    <t>MOHABATI KILLA</t>
  </si>
  <si>
    <t>MOHANDRI BAZAR</t>
  </si>
  <si>
    <t>MOHLANKE</t>
  </si>
  <si>
    <t>MOHRA BHUTTIAN</t>
  </si>
  <si>
    <t>MOHRA NOORI</t>
  </si>
  <si>
    <t>MOHRA SAYYEDAN</t>
  </si>
  <si>
    <t>MOHRA SHARIF KOTLI</t>
  </si>
  <si>
    <t>MOHRI</t>
  </si>
  <si>
    <t>MOHRI FARMAN SHAH</t>
  </si>
  <si>
    <t>MOHSINABAD</t>
  </si>
  <si>
    <t>MOIL</t>
  </si>
  <si>
    <t>MOINUDDIN PUR</t>
  </si>
  <si>
    <t>MONA REMOUNT DEPOT</t>
  </si>
  <si>
    <t>MONDKA</t>
  </si>
  <si>
    <t>MONG</t>
  </si>
  <si>
    <t>MONG BAJRI</t>
  </si>
  <si>
    <t>MONO NAGAR</t>
  </si>
  <si>
    <t>MONOO PUR</t>
  </si>
  <si>
    <t>MOORAT</t>
  </si>
  <si>
    <t>MORE KHUNDA</t>
  </si>
  <si>
    <t>MORI</t>
  </si>
  <si>
    <t>MORO</t>
  </si>
  <si>
    <t>MOWARA</t>
  </si>
  <si>
    <t>MUBARIKPUR</t>
  </si>
  <si>
    <t>MUBBARIK ALI BURIRO</t>
  </si>
  <si>
    <t xml:space="preserve">MUHALIWALA </t>
  </si>
  <si>
    <t>MUHAMMAD PUR</t>
  </si>
  <si>
    <t>MUHAMMAD SALAM PALLI</t>
  </si>
  <si>
    <t>MULLAZAI</t>
  </si>
  <si>
    <t xml:space="preserve">MULTAN ARMY AVIATION BASE </t>
  </si>
  <si>
    <t>MULTAN FERTILIZER PROJECT</t>
  </si>
  <si>
    <t>MULTAN KHURD</t>
  </si>
  <si>
    <t>MUMTAZ ABAD</t>
  </si>
  <si>
    <t>MUNDA</t>
  </si>
  <si>
    <t>MUNDEKE GORAYA</t>
  </si>
  <si>
    <t>MUNDEY</t>
  </si>
  <si>
    <t>MURAD MEMON GOTH (KP-974)</t>
  </si>
  <si>
    <t>MURADPUR</t>
  </si>
  <si>
    <t>MURALA</t>
  </si>
  <si>
    <t>MURGHA</t>
  </si>
  <si>
    <t>MURID</t>
  </si>
  <si>
    <t>MURID WALA</t>
  </si>
  <si>
    <t>MURIDKE</t>
  </si>
  <si>
    <t xml:space="preserve">MURREE BREWARY </t>
  </si>
  <si>
    <t>MURREE CLIFDON</t>
  </si>
  <si>
    <t>MURYALI</t>
  </si>
  <si>
    <t>MUSA</t>
  </si>
  <si>
    <t>MUSA KEL</t>
  </si>
  <si>
    <t>MUSA KHEL</t>
  </si>
  <si>
    <t>MUSA ZAI</t>
  </si>
  <si>
    <t>MUSLIM ABAD</t>
  </si>
  <si>
    <t>MUSLIM BAGH</t>
  </si>
  <si>
    <t>MUSTAFABAD KASUR</t>
  </si>
  <si>
    <t xml:space="preserve">MUZAFFARABAD GPO </t>
  </si>
  <si>
    <t>NABI SIR ROAD</t>
  </si>
  <si>
    <t>NAGAR</t>
  </si>
  <si>
    <t xml:space="preserve">NAGAR </t>
  </si>
  <si>
    <t>NAGAR (CHITRAL)</t>
  </si>
  <si>
    <t>NAGAR PARKAR</t>
  </si>
  <si>
    <t>NAGIAL</t>
  </si>
  <si>
    <t>NAGIAL CHAMKOWN VALLEY</t>
  </si>
  <si>
    <t>NAGRI BALA</t>
  </si>
  <si>
    <t>NAGRI TOTLIAL</t>
  </si>
  <si>
    <t>NAGRIAN</t>
  </si>
  <si>
    <t>NAINA KOT</t>
  </si>
  <si>
    <t>NAKA AFGHANAN</t>
  </si>
  <si>
    <t>NAKA KAHUT</t>
  </si>
  <si>
    <t>NAKIAL</t>
  </si>
  <si>
    <t>NALIAN</t>
  </si>
  <si>
    <t>NALLA MUSILMANAN</t>
  </si>
  <si>
    <t>NAMLI MAIRA</t>
  </si>
  <si>
    <t>NANDO SHAHAR</t>
  </si>
  <si>
    <t>NANDRAKABAD</t>
  </si>
  <si>
    <t>NANKANA SAHIB</t>
  </si>
  <si>
    <t>NAODERO</t>
  </si>
  <si>
    <t>NAR</t>
  </si>
  <si>
    <t>NAR MUZAFFAR KHAN</t>
  </si>
  <si>
    <t>NARA</t>
  </si>
  <si>
    <t>NARALI</t>
  </si>
  <si>
    <t>NARAN</t>
  </si>
  <si>
    <t>NARANG MANDI</t>
  </si>
  <si>
    <t>NARH</t>
  </si>
  <si>
    <t>NARI</t>
  </si>
  <si>
    <t>NARTOPA</t>
  </si>
  <si>
    <t>NARYAB</t>
  </si>
  <si>
    <t>NASARPUR</t>
  </si>
  <si>
    <t>NASIR BAGH</t>
  </si>
  <si>
    <t>NASIRABAD</t>
  </si>
  <si>
    <t>NASIRABAD LARKANA</t>
  </si>
  <si>
    <t>NASRAT KHEL</t>
  </si>
  <si>
    <t>NATHIA GALI</t>
  </si>
  <si>
    <t>NATIONAL WOOD INDUSTRIES LALA MUSA</t>
  </si>
  <si>
    <t>NAU KOT</t>
  </si>
  <si>
    <t xml:space="preserve">NAUABAD </t>
  </si>
  <si>
    <t>NAULAKHA</t>
  </si>
  <si>
    <t>NAUSHERA VIRKAN</t>
  </si>
  <si>
    <t>NAUSHERO FEROZ</t>
  </si>
  <si>
    <t xml:space="preserve">NAWAB JESSI KHAN </t>
  </si>
  <si>
    <t>NAWAN KILLI</t>
  </si>
  <si>
    <t>NAWAN LAHORE</t>
  </si>
  <si>
    <t>NAWAN SHAHR</t>
  </si>
  <si>
    <t>NAWAZISH NAGHAR</t>
  </si>
  <si>
    <t>NAWSHERA (KHUSHAB)</t>
  </si>
  <si>
    <t>NEW CHHOR</t>
  </si>
  <si>
    <t>NEW DAMBALO</t>
  </si>
  <si>
    <t>NEW JATOI</t>
  </si>
  <si>
    <t>NEW KARACHI</t>
  </si>
  <si>
    <t>NEW MULTAN</t>
  </si>
  <si>
    <t>NEW TOWN G.P.O.</t>
  </si>
  <si>
    <t>NIAZ BEG THOKAR</t>
  </si>
  <si>
    <t>NICHARA</t>
  </si>
  <si>
    <t>NICHINDI</t>
  </si>
  <si>
    <t>NIHANG</t>
  </si>
  <si>
    <t>NILA</t>
  </si>
  <si>
    <t>NILHAD</t>
  </si>
  <si>
    <t>NILORE</t>
  </si>
  <si>
    <t>NISATTA</t>
  </si>
  <si>
    <t xml:space="preserve">NITHRIKE </t>
  </si>
  <si>
    <t>NIZAM ABAD</t>
  </si>
  <si>
    <t>NIZAM BAZAR</t>
  </si>
  <si>
    <t>MORENO VALLEY</t>
  </si>
  <si>
    <t>CAHOKIA</t>
  </si>
  <si>
    <t>FORT LAUDERDALE</t>
  </si>
  <si>
    <t>TOLEDO</t>
  </si>
  <si>
    <t>WALDEN</t>
  </si>
  <si>
    <t>IOLA</t>
  </si>
  <si>
    <t>MONROE</t>
  </si>
  <si>
    <t>PALM CITY</t>
  </si>
  <si>
    <t>JOHNSTOWN</t>
  </si>
  <si>
    <t>TINTON FALLS</t>
  </si>
  <si>
    <t>BROOKLYN</t>
  </si>
  <si>
    <t>DENTON</t>
  </si>
  <si>
    <t>MOUNDRIDGE</t>
  </si>
  <si>
    <t>GOLDEN</t>
  </si>
  <si>
    <t>GOSHEN</t>
  </si>
  <si>
    <t>AURORA</t>
  </si>
  <si>
    <t>OMAHA</t>
  </si>
  <si>
    <t>SURPRISE</t>
  </si>
  <si>
    <t>NORTHVALE</t>
  </si>
  <si>
    <t>CLEARLAKE</t>
  </si>
  <si>
    <t>EVERETT</t>
  </si>
  <si>
    <t>CHURCHVILLE</t>
  </si>
  <si>
    <t>FLORISSANT</t>
  </si>
  <si>
    <t>WARREN</t>
  </si>
  <si>
    <t>WINTER PARK</t>
  </si>
  <si>
    <t>Freeze panes</t>
  </si>
  <si>
    <t>Split</t>
  </si>
  <si>
    <t>Arrange Windows</t>
  </si>
  <si>
    <t>Northwest</t>
  </si>
  <si>
    <t>Latest Sports Equipment</t>
  </si>
  <si>
    <t>Jerseys</t>
  </si>
  <si>
    <t>Long-Sleeve Logo Jersey</t>
  </si>
  <si>
    <t>Multi</t>
  </si>
  <si>
    <t>Caps</t>
  </si>
  <si>
    <t>Cycling Cap</t>
  </si>
  <si>
    <t>Northeast</t>
  </si>
  <si>
    <t>Weekend Tours</t>
  </si>
  <si>
    <t>Road-150</t>
  </si>
  <si>
    <t>Southwest</t>
  </si>
  <si>
    <t>Fitness Toy Store</t>
  </si>
  <si>
    <t>Road Frames</t>
  </si>
  <si>
    <t>LL Road Frame</t>
  </si>
  <si>
    <t>ML Road Frame</t>
  </si>
  <si>
    <t>Basic Bike Company</t>
  </si>
  <si>
    <t>Accessories</t>
  </si>
  <si>
    <t>Helmets</t>
  </si>
  <si>
    <t>Sport-100</t>
  </si>
  <si>
    <t>Blue</t>
  </si>
  <si>
    <t>Separate Parts Corporation</t>
  </si>
  <si>
    <t>Bike Dealers Association</t>
  </si>
  <si>
    <t>Intermediate Excel Functions</t>
  </si>
  <si>
    <t>Financial</t>
  </si>
  <si>
    <t>FV</t>
  </si>
  <si>
    <t>PV</t>
  </si>
  <si>
    <t>PMT</t>
  </si>
  <si>
    <t>RATE</t>
  </si>
  <si>
    <t>IRR</t>
  </si>
  <si>
    <t>NPV</t>
  </si>
  <si>
    <t>Intermediate Plus</t>
  </si>
  <si>
    <t>Overall Score</t>
  </si>
  <si>
    <t>Excel Menus</t>
  </si>
  <si>
    <t>Excel Toolbar</t>
  </si>
  <si>
    <t>Autosave every 1 - 120, Recent Documents 0-50, Show / Hide Sheet Tabs, Show / Hide Row/Col Headings</t>
  </si>
  <si>
    <t>Customize Toolbar</t>
  </si>
  <si>
    <t>A - IV</t>
  </si>
  <si>
    <t>1 - 65536</t>
  </si>
  <si>
    <t>visicalc</t>
  </si>
  <si>
    <t>multiplan</t>
  </si>
  <si>
    <t>Present Value</t>
  </si>
  <si>
    <t>Discount Rate</t>
  </si>
  <si>
    <t>Periods</t>
  </si>
  <si>
    <t>Cash Flow</t>
  </si>
  <si>
    <t>Proof</t>
  </si>
  <si>
    <t>SUMIF</t>
  </si>
  <si>
    <t>COUNTIF</t>
  </si>
  <si>
    <t>YEARFRAC*</t>
  </si>
  <si>
    <t>* these functions are in Analysis Toolpack</t>
  </si>
  <si>
    <t>Basic Excel Functions</t>
  </si>
  <si>
    <t>MROUND*</t>
  </si>
  <si>
    <t>EOMONTH*</t>
  </si>
  <si>
    <t>FORECAST</t>
  </si>
  <si>
    <t>COVAR/P</t>
  </si>
  <si>
    <t>STDEV/P</t>
  </si>
  <si>
    <t>Reserves</t>
  </si>
  <si>
    <t>(Unless otherwise specified, all financials are in INR Million)</t>
  </si>
  <si>
    <t>FY06A</t>
  </si>
  <si>
    <t>FY07A</t>
  </si>
  <si>
    <t>FY08A</t>
  </si>
  <si>
    <t>FY09A</t>
  </si>
  <si>
    <t>FY10A</t>
  </si>
  <si>
    <t>FY11E</t>
  </si>
  <si>
    <t>FY12E</t>
  </si>
  <si>
    <t>FY13E</t>
  </si>
  <si>
    <t>FY14E</t>
  </si>
  <si>
    <t>FY15E</t>
  </si>
  <si>
    <t>Share Capital</t>
  </si>
  <si>
    <t>Capital Reserves</t>
  </si>
  <si>
    <t>Capital Redemption Reserves</t>
  </si>
  <si>
    <t>Reserve for Foreign Exchange Transactions</t>
  </si>
  <si>
    <t>CSR Reserve</t>
  </si>
  <si>
    <t>General Reserve (Including Bond Redemption Reserve)</t>
  </si>
  <si>
    <t>Total Reserves</t>
  </si>
  <si>
    <t>Balance Carried Forward</t>
  </si>
  <si>
    <t>Total Reserve and Surplus</t>
  </si>
  <si>
    <t>Less: Miscellaneous Expenditure(Not written off)</t>
  </si>
  <si>
    <t>Net Worth</t>
  </si>
  <si>
    <t>Profit &amp; Loss Statement</t>
  </si>
  <si>
    <t>FY06-FY08</t>
  </si>
  <si>
    <t>FY09A-FY11E</t>
  </si>
  <si>
    <t>FY12E - FY14E</t>
  </si>
  <si>
    <t>Income</t>
  </si>
  <si>
    <t>Coal used for other purposes</t>
  </si>
  <si>
    <t>Accretion(+)/Decretion(-) of stock</t>
  </si>
  <si>
    <t>Other Income</t>
  </si>
  <si>
    <t>Expenditure</t>
  </si>
  <si>
    <t>Internal consumption of coal</t>
  </si>
  <si>
    <t>Consumption of Stores &amp; Spares</t>
  </si>
  <si>
    <t>Employees remuneration &amp; Benefits</t>
  </si>
  <si>
    <t>Power &amp; Fuel</t>
  </si>
  <si>
    <t>Social Overhead</t>
  </si>
  <si>
    <t>Repairs</t>
  </si>
  <si>
    <t>Contractual Expenses</t>
  </si>
  <si>
    <t>Other Expenditure</t>
  </si>
  <si>
    <t>Interest</t>
  </si>
  <si>
    <t>Overburden removal adjustment</t>
  </si>
  <si>
    <t>Finance Charges/Commitment Charges</t>
  </si>
  <si>
    <t>Depreciation</t>
  </si>
  <si>
    <t>Impairment</t>
  </si>
  <si>
    <t>Provisions/Write off</t>
  </si>
  <si>
    <t>Total Operating Costs</t>
  </si>
  <si>
    <t>Profit for the year</t>
  </si>
  <si>
    <t>Product ID</t>
  </si>
  <si>
    <t>Price</t>
  </si>
  <si>
    <t>Columns</t>
  </si>
  <si>
    <t>A - XFD</t>
  </si>
  <si>
    <t>Rows</t>
  </si>
  <si>
    <t>1 - 1048576</t>
  </si>
  <si>
    <t>File Related Options</t>
  </si>
  <si>
    <t>Recent Files</t>
  </si>
  <si>
    <t>Excel Options</t>
  </si>
  <si>
    <t>Title Bar</t>
  </si>
  <si>
    <t>Tabs</t>
  </si>
  <si>
    <t>Command Groups</t>
  </si>
  <si>
    <t>Commands</t>
  </si>
  <si>
    <t>Dialog Box</t>
  </si>
  <si>
    <t>Accessing Tabs through Keyboard</t>
  </si>
  <si>
    <t>Column</t>
  </si>
  <si>
    <t>Row</t>
  </si>
  <si>
    <t>Active Cell</t>
  </si>
  <si>
    <t>Total Number of Cells</t>
  </si>
  <si>
    <t>Customer</t>
  </si>
  <si>
    <t>Q1</t>
  </si>
  <si>
    <t>Q2</t>
  </si>
  <si>
    <t>Q3</t>
  </si>
  <si>
    <t>Q4</t>
  </si>
  <si>
    <t>Total</t>
  </si>
  <si>
    <t>Alluring Barometer Inc.</t>
  </si>
  <si>
    <t>Matchless Door Corporation</t>
  </si>
  <si>
    <t>Supreme Belt Corporation</t>
  </si>
  <si>
    <t>Special Doorbell Inc.</t>
  </si>
  <si>
    <t>Ideal Barometer Inc.</t>
  </si>
  <si>
    <t>Sure Eggbeater Inc.</t>
  </si>
  <si>
    <t>Supreme Lawn Traders</t>
  </si>
  <si>
    <t>Guaranteed Sandal Company</t>
  </si>
  <si>
    <t>Crisp Barometer Company</t>
  </si>
  <si>
    <t>Secure Linen Supply</t>
  </si>
  <si>
    <t>Rare Umbrella Corporation</t>
  </si>
  <si>
    <t>Trustworthy Utensil Corporation</t>
  </si>
  <si>
    <t>Constants</t>
  </si>
  <si>
    <t>Formula / Functions</t>
  </si>
  <si>
    <t>Date</t>
  </si>
  <si>
    <t>Text</t>
  </si>
  <si>
    <t>Time</t>
  </si>
  <si>
    <t>Numbers</t>
  </si>
  <si>
    <t>Numeric (Right aligned)</t>
  </si>
  <si>
    <t>Text (Left aligned)</t>
  </si>
  <si>
    <t>Commission</t>
  </si>
  <si>
    <t>+</t>
  </si>
  <si>
    <t>-</t>
  </si>
  <si>
    <t>*</t>
  </si>
  <si>
    <t>/</t>
  </si>
  <si>
    <t>&amp;</t>
  </si>
  <si>
    <t>=</t>
  </si>
  <si>
    <t>&gt;</t>
  </si>
  <si>
    <t>&lt;</t>
  </si>
  <si>
    <t>&gt;=</t>
  </si>
  <si>
    <t>&lt;=</t>
  </si>
  <si>
    <t>&lt;&gt;</t>
  </si>
  <si>
    <t>%</t>
  </si>
  <si>
    <t>^</t>
  </si>
  <si>
    <t>January</t>
  </si>
  <si>
    <t>Monday</t>
  </si>
  <si>
    <t>A 1</t>
  </si>
  <si>
    <t>Qtr 1</t>
  </si>
  <si>
    <t>Year 1</t>
  </si>
  <si>
    <t>East</t>
  </si>
  <si>
    <t>West</t>
  </si>
  <si>
    <t>North</t>
  </si>
  <si>
    <t>South</t>
  </si>
  <si>
    <t>Custom Lists</t>
  </si>
  <si>
    <t>Fill Series</t>
  </si>
  <si>
    <t>Copy Cells</t>
  </si>
  <si>
    <t>Copy Formatting</t>
  </si>
  <si>
    <t>x</t>
  </si>
  <si>
    <t>Equation</t>
  </si>
  <si>
    <t>Answer</t>
  </si>
  <si>
    <t>Relative Reference</t>
  </si>
  <si>
    <t>Absolute Reference</t>
  </si>
  <si>
    <t>Mixed Reference</t>
  </si>
  <si>
    <t>Year</t>
  </si>
  <si>
    <t>Sales</t>
  </si>
  <si>
    <t>Financial data in U.S. Dollars - Microsoft Corp (Extract)</t>
  </si>
  <si>
    <t>Values in Millions (Except for per share items)</t>
  </si>
  <si>
    <t>Period End Date</t>
  </si>
  <si>
    <t>Period Length</t>
  </si>
  <si>
    <t>12 Months</t>
  </si>
  <si>
    <t>Revenue</t>
  </si>
  <si>
    <t>- Using the $ sign (absolute address)</t>
  </si>
  <si>
    <t>Total Revenue</t>
  </si>
  <si>
    <t>- Create common size Income Statement / Vertical Analysis, which is calculated form sales</t>
  </si>
  <si>
    <t>- Horizontal Analysis</t>
  </si>
  <si>
    <t>Cost of Revenue, Total</t>
  </si>
  <si>
    <t>Gross Profit</t>
  </si>
  <si>
    <t>Selling/General/Administrative Expenses, Total</t>
  </si>
  <si>
    <t>Research &amp; Development</t>
  </si>
  <si>
    <t>Unusual Expense (Income)</t>
  </si>
  <si>
    <t>Operating Income</t>
  </si>
  <si>
    <t>Interest Income (Expense), Net Non-Operating</t>
  </si>
  <si>
    <t>Other, Net</t>
  </si>
  <si>
    <t>Income Before Tax</t>
  </si>
  <si>
    <t>Income Tax - Total</t>
  </si>
  <si>
    <t>Income After Tax</t>
  </si>
  <si>
    <t>100</t>
  </si>
  <si>
    <t>101</t>
  </si>
  <si>
    <t>102</t>
  </si>
  <si>
    <t>103</t>
  </si>
  <si>
    <t>104</t>
  </si>
  <si>
    <t>105</t>
  </si>
  <si>
    <t>106</t>
  </si>
  <si>
    <t>107</t>
  </si>
  <si>
    <t>108</t>
  </si>
  <si>
    <t>109</t>
  </si>
  <si>
    <t>110</t>
  </si>
  <si>
    <t>Converting Text to Numbers</t>
  </si>
  <si>
    <t>Formatting Dates</t>
  </si>
  <si>
    <t>Formatting Times</t>
  </si>
  <si>
    <t>Formatting so Numbers are prefixed or suffixed with text i.e. 3 years or approx 100,000</t>
  </si>
  <si>
    <t>Numbers, With Decimal, Fractions</t>
  </si>
  <si>
    <t>New line</t>
  </si>
  <si>
    <t>Region</t>
  </si>
  <si>
    <t>SubRegion</t>
  </si>
  <si>
    <t>Market</t>
  </si>
  <si>
    <t>Business Segment</t>
  </si>
  <si>
    <t>Category</t>
  </si>
  <si>
    <t>Model</t>
  </si>
  <si>
    <t>Color</t>
  </si>
  <si>
    <t>SalesDate</t>
  </si>
  <si>
    <t>SalesPeriod</t>
  </si>
  <si>
    <t>ListPrice</t>
  </si>
  <si>
    <t>UnitPrice</t>
  </si>
  <si>
    <t>OrderQty</t>
  </si>
  <si>
    <t>Sales Amount</t>
  </si>
  <si>
    <t>North America</t>
  </si>
  <si>
    <t>United States</t>
  </si>
  <si>
    <t>Southeast</t>
  </si>
  <si>
    <t>Trusted Catalog Store</t>
  </si>
  <si>
    <t>Bikes</t>
  </si>
  <si>
    <t>Mountain Bikes</t>
  </si>
  <si>
    <t>Mountain-100</t>
  </si>
  <si>
    <t>Silver</t>
  </si>
  <si>
    <t>Black</t>
  </si>
  <si>
    <t>Clothing</t>
  </si>
  <si>
    <t>Socks</t>
  </si>
  <si>
    <t>Mountain Bike Socks</t>
  </si>
  <si>
    <t>White</t>
  </si>
  <si>
    <t>Sports Sales and Rental</t>
  </si>
  <si>
    <t>Components</t>
  </si>
  <si>
    <t>Mountain Frames</t>
  </si>
  <si>
    <t>HL Mountain Frame</t>
  </si>
  <si>
    <t>Canada</t>
  </si>
  <si>
    <t>Requisite Part Supply</t>
  </si>
  <si>
    <t>Road Bikes</t>
  </si>
  <si>
    <t>Road-650</t>
  </si>
  <si>
    <t>Road-450</t>
  </si>
  <si>
    <t>Red</t>
  </si>
  <si>
    <t>Red Bicycle Company</t>
  </si>
  <si>
    <t>Shortcut for filling data, dropdown list, autocorrect options</t>
  </si>
  <si>
    <t>Logical</t>
  </si>
  <si>
    <t>^ Space</t>
  </si>
  <si>
    <t>Shift Space</t>
  </si>
  <si>
    <t>^0 hide col</t>
  </si>
  <si>
    <t>^9 hide row</t>
  </si>
  <si>
    <t xml:space="preserve">Create BORDERS in the BLUE cells </t>
  </si>
  <si>
    <t>to match the pattern in the YELLOW cells.</t>
  </si>
  <si>
    <t>Exercise 1</t>
  </si>
  <si>
    <t>Exercise 2</t>
  </si>
  <si>
    <t xml:space="preserve">How to Move Cells:  "Cut &amp; Paste"  or  "Drag &amp; Drop" </t>
  </si>
  <si>
    <r>
      <t>1.</t>
    </r>
    <r>
      <rPr>
        <sz val="10"/>
        <rFont val="Arial"/>
        <family val="2"/>
      </rPr>
      <t xml:space="preserve">  Use </t>
    </r>
    <r>
      <rPr>
        <b/>
        <sz val="10"/>
        <rFont val="Arial"/>
        <family val="2"/>
      </rPr>
      <t>"Drag &amp; Drop"</t>
    </r>
    <r>
      <rPr>
        <sz val="10"/>
        <rFont val="Arial"/>
        <family val="2"/>
      </rPr>
      <t xml:space="preserve"> to</t>
    </r>
  </si>
  <si>
    <t>rearrange the cells below so</t>
  </si>
  <si>
    <t>INCOME</t>
  </si>
  <si>
    <t>February</t>
  </si>
  <si>
    <t>that they look like the sample</t>
  </si>
  <si>
    <t xml:space="preserve">  Salary</t>
  </si>
  <si>
    <t>on the left.</t>
  </si>
  <si>
    <t xml:space="preserve">  Other</t>
  </si>
  <si>
    <r>
      <t xml:space="preserve">2. </t>
    </r>
    <r>
      <rPr>
        <sz val="10"/>
        <rFont val="Arial"/>
        <family val="2"/>
      </rPr>
      <t xml:space="preserve"> Then use</t>
    </r>
    <r>
      <rPr>
        <b/>
        <sz val="10"/>
        <rFont val="Arial"/>
        <family val="2"/>
      </rPr>
      <t xml:space="preserve"> "Cut &amp; Paste" </t>
    </r>
    <r>
      <rPr>
        <sz val="10"/>
        <rFont val="Arial"/>
        <family val="2"/>
      </rPr>
      <t>to</t>
    </r>
  </si>
  <si>
    <t>Moving Formulas or Functions</t>
  </si>
  <si>
    <t>rearrange the cells again so</t>
  </si>
  <si>
    <r>
      <t xml:space="preserve">does </t>
    </r>
    <r>
      <rPr>
        <b/>
        <i/>
        <sz val="10"/>
        <color indexed="10"/>
        <rFont val="Arial"/>
        <family val="2"/>
      </rPr>
      <t>not</t>
    </r>
    <r>
      <rPr>
        <sz val="10"/>
        <rFont val="Arial"/>
        <family val="2"/>
      </rPr>
      <t xml:space="preserve"> change the addresses</t>
    </r>
  </si>
  <si>
    <r>
      <t xml:space="preserve">It does move the Content </t>
    </r>
    <r>
      <rPr>
        <b/>
        <i/>
        <sz val="10"/>
        <rFont val="Arial"/>
        <family val="2"/>
      </rPr>
      <t>and</t>
    </r>
    <r>
      <rPr>
        <sz val="10"/>
        <rFont val="Arial"/>
        <family val="2"/>
      </rPr>
      <t xml:space="preserve"> </t>
    </r>
    <r>
      <rPr>
        <b/>
        <i/>
        <sz val="10"/>
        <rFont val="Arial"/>
        <family val="2"/>
      </rPr>
      <t>Formats</t>
    </r>
  </si>
  <si>
    <t>on the right.</t>
  </si>
  <si>
    <t xml:space="preserve">NATIONAL POST CODE DIRECTORY </t>
  </si>
  <si>
    <t xml:space="preserve">POST CODE OF </t>
  </si>
  <si>
    <t>NAME OF DELIVERY POST OFFICE</t>
  </si>
  <si>
    <t>POST CODE</t>
  </si>
  <si>
    <t>ACCOUNT OFFICE</t>
  </si>
  <si>
    <t>PROVINCE</t>
  </si>
  <si>
    <t xml:space="preserve">ATTACHED </t>
  </si>
  <si>
    <t>BRANCH OFFICE</t>
  </si>
  <si>
    <t>ABAZAI</t>
  </si>
  <si>
    <t>CHARSADDA GPO</t>
  </si>
  <si>
    <t>NWFP</t>
  </si>
  <si>
    <t>ABBA KHEL</t>
  </si>
  <si>
    <t>BANNU GPO</t>
  </si>
  <si>
    <t>ABBAS PUR</t>
  </si>
  <si>
    <t>RAWALAKOT GPO</t>
  </si>
  <si>
    <t>Azad Kashmir</t>
  </si>
  <si>
    <t>ABBOTTABAD GPO</t>
  </si>
  <si>
    <t>ABBOTTABAD PUBLIC SCHOOL</t>
  </si>
  <si>
    <t>ABDUL HAKIM</t>
  </si>
  <si>
    <t>KHANEWAL GPO</t>
  </si>
  <si>
    <t>Punjab</t>
  </si>
  <si>
    <t>ADAMJEE PAPER BOARD MILLS NOWSHERA</t>
  </si>
  <si>
    <t>NOWSHERA GPO</t>
  </si>
  <si>
    <t>ADDA GAMBEER</t>
  </si>
  <si>
    <t>SAHIWAL GPO</t>
  </si>
  <si>
    <t>ADDA MIR ABBAS</t>
  </si>
  <si>
    <t>ADHI KOT</t>
  </si>
  <si>
    <t>KHUSHAB GPO</t>
  </si>
  <si>
    <t xml:space="preserve">ADHIAN </t>
  </si>
  <si>
    <t>QILA SHEIKHUPURA GPO</t>
  </si>
  <si>
    <t>ADIL PUR</t>
  </si>
  <si>
    <t>SUKKUR GPO</t>
  </si>
  <si>
    <t>Sindh</t>
  </si>
  <si>
    <t>ADOWAL</t>
  </si>
  <si>
    <t>GUJRAT GPO</t>
  </si>
  <si>
    <t>ADRANA</t>
  </si>
  <si>
    <t>JHELUM GPO</t>
  </si>
  <si>
    <t>AFZAL PUR</t>
  </si>
  <si>
    <t>MIRPUR GPO</t>
  </si>
  <si>
    <t>AGRA</t>
  </si>
  <si>
    <t xml:space="preserve">KHAIRPUR GPO </t>
  </si>
  <si>
    <t>AGRICULTUR INSTITUTE NAWABSHAH</t>
  </si>
  <si>
    <t>NAWABSHAH GPO</t>
  </si>
  <si>
    <t>AHAMED PUR SIAL</t>
  </si>
  <si>
    <t>JHANG GPO</t>
  </si>
  <si>
    <t xml:space="preserve">Punjab </t>
  </si>
  <si>
    <t>AHATA FAROOQIA</t>
  </si>
  <si>
    <t>WAH CANTT. GPO</t>
  </si>
  <si>
    <t>AHDI</t>
  </si>
  <si>
    <t>GUJAR KHAN GPO</t>
  </si>
  <si>
    <t>AHMAD NAGAR</t>
  </si>
  <si>
    <t>GUJRANWALA GPO</t>
  </si>
  <si>
    <t>AHMAD PUR EAST</t>
  </si>
  <si>
    <t>BAHAWALPUR GPO</t>
  </si>
  <si>
    <t>AHMADPUR LAMA</t>
  </si>
  <si>
    <t>RAHIMYAR KHAN GPO</t>
  </si>
  <si>
    <t>AHMED PUR</t>
  </si>
  <si>
    <t>SARGODHA GPO</t>
  </si>
  <si>
    <t>AHMEDWAL</t>
  </si>
  <si>
    <t>QUETTA GPO</t>
  </si>
  <si>
    <t>Balochistan</t>
  </si>
  <si>
    <t>AHSAN PUR</t>
  </si>
  <si>
    <t>MUZAFFARGARH GPO</t>
  </si>
  <si>
    <t>AITCHESON COLLEGE</t>
  </si>
  <si>
    <t>LAHORE GPO</t>
  </si>
  <si>
    <t>AJK BOARD OF EDUCATION MIRPUR</t>
  </si>
  <si>
    <t>AJNIAN WALA</t>
  </si>
  <si>
    <t>AKAL GARH</t>
  </si>
  <si>
    <t>AKBAR PURA</t>
  </si>
  <si>
    <t>AKHTAR ABAD</t>
  </si>
  <si>
    <t>OKARA GPO</t>
  </si>
  <si>
    <t>AKORA KHATTAK</t>
  </si>
  <si>
    <t>AKWAL</t>
  </si>
  <si>
    <t>TALAGANG GPO</t>
  </si>
  <si>
    <t>ALAMABAD</t>
  </si>
  <si>
    <t xml:space="preserve">ALFLAH </t>
  </si>
  <si>
    <t>ALI PUR</t>
  </si>
  <si>
    <t>ALI PUR CHATHA</t>
  </si>
  <si>
    <t>ALI PUR FRASH</t>
  </si>
  <si>
    <t>ISLAMABAD GPO</t>
  </si>
  <si>
    <t>Federal Capital</t>
  </si>
  <si>
    <t xml:space="preserve">ALI TOWN </t>
  </si>
  <si>
    <t>ALIABAD</t>
  </si>
  <si>
    <t>GILGIT GPO</t>
  </si>
  <si>
    <t>Northern Area</t>
  </si>
  <si>
    <t>ALIPUR NOON</t>
  </si>
  <si>
    <t>ALIZAI</t>
  </si>
  <si>
    <t>KOHAT GPO</t>
  </si>
  <si>
    <t>AL-JAMIA</t>
  </si>
  <si>
    <t>ALLAH ABAD</t>
  </si>
  <si>
    <t>ALLAH BAKHASH COLONY</t>
  </si>
  <si>
    <t>ALLIANCE TEXTILE MILLS</t>
  </si>
  <si>
    <t>ALLUWALI</t>
  </si>
  <si>
    <t>MIANWALI GPO</t>
  </si>
  <si>
    <t>ALOCH</t>
  </si>
  <si>
    <t>SAIDU SHARIF GPO</t>
  </si>
  <si>
    <t>ALPURAI</t>
  </si>
  <si>
    <t>ALRO LAB</t>
  </si>
  <si>
    <t>ATTOCK GPO</t>
  </si>
  <si>
    <t>ALTIT</t>
  </si>
  <si>
    <t>AMA KHEL</t>
  </si>
  <si>
    <t>TANK GPO</t>
  </si>
  <si>
    <t>AMAN KOT</t>
  </si>
  <si>
    <t>AMBA DHER</t>
  </si>
  <si>
    <t>AMIRABAD</t>
  </si>
  <si>
    <t>AMMUNITION DEPOT KASHMORE</t>
  </si>
  <si>
    <t>JACOBABAD GPO</t>
  </si>
  <si>
    <t>AMRA KALAN</t>
  </si>
  <si>
    <t>MANDI BAHAUDDIN GPO</t>
  </si>
  <si>
    <t>ANGAH</t>
  </si>
  <si>
    <t>ANWAR SHAEED COLONY RENALA KHURD</t>
  </si>
  <si>
    <t>AQIL SHAH</t>
  </si>
  <si>
    <t>ARA</t>
  </si>
  <si>
    <t>CHAKWAL GPO</t>
  </si>
  <si>
    <t>ARAIN ROAD</t>
  </si>
  <si>
    <t>ARANDA</t>
  </si>
  <si>
    <t>CHITRAL GPO</t>
  </si>
  <si>
    <t>ARIF WALA</t>
  </si>
  <si>
    <t xml:space="preserve">ARJA </t>
  </si>
  <si>
    <t>BAGH GPO</t>
  </si>
  <si>
    <t>AROOP</t>
  </si>
  <si>
    <t>ARRAR</t>
  </si>
  <si>
    <t>ARZI BHUTTO</t>
  </si>
  <si>
    <t>LARKANA GPO</t>
  </si>
  <si>
    <t>SIndh</t>
  </si>
  <si>
    <t>ASHRAF SUGAR MILLS BAHAWALPUR</t>
  </si>
  <si>
    <t>ASHRIT</t>
  </si>
  <si>
    <t>ASIABAD</t>
  </si>
  <si>
    <t>TURBAT GPO</t>
  </si>
  <si>
    <t>ASTANA-E-FAZAL</t>
  </si>
  <si>
    <t>ASTORE</t>
  </si>
  <si>
    <t>ATHARAN HAZARI</t>
  </si>
  <si>
    <t>ATHMAQAM</t>
  </si>
  <si>
    <t>MUZAFFARABAD GPO</t>
  </si>
  <si>
    <t>ATTOCK G.P.O.</t>
  </si>
  <si>
    <t>ATTOCK KHURD</t>
  </si>
  <si>
    <t>ATTOCK OIL COMPANY RAWALPINDI</t>
  </si>
  <si>
    <t>RAWALPINDI GPO</t>
  </si>
  <si>
    <t>AURANGABAD</t>
  </si>
  <si>
    <t xml:space="preserve">AWAN COLONEY </t>
  </si>
  <si>
    <t>AWAN GHAMBEER</t>
  </si>
  <si>
    <t>AWAN SHARIF</t>
  </si>
  <si>
    <t>AYUB AGRICULTURAL RESEARCH INSTITUTE</t>
  </si>
  <si>
    <t>FAISALABAD GPO</t>
  </si>
  <si>
    <t>AYUB MEDICAL COLLEGE ABBOTTABAD</t>
  </si>
  <si>
    <t>AYUBIA</t>
  </si>
  <si>
    <t>AYUN</t>
  </si>
  <si>
    <t>AZA KHEL BALA</t>
  </si>
  <si>
    <t>AZA KHEL PAYAN</t>
  </si>
  <si>
    <t>AZAD PATTAN</t>
  </si>
  <si>
    <t>B AL BRAHMANA</t>
  </si>
  <si>
    <t>KOTLI GPO</t>
  </si>
  <si>
    <t>B. G. PUR</t>
  </si>
  <si>
    <t>BABARLOI</t>
  </si>
  <si>
    <t>BABU ZAI</t>
  </si>
  <si>
    <t>MARDAN GPO</t>
  </si>
  <si>
    <t>BADAH</t>
  </si>
  <si>
    <t>BADBHER</t>
  </si>
  <si>
    <t>PESHAWAR GPO</t>
  </si>
  <si>
    <t>BADHBER PAF CAMP</t>
  </si>
  <si>
    <t>BADHO KAMBRANI</t>
  </si>
  <si>
    <t>HYDERABAD GPO</t>
  </si>
  <si>
    <t>BADHORA</t>
  </si>
  <si>
    <t>HARIPUR GPO</t>
  </si>
  <si>
    <t>BADIANA</t>
  </si>
  <si>
    <t>SIALKOT GPO</t>
  </si>
  <si>
    <t xml:space="preserve">BADIN </t>
  </si>
  <si>
    <t>BADOMALI</t>
  </si>
  <si>
    <t>NAROWAL GPO</t>
  </si>
  <si>
    <t>BADSHAHAN</t>
  </si>
  <si>
    <t>BAFFA</t>
  </si>
  <si>
    <t>MANSEHRA GPO</t>
  </si>
  <si>
    <t>BAGAN</t>
  </si>
  <si>
    <t xml:space="preserve">BAGARJI </t>
  </si>
  <si>
    <t>BAGH JAMIRI</t>
  </si>
  <si>
    <t>BAGHBANPURA</t>
  </si>
  <si>
    <t>BAGHICHA</t>
  </si>
  <si>
    <t>SKARDU HPO</t>
  </si>
  <si>
    <t>BAGHO BAHR</t>
  </si>
  <si>
    <t>BAGHPUR DHERI</t>
  </si>
  <si>
    <t>BAGNIAL</t>
  </si>
  <si>
    <t>BAGNOTAR</t>
  </si>
  <si>
    <t>BAHADAR PUR</t>
  </si>
  <si>
    <t>MULTAN GPO</t>
  </si>
  <si>
    <t>BAHADUR KHEL</t>
  </si>
  <si>
    <t>KARAK GPO</t>
  </si>
  <si>
    <t>BAHALIKE</t>
  </si>
  <si>
    <t>BAHAUDDIN ZAKARIA UNIVERSITY</t>
  </si>
  <si>
    <t>BAHAWAL NAGAR GPO</t>
  </si>
  <si>
    <t>BAHAWALPUR CANTT</t>
  </si>
  <si>
    <t>BAHAWALPUR INTERMEDIATE SECONDRY BOARD</t>
  </si>
  <si>
    <t>BAHRAIN</t>
  </si>
  <si>
    <t>BAHRAM</t>
  </si>
  <si>
    <t>BAHRIA TOWN</t>
  </si>
  <si>
    <t>BAHTAR</t>
  </si>
  <si>
    <t>BAISA KALAN</t>
  </si>
  <si>
    <t>BAITHAK BAZAR</t>
  </si>
  <si>
    <t>BAIZU KHARKI</t>
  </si>
  <si>
    <t>BAKA KHEL</t>
  </si>
  <si>
    <t>BAKHSHALI</t>
  </si>
  <si>
    <t>BAKHSHAN KHAN</t>
  </si>
  <si>
    <t>BAKKA KHEL</t>
  </si>
  <si>
    <t>BAKRALA</t>
  </si>
  <si>
    <t>BAKRANI VILLAGE</t>
  </si>
  <si>
    <t>BALAKOT</t>
  </si>
  <si>
    <t>BALDHER</t>
  </si>
  <si>
    <t>BALELI</t>
  </si>
  <si>
    <t>BALI MANG</t>
  </si>
  <si>
    <t>BALICHA</t>
  </si>
  <si>
    <t>BALKASAR</t>
  </si>
  <si>
    <t>BALLOKI</t>
  </si>
  <si>
    <t>BALOCH</t>
  </si>
  <si>
    <t>BALWAL</t>
  </si>
  <si>
    <t>BAMKHEL</t>
  </si>
  <si>
    <t>SAWABI GPO</t>
  </si>
  <si>
    <t>BAN</t>
  </si>
  <si>
    <t>MURREE GPO</t>
  </si>
  <si>
    <t>BANDA</t>
  </si>
  <si>
    <t>BANDA DAUD SHAH</t>
  </si>
  <si>
    <t>BANDA MOHIB</t>
  </si>
  <si>
    <t>BANDA SHEIKH ISMAIL</t>
  </si>
  <si>
    <t>BANDHI</t>
  </si>
  <si>
    <t>BANDIAL</t>
  </si>
  <si>
    <t>BANGIAL</t>
  </si>
  <si>
    <t>BANGLA MANTHAR</t>
  </si>
  <si>
    <t>BANGLA SADABAD</t>
  </si>
  <si>
    <t>BHIMBER GPO</t>
  </si>
  <si>
    <t xml:space="preserve">BANGUL DERO </t>
  </si>
  <si>
    <t>BANNA</t>
  </si>
  <si>
    <t>BANNI</t>
  </si>
  <si>
    <t>BANNU AL.MARKAZ ISLAMI</t>
  </si>
  <si>
    <t>BANSAIR</t>
  </si>
  <si>
    <t>BARA DARWESH KHELA</t>
  </si>
  <si>
    <t>BARA FORT</t>
  </si>
  <si>
    <t>BARA GRAN</t>
  </si>
  <si>
    <t>BARA KAU</t>
  </si>
  <si>
    <t>BARAGOWAH</t>
  </si>
  <si>
    <t>BARAL</t>
  </si>
  <si>
    <t>BARAL COLONY</t>
  </si>
  <si>
    <t>BARAMANGA</t>
  </si>
  <si>
    <t>BARATLA</t>
  </si>
  <si>
    <t>BARAWAL BANDI</t>
  </si>
  <si>
    <t>BATKHELA HPO</t>
  </si>
  <si>
    <t>BARAZAI</t>
  </si>
  <si>
    <t>BARIAN CAMP</t>
  </si>
  <si>
    <t>BARIKOT</t>
  </si>
  <si>
    <t>BARJAH</t>
  </si>
  <si>
    <t>BARKHAN</t>
  </si>
  <si>
    <t>LORALAI GPO</t>
  </si>
  <si>
    <t>BARKI</t>
  </si>
  <si>
    <t>BARNALA</t>
  </si>
  <si>
    <t>BARNALI</t>
  </si>
  <si>
    <t>BAROTHA WAPDA COLONY</t>
  </si>
  <si>
    <t>BARSALI</t>
  </si>
  <si>
    <t>BARSHORE</t>
  </si>
  <si>
    <t>BARTHI</t>
  </si>
  <si>
    <t>DERA GHAZI KHAN GPO</t>
  </si>
  <si>
    <t>BASAL</t>
  </si>
  <si>
    <t>BASHARAT</t>
  </si>
  <si>
    <t>BASIMA</t>
  </si>
  <si>
    <t>KHUZDAR GPO</t>
  </si>
  <si>
    <t>BASIR PUR</t>
  </si>
  <si>
    <t>BASIRA</t>
  </si>
  <si>
    <t>BASSALI</t>
  </si>
  <si>
    <t>BASTI BUZDAR</t>
  </si>
  <si>
    <t>BASTI MALANA</t>
  </si>
  <si>
    <t>BASTI MALOOK</t>
  </si>
  <si>
    <t>BATA PUR</t>
  </si>
  <si>
    <t>LAHORE CANTT GPO</t>
  </si>
  <si>
    <t>BATAMOHRI</t>
  </si>
  <si>
    <t>BATKHELA GPO</t>
  </si>
  <si>
    <t>BATRASI CAMP</t>
  </si>
  <si>
    <t>BATTAGRAM</t>
  </si>
  <si>
    <t>BATTAL</t>
  </si>
  <si>
    <t>BEGOWALA</t>
  </si>
  <si>
    <t>BEHAL</t>
  </si>
  <si>
    <t>BHAKKAR GPO</t>
  </si>
  <si>
    <t>BEHAR COLONY KOTRI</t>
  </si>
  <si>
    <t>BEHARI</t>
  </si>
  <si>
    <t>BEHBOODI</t>
  </si>
  <si>
    <t>BELA</t>
  </si>
  <si>
    <t>BELIAN</t>
  </si>
  <si>
    <t>BENAHAL PATTAN</t>
  </si>
  <si>
    <t>BER</t>
  </si>
  <si>
    <t>BERANI</t>
  </si>
  <si>
    <t>SANGHAR GPO</t>
  </si>
  <si>
    <t>BERO CHANDIO</t>
  </si>
  <si>
    <t>BERRARI</t>
  </si>
  <si>
    <t>BESHAM</t>
  </si>
  <si>
    <t>BET MIR HAZAR KHAN</t>
  </si>
  <si>
    <t>BEWAL</t>
  </si>
  <si>
    <t>BHABRA</t>
  </si>
  <si>
    <t>BHADDAR</t>
  </si>
  <si>
    <t>BHAG</t>
  </si>
  <si>
    <t>SIBI GPO</t>
  </si>
  <si>
    <t>BHAGOWAL KALAN</t>
  </si>
  <si>
    <t>Gujrat GPO</t>
  </si>
  <si>
    <t>BHAGTAN WALA</t>
  </si>
  <si>
    <t>Sargodha GPO</t>
  </si>
  <si>
    <t>BHAGWAL</t>
  </si>
  <si>
    <t>Chakwal GPO</t>
  </si>
  <si>
    <t>BHAI PHERU</t>
  </si>
  <si>
    <t>Kasur GPO</t>
  </si>
  <si>
    <t>BHAIR KALYAL</t>
  </si>
  <si>
    <t>Gujar Khan GPO</t>
  </si>
  <si>
    <t>BHAKHRE WALI</t>
  </si>
  <si>
    <t>BHAKKAR G.P.O.</t>
  </si>
  <si>
    <t>Bhakkar GPO</t>
  </si>
  <si>
    <t>BHALAKHAR</t>
  </si>
  <si>
    <t>Rawalpindi GPO</t>
  </si>
  <si>
    <t>BHALL</t>
  </si>
  <si>
    <t>BHALLAH</t>
  </si>
  <si>
    <t>BHALWAL</t>
  </si>
  <si>
    <t>BHAN SAEEDABAD</t>
  </si>
  <si>
    <t>Dadu GPO</t>
  </si>
  <si>
    <t>BHARAT</t>
  </si>
  <si>
    <t>Bannu GPO</t>
  </si>
  <si>
    <t>BHARING</t>
  </si>
  <si>
    <t>Bhimber GPO</t>
  </si>
  <si>
    <t>BHARPUR</t>
  </si>
  <si>
    <t>BHATTI GUJAR</t>
  </si>
  <si>
    <t>BHAUN</t>
  </si>
  <si>
    <t>BHAWANA</t>
  </si>
  <si>
    <t>Jhang GPO</t>
  </si>
  <si>
    <t>BHAWLAY KHURD</t>
  </si>
  <si>
    <t>BHER KUND</t>
  </si>
  <si>
    <t>Mansehra GPO</t>
  </si>
  <si>
    <t>BHERA</t>
  </si>
  <si>
    <t>BHILOMAR</t>
  </si>
  <si>
    <t>Talagang GPO</t>
  </si>
  <si>
    <t>BHIN</t>
  </si>
  <si>
    <t>BHIRIA CITY</t>
  </si>
  <si>
    <t>Nawabshah GPO</t>
  </si>
  <si>
    <t>BHIRIA ROAD</t>
  </si>
  <si>
    <t>BHIRTH</t>
  </si>
  <si>
    <t>Sialkot GPO</t>
  </si>
  <si>
    <t>BHIT SHAH</t>
  </si>
  <si>
    <t>Hyderabad GPO</t>
  </si>
  <si>
    <t>BHONG</t>
  </si>
  <si>
    <t>Rahimyar Khan GPO</t>
  </si>
  <si>
    <t>BHOPAL WALA</t>
  </si>
  <si>
    <t>BHORTI</t>
  </si>
  <si>
    <t>BHOTA</t>
  </si>
  <si>
    <t>BHOTH</t>
  </si>
  <si>
    <t>BHUTTA PUR</t>
  </si>
  <si>
    <t>Muzaffargarh GPO</t>
  </si>
  <si>
    <t>BIARI AYUB KHAN</t>
  </si>
  <si>
    <t>BILAL TOWN</t>
  </si>
  <si>
    <t>Jhelum GPO</t>
  </si>
  <si>
    <t>BILALABAD</t>
  </si>
  <si>
    <t>BILLI TANG</t>
  </si>
  <si>
    <t>Kohat GPO</t>
  </si>
  <si>
    <t>BILOT</t>
  </si>
  <si>
    <t>Dera Ismail Khan GPO</t>
  </si>
  <si>
    <t>BINDI</t>
  </si>
  <si>
    <t>BIR</t>
  </si>
  <si>
    <t>Haripur GPO</t>
  </si>
  <si>
    <t>BIRAN GALI</t>
  </si>
  <si>
    <t>Abbottabad GPO</t>
  </si>
  <si>
    <t>BIRPANI</t>
  </si>
  <si>
    <t>Bagh GPO</t>
  </si>
  <si>
    <t>BISHAN DORE</t>
  </si>
  <si>
    <t>BOCHAL KALAN</t>
  </si>
  <si>
    <t xml:space="preserve">BOHA DHANGRI </t>
  </si>
  <si>
    <t>Mirpur GPO</t>
  </si>
  <si>
    <t>BOI</t>
  </si>
  <si>
    <t>BONG COLONY</t>
  </si>
  <si>
    <t>Kotli GPO</t>
  </si>
  <si>
    <t>BOONI</t>
  </si>
  <si>
    <t>Chitral GPO</t>
  </si>
  <si>
    <t>BOONI MAIN BAZAR</t>
  </si>
  <si>
    <t>BOOTA</t>
  </si>
  <si>
    <t>Attock GPO</t>
  </si>
  <si>
    <t>BOSAL</t>
  </si>
  <si>
    <t>Mandi Bahauddin GPO</t>
  </si>
  <si>
    <t>BOSTAN</t>
  </si>
  <si>
    <t>Quetta GPO</t>
  </si>
  <si>
    <t>BOTALA SARDAR JHANDA SINGH</t>
  </si>
  <si>
    <t>Gujranwala GPO</t>
  </si>
  <si>
    <t>BOYA</t>
  </si>
  <si>
    <t>BREP</t>
  </si>
  <si>
    <t>BROZ</t>
  </si>
  <si>
    <t>BUBAK</t>
  </si>
  <si>
    <t>BUCHAL KHURD</t>
  </si>
  <si>
    <t>BUCHARI</t>
  </si>
  <si>
    <t xml:space="preserve">Sindh </t>
  </si>
  <si>
    <t>BUCHEKI</t>
  </si>
  <si>
    <t>Qila Sheikhupura GPO</t>
  </si>
  <si>
    <t>BUCHIANA</t>
  </si>
  <si>
    <t>Faisalabad GPO</t>
  </si>
  <si>
    <t>BUDHA GORAYA</t>
  </si>
  <si>
    <t>BUDHAIR</t>
  </si>
  <si>
    <t>BUDHIAL</t>
  </si>
  <si>
    <t>BUDHLA SANT</t>
  </si>
  <si>
    <t>Multan GPO</t>
  </si>
  <si>
    <t xml:space="preserve">BUET </t>
  </si>
  <si>
    <t>Khuzdar GPO</t>
  </si>
  <si>
    <t xml:space="preserve">BUFFER ZONE (KP-1979) </t>
  </si>
  <si>
    <t>Alhydri GPO</t>
  </si>
  <si>
    <t>BUGHAL CHAR</t>
  </si>
  <si>
    <t>Dera Ghazi Khan GPO</t>
  </si>
  <si>
    <t>BUKHTARABAD DOMKI</t>
  </si>
  <si>
    <t>BULANI</t>
  </si>
  <si>
    <t>BULEDA</t>
  </si>
  <si>
    <t>Turbat GPO</t>
  </si>
  <si>
    <t>BULLAND HILL</t>
  </si>
  <si>
    <t>BULRI SHAH KARIM</t>
  </si>
  <si>
    <t>BUNJI</t>
  </si>
  <si>
    <t>Gilgit GPO</t>
  </si>
  <si>
    <t>BURCH BASUHA</t>
  </si>
  <si>
    <t>BUREWALA</t>
  </si>
  <si>
    <t>Vehari GPO</t>
  </si>
  <si>
    <t>BUREWALA KATCHEHRY</t>
  </si>
  <si>
    <t>BURHAN</t>
  </si>
  <si>
    <t>BURJ MANDI</t>
  </si>
  <si>
    <t>BUXAPUR</t>
  </si>
  <si>
    <t>Jacobabad GPO</t>
  </si>
  <si>
    <t>BUZDAR</t>
  </si>
  <si>
    <t xml:space="preserve">Khairpur GPO </t>
  </si>
  <si>
    <t>BUZURANG WAL</t>
  </si>
  <si>
    <t>C.M.A. CANTT. LAHORE</t>
  </si>
  <si>
    <t>Lahore Cantt GPO</t>
  </si>
  <si>
    <t>CADIT COLLEGE MUSTUNG</t>
  </si>
  <si>
    <t xml:space="preserve">CADIT COLLEGE, LARKANA </t>
  </si>
  <si>
    <t>Larkana GPO</t>
  </si>
  <si>
    <t>CANAL COLONY FAROOQ ABAD</t>
  </si>
  <si>
    <t>CH0WK SARWAR SHAHEED</t>
  </si>
  <si>
    <t>CHABCHHAB</t>
  </si>
  <si>
    <t>CHACHAN</t>
  </si>
  <si>
    <t>Rawalakot GPO</t>
  </si>
  <si>
    <t>CHACHRAN SHARIF</t>
  </si>
  <si>
    <t>CHACHRO</t>
  </si>
  <si>
    <t>Mirpur Khas GPO</t>
  </si>
  <si>
    <t>CHAH MIRAN</t>
  </si>
  <si>
    <t>Lahore GPO</t>
  </si>
  <si>
    <t>CHAK</t>
  </si>
  <si>
    <t>Shikarpur GPO</t>
  </si>
  <si>
    <t>CHAK 10 M.L.</t>
  </si>
  <si>
    <t>CHAK 102/P</t>
  </si>
  <si>
    <t>CHAK 103 JB</t>
  </si>
  <si>
    <t>CHAK 103 RB</t>
  </si>
  <si>
    <t>CHAK 111 SB</t>
  </si>
  <si>
    <t>CHAK 113 GB</t>
  </si>
  <si>
    <t>CHAK 117 JB</t>
  </si>
  <si>
    <t>CHAK 117/D.B</t>
  </si>
  <si>
    <t>Bahawalpur GPO</t>
  </si>
  <si>
    <t>CHAK 117/M</t>
  </si>
  <si>
    <t>Bahawal Nagar GPO</t>
  </si>
  <si>
    <t>CHAK 119/13-AL</t>
  </si>
  <si>
    <t>Sahiwal GPO</t>
  </si>
  <si>
    <t>CHAK 120/13-AL</t>
  </si>
  <si>
    <t>CHAK 120/9-L</t>
  </si>
  <si>
    <t>CHAK 128 GB</t>
  </si>
  <si>
    <t>CHAK 132/6-R</t>
  </si>
  <si>
    <t>CHAK 136/10-R</t>
  </si>
  <si>
    <t>Khanewal GPO</t>
  </si>
  <si>
    <t>CHAK 138/10 R</t>
  </si>
  <si>
    <t>CHAK 145/9-L</t>
  </si>
  <si>
    <t xml:space="preserve">CHAK 159 GB </t>
  </si>
  <si>
    <t>T.T Singh GPO</t>
  </si>
  <si>
    <t>CHAK 16 JB</t>
  </si>
  <si>
    <t>CHAK 168/9-L</t>
  </si>
  <si>
    <t>CHAK 175 /JB</t>
  </si>
  <si>
    <t>CHAK 189 RB (RASULPUR)</t>
  </si>
  <si>
    <t>CHAK 199 RB</t>
  </si>
  <si>
    <t>CHAK 203 RB</t>
  </si>
  <si>
    <t>CHAK 206 GB</t>
  </si>
  <si>
    <t>CHAK 207 GB</t>
  </si>
  <si>
    <t>CHAK 227/R-9</t>
  </si>
  <si>
    <t>CHAK 248 RB</t>
  </si>
  <si>
    <t>CHAK 253 RB</t>
  </si>
  <si>
    <t>CHAK 256 GB</t>
  </si>
  <si>
    <t>CHAK 257 RB</t>
  </si>
  <si>
    <t>CHAK 267 RB</t>
  </si>
  <si>
    <t>CHAK 275 J.B</t>
  </si>
  <si>
    <t>CHAK 29 S.B.</t>
  </si>
  <si>
    <t>CHAK 297/HR</t>
  </si>
  <si>
    <t>CHAK 316 GB QADIR ABAD</t>
  </si>
  <si>
    <t>CHAK 333 GB</t>
  </si>
  <si>
    <t>CHAK 34 N.B.</t>
  </si>
  <si>
    <t>CHAK 353 GB</t>
  </si>
  <si>
    <t>CHAK 36 S.B.</t>
  </si>
  <si>
    <t>CHAK 387 GB</t>
  </si>
  <si>
    <t>CHAK 4/DB</t>
  </si>
  <si>
    <t>Mianwali GPO</t>
  </si>
  <si>
    <t>CHAK 424/JB</t>
  </si>
  <si>
    <t>CHAK 433 GB</t>
  </si>
  <si>
    <t>CHAK 447 GB</t>
  </si>
  <si>
    <t>CHAK 45 GB</t>
  </si>
  <si>
    <t>CHAK 46 S.B.</t>
  </si>
  <si>
    <t>CHAK 47/T.D.A.</t>
  </si>
  <si>
    <t>CHAK 482 GB (JAGRANWAN)</t>
  </si>
  <si>
    <t>CHAK 490</t>
  </si>
  <si>
    <t>CHAK 53/2-L</t>
  </si>
  <si>
    <t>Okara GPO</t>
  </si>
  <si>
    <t>CHAK 64 S.B</t>
  </si>
  <si>
    <t>CHAK 66 GB</t>
  </si>
  <si>
    <t>CHAK 67 ML</t>
  </si>
  <si>
    <t>CHAK 69/4-R</t>
  </si>
  <si>
    <t>CHAK 85/6 R (KOT KHADIM ALI SHAH)</t>
  </si>
  <si>
    <t>CHAK 86 S.B.</t>
  </si>
  <si>
    <t>CHAK 88 S.B.</t>
  </si>
  <si>
    <t>CHAK 90/9-L</t>
  </si>
  <si>
    <t>CHAK 90/ML</t>
  </si>
  <si>
    <t>Layyah GPO</t>
  </si>
  <si>
    <t>CHAK 91/6-R</t>
  </si>
  <si>
    <t>CHAK 98/GB</t>
  </si>
  <si>
    <t>CHAK AKKA</t>
  </si>
  <si>
    <t>CHAK BAQAR SHAH</t>
  </si>
  <si>
    <t>CHAK BEDI</t>
  </si>
  <si>
    <t>CHAK BELI KHAN</t>
  </si>
  <si>
    <t>CHAK BHAUN</t>
  </si>
  <si>
    <t>CHAK DADAN</t>
  </si>
  <si>
    <t>CHAK DAULAT</t>
  </si>
  <si>
    <t>CHAK DHAMNI</t>
  </si>
  <si>
    <t>CHAK JANI</t>
  </si>
  <si>
    <t>CHAK JANO KHURD</t>
  </si>
  <si>
    <t>CHAK JHUMRA</t>
  </si>
  <si>
    <t>CHAK KAMALA</t>
  </si>
  <si>
    <t>CHAK MALOOK</t>
  </si>
  <si>
    <t>CHAK MUHAMMAD</t>
  </si>
  <si>
    <t>CHAK NO. 1</t>
  </si>
  <si>
    <t>CHAK NO.270 TDA</t>
  </si>
  <si>
    <t>CHAK NO.279 TDA</t>
  </si>
  <si>
    <t>CHAK NO.73/5-L (MOGHAL)</t>
  </si>
  <si>
    <t>CHAK RAM DAS</t>
  </si>
  <si>
    <t>CHAK SAWARI</t>
  </si>
  <si>
    <t>CHAK SHAFI</t>
  </si>
  <si>
    <t>CHAK YANI</t>
  </si>
  <si>
    <t>CHAK-186</t>
  </si>
  <si>
    <t>CHAK-379/WB</t>
  </si>
  <si>
    <t>CHAK-5/11L</t>
  </si>
  <si>
    <t>CHAKDARA</t>
  </si>
  <si>
    <t>Batkhela HPO</t>
  </si>
  <si>
    <t>CHAKIA</t>
  </si>
  <si>
    <t>CHAKISAR</t>
  </si>
  <si>
    <t>Saidu Sharif GPO</t>
  </si>
  <si>
    <t>CHAKLALA AIR FIELD RAWALPINDI</t>
  </si>
  <si>
    <t>CHAKORA</t>
  </si>
  <si>
    <t>CHAKOTHI</t>
  </si>
  <si>
    <t>Muzaffarabad GPO</t>
  </si>
  <si>
    <t>CHAKRAL</t>
  </si>
  <si>
    <t>CHAKRALA</t>
  </si>
  <si>
    <t>CHAKRALI BUDHAL</t>
  </si>
  <si>
    <t>CHAKRI</t>
  </si>
  <si>
    <t>CHAKWAL G.P.O</t>
  </si>
  <si>
    <t>CHAL NO.127/EB</t>
  </si>
  <si>
    <t>CHALT</t>
  </si>
  <si>
    <t>CHAMAN</t>
  </si>
  <si>
    <t>CHAMANKOT</t>
  </si>
  <si>
    <t>CHAMATTI</t>
  </si>
  <si>
    <t>CHAMBER</t>
  </si>
  <si>
    <t>CHAMKANI</t>
  </si>
  <si>
    <t>Peshawar GPO</t>
  </si>
  <si>
    <t>CHAMYALI</t>
  </si>
  <si>
    <t xml:space="preserve">CHANDKA MEDICAL COLLEGE LARKANA </t>
  </si>
  <si>
    <t>CHANDO MAIRA</t>
  </si>
  <si>
    <t>CHANG</t>
  </si>
  <si>
    <t>CHANGA</t>
  </si>
  <si>
    <t>CHANGA BANGIAL</t>
  </si>
  <si>
    <t xml:space="preserve">CHANGLA GALI </t>
  </si>
  <si>
    <t>CHANI GOTH</t>
  </si>
  <si>
    <t>CHAPRAR</t>
  </si>
  <si>
    <t>CHAPRI</t>
  </si>
  <si>
    <t>CHARBAGH</t>
  </si>
  <si>
    <t>CHARHOI</t>
  </si>
  <si>
    <t>Charsadda GPO</t>
  </si>
  <si>
    <t>CHASHMA BARRAGE COLONY MIANWALI</t>
  </si>
  <si>
    <t>CHATAR PLAIN</t>
  </si>
  <si>
    <t xml:space="preserve">CHATORE KHAND </t>
  </si>
  <si>
    <t>CHATTAR</t>
  </si>
  <si>
    <t>Sibi GPO</t>
  </si>
  <si>
    <t>CHAUNTRA</t>
  </si>
  <si>
    <t>CHAWINDA</t>
  </si>
  <si>
    <t>CHAWK AZAM</t>
  </si>
  <si>
    <t xml:space="preserve">CHECHIAN </t>
  </si>
  <si>
    <t>CHELLIAN WALA</t>
  </si>
  <si>
    <t>CHENAB NAGAR</t>
  </si>
  <si>
    <t>CHENARI</t>
  </si>
  <si>
    <t>CHERAT</t>
  </si>
  <si>
    <t>Nowshera GPO</t>
  </si>
  <si>
    <t>CHHAB</t>
  </si>
  <si>
    <t>CHHANGA MANGA</t>
  </si>
  <si>
    <t>CHHANI REKI</t>
  </si>
  <si>
    <t>CHHATTROH</t>
  </si>
  <si>
    <t>CHHIDROO</t>
  </si>
  <si>
    <t>CHHONAWALA</t>
  </si>
  <si>
    <t>CHHOR</t>
  </si>
  <si>
    <t>CHICHAWATNI</t>
  </si>
  <si>
    <t>CHIK BUDHAL</t>
  </si>
  <si>
    <t>CHIKAR</t>
  </si>
  <si>
    <t xml:space="preserve">CHILAM </t>
  </si>
  <si>
    <t>CHILAS (LSG)</t>
  </si>
  <si>
    <t>CHINIOT</t>
  </si>
  <si>
    <t>CHINJI</t>
  </si>
  <si>
    <t>CHIRAH</t>
  </si>
  <si>
    <t>Islamabad GPO</t>
  </si>
  <si>
    <t>CHIRALA</t>
  </si>
  <si>
    <t>CHISHMA RIGHT BANK CANAL D.I KHAN</t>
  </si>
  <si>
    <t>CHISHTIAN</t>
  </si>
  <si>
    <t>CHITTA BATTA</t>
  </si>
  <si>
    <t>CHITTA MORE</t>
  </si>
  <si>
    <t>Murree GPO</t>
  </si>
  <si>
    <t xml:space="preserve">CHITTER PARI </t>
  </si>
  <si>
    <t>CHOA SAIDAN SHAH</t>
  </si>
  <si>
    <t>CHOBARA</t>
  </si>
  <si>
    <t>CHOHA KHALSA</t>
  </si>
  <si>
    <t>CHOHAN</t>
  </si>
  <si>
    <t>CHOKARA</t>
  </si>
  <si>
    <t>Karak GPO</t>
  </si>
  <si>
    <t>CHOTALA</t>
  </si>
  <si>
    <t>CHOTI</t>
  </si>
  <si>
    <t>CHOTTA GALA</t>
  </si>
  <si>
    <t>CHOUBARA</t>
  </si>
  <si>
    <t>CHOUDHWAN</t>
  </si>
  <si>
    <t>CHOWK GIROTE</t>
  </si>
  <si>
    <t>Khushab GPO</t>
  </si>
  <si>
    <t>CHOWK METHLA</t>
  </si>
  <si>
    <t>CHOWK PINDORI</t>
  </si>
  <si>
    <t>CHOWKI</t>
  </si>
  <si>
    <t>CHOWKI MONG</t>
  </si>
  <si>
    <t>CHUHANG</t>
  </si>
  <si>
    <t>CHUHAR JAMALI</t>
  </si>
  <si>
    <t>CHUND BHARWANA</t>
  </si>
  <si>
    <t>CHUNDIKO</t>
  </si>
  <si>
    <t>Khairpur GPO</t>
  </si>
  <si>
    <t xml:space="preserve">CHUNIAN  </t>
  </si>
  <si>
    <t>CHUPRIAL</t>
  </si>
  <si>
    <t>Saidu Shairf GPO</t>
  </si>
  <si>
    <t>CHUTIALI SHAFIR</t>
  </si>
  <si>
    <t>Loralai GPO</t>
  </si>
  <si>
    <t>CLARKABAD</t>
  </si>
  <si>
    <t>CONSOLIDATED SUGAR MILLS RANI PUR</t>
  </si>
  <si>
    <t>D.G KHAN SECONDARY BOARD</t>
  </si>
  <si>
    <t>D.G.KHAN CEMENT FACTORY</t>
  </si>
  <si>
    <t>D.I KHAN AGRICULTURAL RESEARCH CENTER</t>
  </si>
  <si>
    <t>D.I KHAN POLYTECHNICAL INSTITUTE</t>
  </si>
  <si>
    <t>DAB BEGU KHEL</t>
  </si>
  <si>
    <t>DAD LAGHARI</t>
  </si>
  <si>
    <t>Sukkur GPO</t>
  </si>
  <si>
    <t>DADAR</t>
  </si>
  <si>
    <t>DADU GPO</t>
  </si>
  <si>
    <t>DADU SUGAR MILL (PIARO GOTH)</t>
  </si>
  <si>
    <t>DADYAL KHURD</t>
  </si>
  <si>
    <t>DAGAI BANDA</t>
  </si>
  <si>
    <t>DAGAR NARI</t>
  </si>
  <si>
    <t>DAGGAR</t>
  </si>
  <si>
    <t>Mardan GPO</t>
  </si>
  <si>
    <t>DAGHONI</t>
  </si>
  <si>
    <t>Skardu HPO</t>
  </si>
  <si>
    <t>DAHGAL</t>
  </si>
  <si>
    <t>DAHRAN WALA</t>
  </si>
  <si>
    <t>DAJAL</t>
  </si>
  <si>
    <t>DAK ISMAIL KHEL</t>
  </si>
  <si>
    <t>DAKHAN</t>
  </si>
  <si>
    <t>DAKHNAIR</t>
  </si>
  <si>
    <t>DALBANDIN</t>
  </si>
  <si>
    <t>DALIPUR</t>
  </si>
  <si>
    <t>DALLOWALI</t>
  </si>
  <si>
    <t>DALOLA</t>
  </si>
  <si>
    <t>DALU KHEL</t>
  </si>
  <si>
    <t>DALWAL</t>
  </si>
  <si>
    <t>DAMORI</t>
  </si>
  <si>
    <t>DAMSUM</t>
  </si>
  <si>
    <t>DANDA SHAH BALAWAL</t>
  </si>
  <si>
    <t>DANDI SURHALI</t>
  </si>
  <si>
    <t>DANDOT</t>
  </si>
  <si>
    <t>DANDOT RAILWAY STATION</t>
  </si>
  <si>
    <t>DANYORE</t>
  </si>
  <si>
    <t>DARA ADAM KHEL</t>
  </si>
  <si>
    <t>DARA MANIAL</t>
  </si>
  <si>
    <t>DARA PEZU</t>
  </si>
  <si>
    <t>DARABAN</t>
  </si>
  <si>
    <t>DARAIN</t>
  </si>
  <si>
    <t>DARASON</t>
  </si>
  <si>
    <t>DARAZINDA</t>
  </si>
  <si>
    <t>DARBAND</t>
  </si>
  <si>
    <t>DARBELO</t>
  </si>
  <si>
    <t>DARGAI</t>
  </si>
  <si>
    <t>DARORA</t>
  </si>
  <si>
    <t>DAROTE</t>
  </si>
  <si>
    <t>DARRO</t>
  </si>
  <si>
    <t>DARYA KHAN MARI</t>
  </si>
  <si>
    <t>DARYA KHAN RAILWAY STATION</t>
  </si>
  <si>
    <t>DASKA</t>
  </si>
  <si>
    <t>DASSU</t>
  </si>
  <si>
    <t>DASUHA</t>
  </si>
  <si>
    <t>DATA KHEL</t>
  </si>
  <si>
    <t>DATOOT</t>
  </si>
  <si>
    <t>DAUD KHEL</t>
  </si>
  <si>
    <t>DAUD ZAI</t>
  </si>
  <si>
    <t>DAULAT NAGAR</t>
  </si>
  <si>
    <t>DAULATPUR</t>
  </si>
  <si>
    <t>DAULTALA</t>
  </si>
  <si>
    <t>DAUR</t>
  </si>
  <si>
    <t>DAVLAI</t>
  </si>
  <si>
    <t xml:space="preserve">DAWARANDI </t>
  </si>
  <si>
    <t>DAWOOD ABAD</t>
  </si>
  <si>
    <t>DAWOODPUR</t>
  </si>
  <si>
    <t>DEAR MURAD JAMALI</t>
  </si>
  <si>
    <t>DEH-22 JAMRO</t>
  </si>
  <si>
    <t>Sanghar GPO</t>
  </si>
  <si>
    <t>DEPALPUR</t>
  </si>
  <si>
    <t>DERA ALLAYYAR</t>
  </si>
  <si>
    <t>DERA BAKHA</t>
  </si>
  <si>
    <t>DERA BUGTI</t>
  </si>
  <si>
    <t>DERA DIN PANAH</t>
  </si>
  <si>
    <t>DERA ISMAIL KHAN GPO</t>
  </si>
  <si>
    <t>DERA TOWN SHIP</t>
  </si>
  <si>
    <t>DEVAL</t>
  </si>
  <si>
    <t>Sawabi GPO</t>
  </si>
  <si>
    <t>DEVI</t>
  </si>
  <si>
    <t>DEVNA MANDI (BASCO)</t>
  </si>
  <si>
    <t>DEWAL</t>
  </si>
  <si>
    <t>DEWALIAN</t>
  </si>
  <si>
    <t>DEWAN SHARIF GORAH</t>
  </si>
  <si>
    <t>DEWAN SUGAR MILLS THATTA</t>
  </si>
  <si>
    <t>DEWAN SULEMAN FAROOQ INDUSTRIAL AREA</t>
  </si>
  <si>
    <t>DHABEJI</t>
  </si>
  <si>
    <t>DHADAR</t>
  </si>
  <si>
    <t>DHADHAR</t>
  </si>
  <si>
    <t>DHAIWAL</t>
  </si>
  <si>
    <t>DHAKHI</t>
  </si>
  <si>
    <t>DHAMALI</t>
  </si>
  <si>
    <t>DHAMAWA</t>
  </si>
  <si>
    <t>DHAMIAL CAMP RAWALPINDI</t>
  </si>
  <si>
    <t>DHAMTAUR</t>
  </si>
  <si>
    <t>DHAMTHAL</t>
  </si>
  <si>
    <t>Narowal GPO</t>
  </si>
  <si>
    <t>DHANDA</t>
  </si>
  <si>
    <t>DHANDAR KALAN</t>
  </si>
  <si>
    <t>DHANOT</t>
  </si>
  <si>
    <t>DHARABI</t>
  </si>
  <si>
    <t>DHARIAL KAHOON</t>
  </si>
  <si>
    <t>DHARIALA JALAP</t>
  </si>
  <si>
    <t>DHARIMA</t>
  </si>
  <si>
    <t>DHARKI</t>
  </si>
  <si>
    <t>DHARUKNA</t>
  </si>
  <si>
    <t>DHARYALA SEHGAL</t>
  </si>
  <si>
    <t>DHAULAR</t>
  </si>
  <si>
    <t>DHEEDWAL</t>
  </si>
  <si>
    <t>DHERI ALLA DHAND</t>
  </si>
  <si>
    <t>DHERI SYDAN</t>
  </si>
  <si>
    <t>DHERI WATTAN</t>
  </si>
  <si>
    <t>DHERMOND</t>
  </si>
  <si>
    <t>DHIBA KAR SIAL</t>
  </si>
  <si>
    <t>DHIDWAL</t>
  </si>
  <si>
    <t>DHILL BAGH</t>
  </si>
  <si>
    <t>DHIRKOT</t>
  </si>
  <si>
    <t xml:space="preserve">DHIRKOT SATTIAN </t>
  </si>
  <si>
    <t>DHODA</t>
  </si>
  <si>
    <t>DHODHA SHARIF</t>
  </si>
  <si>
    <t>DHOK LAHM</t>
  </si>
  <si>
    <t>DHOKE BIDDER</t>
  </si>
  <si>
    <t>DHONG</t>
  </si>
  <si>
    <t>DHONKAL</t>
  </si>
  <si>
    <t>DHORIA</t>
  </si>
  <si>
    <t>DHORO NARO</t>
  </si>
  <si>
    <t>DHRIKAN KALAN</t>
  </si>
  <si>
    <t>DHUDHI THALL</t>
  </si>
  <si>
    <t>DHUDIAL (CHAKWAL)</t>
  </si>
  <si>
    <t>DHUDIAL (MANSEHRA)</t>
  </si>
  <si>
    <t>DHULLI</t>
  </si>
  <si>
    <t>DHURNAKA</t>
  </si>
  <si>
    <t>DHURNAL</t>
  </si>
  <si>
    <t>DIAL</t>
  </si>
  <si>
    <t>DICH KOT</t>
  </si>
  <si>
    <t>DIGARI</t>
  </si>
  <si>
    <t>DIGRI</t>
  </si>
  <si>
    <t>DILAWAR FARM SARGANA</t>
  </si>
  <si>
    <t>DILBORI</t>
  </si>
  <si>
    <t>DILLEWALI</t>
  </si>
  <si>
    <t>DIN PUR</t>
  </si>
  <si>
    <t>DINA</t>
  </si>
  <si>
    <t>DINGA</t>
  </si>
  <si>
    <t>DIPLO</t>
  </si>
  <si>
    <t>DIR</t>
  </si>
  <si>
    <t>DIWANI HAZOORI</t>
  </si>
  <si>
    <t>DOABA</t>
  </si>
  <si>
    <t>DOBERAN KALAN</t>
  </si>
  <si>
    <t>DOBIAN</t>
  </si>
  <si>
    <t>DOGAI</t>
  </si>
  <si>
    <t>DOKOTA</t>
  </si>
  <si>
    <t>DOKRI</t>
  </si>
  <si>
    <t>DOMEL</t>
  </si>
  <si>
    <t>DOMEL (BANNU)</t>
  </si>
  <si>
    <t>DOMELI</t>
  </si>
  <si>
    <t>DR.AZIZULLAH SALAKZAI</t>
  </si>
  <si>
    <t>DRIGH COLONY</t>
  </si>
  <si>
    <t>Korangi GPO</t>
  </si>
  <si>
    <t>DROSH</t>
  </si>
  <si>
    <t>DUBB</t>
  </si>
  <si>
    <t>DUKKI</t>
  </si>
  <si>
    <t>DULLAN WALA</t>
  </si>
  <si>
    <t>DULLEWALA</t>
  </si>
  <si>
    <t>DULMIAL</t>
  </si>
  <si>
    <t>DUMMAN</t>
  </si>
  <si>
    <t>DUNGA BUNGA</t>
  </si>
  <si>
    <t>DUNGA GALI</t>
  </si>
  <si>
    <t>DUNYA PUR</t>
  </si>
  <si>
    <t>DURNIYAN</t>
  </si>
  <si>
    <t>ELLAHABAD</t>
  </si>
  <si>
    <t>EMIN ABAD</t>
  </si>
  <si>
    <t>EMIN ABAD MORE</t>
  </si>
  <si>
    <t>EXPORT PROCESSING ZONE (KP-1863)</t>
  </si>
  <si>
    <t>F.S.MILLS GAMBAT</t>
  </si>
  <si>
    <t>FAISALABAD AMIN PUR BANGLOW</t>
  </si>
  <si>
    <t>FAISALABAD BOARD OF EDUCATION</t>
  </si>
  <si>
    <t>FAISALABAD G.P.O</t>
  </si>
  <si>
    <t>FAISALABAD MADINA TOWN</t>
  </si>
  <si>
    <t>FAISALABAD MILLAT COLONY</t>
  </si>
  <si>
    <t xml:space="preserve">FAISALABAD NISHAT ABAD  </t>
  </si>
  <si>
    <t>FAISALABAD NOOR PUR</t>
  </si>
  <si>
    <t>FAISALABAD PEOPLES COLONY No.2</t>
  </si>
  <si>
    <t>FAISALABAD PUNJAB MEDICAL COLLEGE</t>
  </si>
  <si>
    <t>FAQIR WALI</t>
  </si>
  <si>
    <t>FAREEDABAD</t>
  </si>
  <si>
    <t>FARID NAGAR</t>
  </si>
  <si>
    <t>FARID TOWN SAHIWAL</t>
  </si>
  <si>
    <t>FAROOKA</t>
  </si>
  <si>
    <t>FAROOQABAD</t>
  </si>
  <si>
    <t>FAROOQABAD MANDI</t>
  </si>
  <si>
    <t>FATEH GARH</t>
  </si>
  <si>
    <t>FATEH JANG</t>
  </si>
  <si>
    <t>FATEH PUR</t>
  </si>
  <si>
    <t>FATEHPUR</t>
  </si>
  <si>
    <t>FAUJI SUGAR MILLS KHOSKI</t>
  </si>
  <si>
    <t xml:space="preserve">FAZAL GARH </t>
  </si>
  <si>
    <t>FAZAL NAGAR</t>
  </si>
  <si>
    <t>FEROZ SONS NOWSHERA</t>
  </si>
  <si>
    <t>FEROZA</t>
  </si>
  <si>
    <t>FEROZEPUR ROAD LAHORE</t>
  </si>
  <si>
    <t>FERTILIZER FACTORY DHARKI</t>
  </si>
  <si>
    <t>FILTER PLANT GHARO</t>
  </si>
  <si>
    <t>FORT ABBAS</t>
  </si>
  <si>
    <t>FORT IQBAL GARH</t>
  </si>
  <si>
    <t>FORT MOROT</t>
  </si>
  <si>
    <t>FORT MUNROO</t>
  </si>
  <si>
    <t>FURMALI</t>
  </si>
  <si>
    <t>GADANI</t>
  </si>
  <si>
    <t>GADOON AMAZAI</t>
  </si>
  <si>
    <t>GAGGO</t>
  </si>
  <si>
    <t>GAGGON</t>
  </si>
  <si>
    <t>GAHKOOCH</t>
  </si>
  <si>
    <t>GAJI KHUHAWAR</t>
  </si>
  <si>
    <t>GALA KANIYATA</t>
  </si>
  <si>
    <t>GALAY WALA</t>
  </si>
  <si>
    <t>GAMANG</t>
  </si>
  <si>
    <t>GAMBAT</t>
  </si>
  <si>
    <t>GAMBEER</t>
  </si>
  <si>
    <t>GAMSEER</t>
  </si>
  <si>
    <t>Batkhela GPO</t>
  </si>
  <si>
    <t>GANDA KAS</t>
  </si>
  <si>
    <t>GANDA SINGH WALA</t>
  </si>
  <si>
    <t>GANDAF</t>
  </si>
  <si>
    <t>GANDAKHA</t>
  </si>
  <si>
    <t>GANDAWA</t>
  </si>
  <si>
    <t>GANGA PUR</t>
  </si>
  <si>
    <t>GARAHI DUPATTA</t>
  </si>
  <si>
    <t>GARAM CHASHMA</t>
  </si>
  <si>
    <t>GARELO</t>
  </si>
  <si>
    <t>GARH</t>
  </si>
  <si>
    <t>GARH MAHA RAJA</t>
  </si>
  <si>
    <t>GARH MAHAL</t>
  </si>
  <si>
    <t>GARHA MORE</t>
  </si>
  <si>
    <t>GARHI KAPURA</t>
  </si>
  <si>
    <t>GARHI KHAIRO</t>
  </si>
  <si>
    <t>GARHO</t>
  </si>
  <si>
    <t>GARI YASIN</t>
  </si>
  <si>
    <t>GARMANARA</t>
  </si>
  <si>
    <t>GAS TARBINE POWER MUZAFFARGARH</t>
  </si>
  <si>
    <t>GATAL</t>
  </si>
  <si>
    <t>GATHER</t>
  </si>
  <si>
    <t>GAWADAR</t>
  </si>
  <si>
    <t>GENERAL HEAD QUARTER RAWALPINDI</t>
  </si>
  <si>
    <t>GHAKHAR</t>
  </si>
  <si>
    <t>GHALEGI</t>
  </si>
  <si>
    <t>GHALNAI</t>
  </si>
  <si>
    <t>GHARGOCHHO</t>
  </si>
  <si>
    <t>GHARI HABIBULLAH</t>
  </si>
  <si>
    <t>GHARI KHUDA BUX BHUTTO</t>
  </si>
  <si>
    <t>GHARIAI</t>
  </si>
  <si>
    <t>GHARIBABAD</t>
  </si>
  <si>
    <t>GHARIBWAL CEMENT</t>
  </si>
  <si>
    <t>GHARO</t>
  </si>
  <si>
    <t>GHARTAL</t>
  </si>
  <si>
    <t>GHAZI</t>
  </si>
  <si>
    <t>GHAZI ABAD</t>
  </si>
  <si>
    <t>GHAZIAL</t>
  </si>
  <si>
    <t>GHAZNI KHEL</t>
  </si>
  <si>
    <t>GHORA GALI</t>
  </si>
  <si>
    <t>GHORI WALA</t>
  </si>
  <si>
    <t>GHORIKOT</t>
  </si>
  <si>
    <t>GHOTKI</t>
  </si>
  <si>
    <t>GHOUS PUR</t>
  </si>
  <si>
    <t>GHULAM ISHAQ KHAN INSTITUTE</t>
  </si>
  <si>
    <t>GHULAM KHAN DHANI</t>
  </si>
  <si>
    <t>GHULAM MUHAMMAD ABAD</t>
  </si>
  <si>
    <t>GHUNDI</t>
  </si>
  <si>
    <t>GHUNDI MIR KHAN</t>
  </si>
  <si>
    <t>GHUNIKE</t>
  </si>
  <si>
    <t>GIDDU BARRAGE</t>
  </si>
  <si>
    <t>GIL ACRI</t>
  </si>
  <si>
    <t>GIROTE</t>
  </si>
  <si>
    <t>GOGERA</t>
  </si>
  <si>
    <t>GOHADAPUR</t>
  </si>
  <si>
    <t>GOHKEER</t>
  </si>
  <si>
    <t>GOJRA</t>
  </si>
  <si>
    <t>GOLRA</t>
  </si>
  <si>
    <t>GOMA</t>
  </si>
  <si>
    <t>GOMAL BAZAR</t>
  </si>
  <si>
    <t>Tank GPO</t>
  </si>
  <si>
    <t>GOMAL UNIVERSITY NEW CAMPUS</t>
  </si>
  <si>
    <t>GONDAL</t>
  </si>
  <si>
    <t>GONDAL (SARGODHA)</t>
  </si>
  <si>
    <t>GONDALAN WALA</t>
  </si>
  <si>
    <t>GOTH CHAUDHARY SHAH NAWAZ</t>
  </si>
  <si>
    <t>GOTH SHAHNAWAZ</t>
  </si>
  <si>
    <t>GOTRIALA</t>
  </si>
  <si>
    <t>GUDWALIAN</t>
  </si>
  <si>
    <t>GUJAR GARHI</t>
  </si>
  <si>
    <t>GUJAR KHAN G.P.O.</t>
  </si>
  <si>
    <t>GUJRANWALA ANWAR INDUSTRIES</t>
  </si>
  <si>
    <t>GUJRANWALA CANTT</t>
  </si>
  <si>
    <t>GUJRANWALA CLIMAX ABAD</t>
  </si>
  <si>
    <t>GUJRANWALA G.P.O.</t>
  </si>
  <si>
    <t>GUJRANWALA PEOPLES COLONY</t>
  </si>
  <si>
    <t>GUJRANWALA SECONDARY BOARD</t>
  </si>
  <si>
    <t>GUJRAT (MARDAN)</t>
  </si>
  <si>
    <t>GUJRAT (MUZAFFARGARH)</t>
  </si>
  <si>
    <t>GUJRAT G.P.O.</t>
  </si>
  <si>
    <t>GUJRI</t>
  </si>
  <si>
    <t>GUL IMAM</t>
  </si>
  <si>
    <t>GULABPUR</t>
  </si>
  <si>
    <t xml:space="preserve">GULBERG COLONY </t>
  </si>
  <si>
    <t>GULEHRA GALI</t>
  </si>
  <si>
    <t>GULGASHT COLONY</t>
  </si>
  <si>
    <t>GULIANA</t>
  </si>
  <si>
    <t>GULMIT</t>
  </si>
  <si>
    <t>GULPUR</t>
  </si>
  <si>
    <t>GULYANA</t>
  </si>
  <si>
    <t>GUNNI MALNI</t>
  </si>
  <si>
    <t>GUPCHANI</t>
  </si>
  <si>
    <t>GUPIS</t>
  </si>
  <si>
    <t>GURGUSHTI</t>
  </si>
  <si>
    <t>HABERI</t>
  </si>
  <si>
    <t>HABIB ABAD</t>
  </si>
  <si>
    <t>HADALI</t>
  </si>
  <si>
    <t>HADOWALI</t>
  </si>
  <si>
    <t>HAFIZ ABAD</t>
  </si>
  <si>
    <t>HAIDERABAD (BHAKKAR)</t>
  </si>
  <si>
    <t>HAJEERA</t>
  </si>
  <si>
    <t>HAJI ABAD</t>
  </si>
  <si>
    <t>HAJI SHAHER</t>
  </si>
  <si>
    <t>HAJIWALA</t>
  </si>
  <si>
    <t>HALA</t>
  </si>
  <si>
    <t>HALA OLD</t>
  </si>
  <si>
    <t>HALLI</t>
  </si>
  <si>
    <t>HAMEED</t>
  </si>
  <si>
    <t>HANESAR</t>
  </si>
  <si>
    <t>HANGU</t>
  </si>
  <si>
    <t>HANGU POLICE TRAINING SCHOOL</t>
  </si>
  <si>
    <t>HANUMAN GARH</t>
  </si>
  <si>
    <t>HARAKA</t>
  </si>
  <si>
    <t>HARAN PUR</t>
  </si>
  <si>
    <t>HARAPPA CITY</t>
  </si>
  <si>
    <t>HARAPPA RAILWAY STATION</t>
  </si>
  <si>
    <t>HARBANS PURA</t>
  </si>
  <si>
    <t>HARI CHAND</t>
  </si>
  <si>
    <t>HARICHIN</t>
  </si>
  <si>
    <t>HARIGHEL</t>
  </si>
  <si>
    <t>HARIPUR CENTRAL JAIL</t>
  </si>
  <si>
    <t>HARIPUR TELEPHONE FACTORY</t>
  </si>
  <si>
    <t>HARNAI</t>
  </si>
  <si>
    <t>HARNOLI</t>
  </si>
  <si>
    <t>HAROON ABAD</t>
  </si>
  <si>
    <t>HASAN ABDAL</t>
  </si>
  <si>
    <t>HASHIMABAD</t>
  </si>
  <si>
    <t>HASIL</t>
  </si>
  <si>
    <t>HASIL PUR MANDI</t>
  </si>
  <si>
    <t>HASLANWALA</t>
  </si>
  <si>
    <t>HATHEJI</t>
  </si>
  <si>
    <t>HATHIAN</t>
  </si>
  <si>
    <t>HATHUNGO</t>
  </si>
  <si>
    <t>HATTAR</t>
  </si>
  <si>
    <t>HATTAR INDUSTRIAL ESTATE</t>
  </si>
  <si>
    <t>HATTIAN</t>
  </si>
  <si>
    <t>HATTIAN BALA</t>
  </si>
  <si>
    <t>HAVELI BAHADUR SHAH</t>
  </si>
  <si>
    <t>HAVELI LAKKHA</t>
  </si>
  <si>
    <t>HAVELIAN</t>
  </si>
  <si>
    <t xml:space="preserve">HAVELIAN AMMUNATION DEPOT </t>
  </si>
  <si>
    <t>HAYATABAD  (PHASE-I)</t>
  </si>
  <si>
    <t>HAYATABAD PHASE-II</t>
  </si>
  <si>
    <t>HAYDER JATOI</t>
  </si>
  <si>
    <t>HAZAR GANGI</t>
  </si>
  <si>
    <t>HAZARA UNIVERSITY</t>
  </si>
  <si>
    <t>HAZOORPUR</t>
  </si>
  <si>
    <t>HAZRO</t>
  </si>
  <si>
    <t>HEAD RAJKAN</t>
  </si>
  <si>
    <t>HEAVY MECHANICAL COMPLEX TAXILA</t>
  </si>
  <si>
    <t>Wah Cantt. GPO</t>
  </si>
  <si>
    <t>HELAN</t>
  </si>
  <si>
    <t>HERDOGHER</t>
  </si>
  <si>
    <t>HINGORAJA</t>
  </si>
  <si>
    <t>HODIGRAM</t>
  </si>
  <si>
    <t>HUB CHOWKI</t>
  </si>
  <si>
    <t>HUJJAN</t>
  </si>
  <si>
    <t>HUJRA</t>
  </si>
  <si>
    <t>HURNAMAIRA</t>
  </si>
  <si>
    <t>HURRAM ZAI</t>
  </si>
  <si>
    <t>HUSRI</t>
  </si>
  <si>
    <t>HUSSAIN ABAD</t>
  </si>
  <si>
    <t>HUSSAIN KOT</t>
  </si>
  <si>
    <t>Rawalkot GPO</t>
  </si>
  <si>
    <t>HUSSAINABAD</t>
  </si>
  <si>
    <t>HYDERABAD CANTT.</t>
  </si>
  <si>
    <t>HYDERABAD CITY</t>
  </si>
  <si>
    <t>HYDERABAD TOWN SARGODHA</t>
  </si>
  <si>
    <t>HYSONS SUGAR MILLS JETHA BHUTTA</t>
  </si>
  <si>
    <t>IKHLAS</t>
  </si>
  <si>
    <t>IKHLASPUR</t>
  </si>
  <si>
    <t>INDUSTRIAL ESTATE</t>
  </si>
  <si>
    <t>INFANTORY SCHOOL</t>
  </si>
  <si>
    <t xml:space="preserve">INJRA </t>
  </si>
  <si>
    <t>INZAR BANDA</t>
  </si>
  <si>
    <t>IQBAL NAGAR</t>
  </si>
  <si>
    <t>IQBALABAD</t>
  </si>
  <si>
    <t>ISA KHEL</t>
  </si>
  <si>
    <t>ISKANDAR ABAD</t>
  </si>
  <si>
    <t>ISLAM KOT</t>
  </si>
  <si>
    <t>ISLAMABAD AIWAN-E-SADDAR</t>
  </si>
  <si>
    <t xml:space="preserve">ISLAMABAD ALLAMA IQBAL OPEN UNIVERSITY </t>
  </si>
  <si>
    <t>ISLAMABAD B-BLOCK PAK SECTT.</t>
  </si>
  <si>
    <t xml:space="preserve">ISLAMABAD CABINET BLOCK </t>
  </si>
  <si>
    <t>ISLAMABAD E-9 (AIR HQ)</t>
  </si>
  <si>
    <t xml:space="preserve">ISLAMABAD F-7 MARKAZ  </t>
  </si>
  <si>
    <t xml:space="preserve">ISLAMABAD F-8 MARKAZ </t>
  </si>
  <si>
    <t xml:space="preserve">ISLAMABAD FEDERAL BOARD </t>
  </si>
  <si>
    <t>ISLAMABAD G.P.O</t>
  </si>
  <si>
    <t xml:space="preserve">ISLAMABAD G-10 MARKAZ </t>
  </si>
  <si>
    <t>ISLAMABAD G-5 FOREIGN OFFICE</t>
  </si>
  <si>
    <t>ISLAMABAD G-8/MARKAZ</t>
  </si>
  <si>
    <t>ISLAMABAD G-9/MARKAZ</t>
  </si>
  <si>
    <t>ISLAMABAD HAJJ COMPLEX</t>
  </si>
  <si>
    <t>ISLAMABAD I-10/MARKAZ</t>
  </si>
  <si>
    <t>ISLAMABAD I-8/4</t>
  </si>
  <si>
    <t>ISLAMABAD NATIONAL HEALTH LABORATIORIES</t>
  </si>
  <si>
    <t>ISLAMABAD PRIMR MINISTER SECTT.</t>
  </si>
  <si>
    <t>ISLAMABAD QUIAID-E-AZAM UNIVERSITY</t>
  </si>
  <si>
    <t>ISMAILA</t>
  </si>
  <si>
    <t>ISMAILABAD</t>
  </si>
  <si>
    <t>JABBAR DARVESH</t>
  </si>
  <si>
    <t>JABBI</t>
  </si>
  <si>
    <t>JABBI SHAH DILAWAR</t>
  </si>
  <si>
    <t>JABOKA</t>
  </si>
  <si>
    <t>JABORI</t>
  </si>
  <si>
    <t>JAGLOT TANGIR</t>
  </si>
  <si>
    <t>JAHANIA</t>
  </si>
  <si>
    <t>JAHLAR</t>
  </si>
  <si>
    <t>JAKHAR</t>
  </si>
  <si>
    <t>JALAL PUR JATTAN</t>
  </si>
  <si>
    <t>JALAL PUR SHARIF</t>
  </si>
  <si>
    <t>JALALA</t>
  </si>
  <si>
    <t>JALALIA</t>
  </si>
  <si>
    <t>JALALPUR NAU</t>
  </si>
  <si>
    <t>JALALPUR PIRWALA</t>
  </si>
  <si>
    <t>JALBAI</t>
  </si>
  <si>
    <t xml:space="preserve">JALBANI </t>
  </si>
  <si>
    <t>JALIL TOWN</t>
  </si>
  <si>
    <t>JALLA JIM</t>
  </si>
  <si>
    <t>JALLO</t>
  </si>
  <si>
    <t>JALLOZAI</t>
  </si>
  <si>
    <t>JALSAI</t>
  </si>
  <si>
    <t>JALWAL</t>
  </si>
  <si>
    <t>JAM NAWAZ ALI</t>
  </si>
  <si>
    <t>JAM PUR</t>
  </si>
  <si>
    <t>JAM SAHIB</t>
  </si>
  <si>
    <t>JAMAL DIN WALI</t>
  </si>
  <si>
    <t>JAMAL GARHI</t>
  </si>
  <si>
    <t>JAMALI</t>
  </si>
  <si>
    <t>JAMALPUR</t>
  </si>
  <si>
    <t>JAMARGHAL</t>
  </si>
  <si>
    <t>JAMBER KALAN</t>
  </si>
  <si>
    <t>JAMIA ASHRAFIA</t>
  </si>
  <si>
    <t>JAMKI</t>
  </si>
  <si>
    <t>JAMMU KASHMIR MUHAJIR COLONY</t>
  </si>
  <si>
    <t>JAMRUD</t>
  </si>
  <si>
    <t>JAND</t>
  </si>
  <si>
    <t>JAND (CHAKWAL)</t>
  </si>
  <si>
    <t>JAND MEHLOO</t>
  </si>
  <si>
    <t>JANDALA</t>
  </si>
  <si>
    <t>JANDAN WALA</t>
  </si>
  <si>
    <t>JANDOLA</t>
  </si>
  <si>
    <t>JANG SHAHI</t>
  </si>
  <si>
    <t>JANI WALA</t>
  </si>
  <si>
    <t>JARANWALA</t>
  </si>
  <si>
    <t>Types of Spreadsheets</t>
  </si>
  <si>
    <t>Databases</t>
  </si>
  <si>
    <t>Dashboards</t>
  </si>
  <si>
    <t>IFERROR</t>
  </si>
  <si>
    <t>Distribution of Functions by Categories</t>
  </si>
  <si>
    <t>^ [</t>
  </si>
  <si>
    <t>^ G</t>
  </si>
  <si>
    <t>^~</t>
  </si>
  <si>
    <t>Evaluate Formula</t>
  </si>
  <si>
    <t>^ ]</t>
  </si>
  <si>
    <t>F9</t>
  </si>
  <si>
    <t>Hist</t>
  </si>
  <si>
    <t>Proj</t>
  </si>
  <si>
    <t>INCOME STATEMENT</t>
  </si>
  <si>
    <t>Year 2</t>
  </si>
  <si>
    <t>Year 3</t>
  </si>
  <si>
    <t>COGS</t>
  </si>
  <si>
    <t>SGA</t>
  </si>
  <si>
    <t>EBIT</t>
  </si>
  <si>
    <t>Interest: Excess cash</t>
  </si>
  <si>
    <t>Interest: Revolver</t>
  </si>
  <si>
    <t>Interest: Debt</t>
  </si>
  <si>
    <t>EBT</t>
  </si>
  <si>
    <t>Tax</t>
  </si>
  <si>
    <t>Net income</t>
  </si>
  <si>
    <t>BALANCE SHEET</t>
  </si>
  <si>
    <t>Excess cash</t>
  </si>
  <si>
    <t>Current assets</t>
  </si>
  <si>
    <t>Long-term assets</t>
  </si>
  <si>
    <t>Total assets</t>
  </si>
  <si>
    <t>Revolver</t>
  </si>
  <si>
    <t>Debt</t>
  </si>
  <si>
    <t>Common stock</t>
  </si>
  <si>
    <t>Retained earnings</t>
  </si>
  <si>
    <t>Total liabs and equity</t>
  </si>
  <si>
    <t>Balance sheet check</t>
  </si>
  <si>
    <t xml:space="preserve">CASH FLOW </t>
  </si>
  <si>
    <t>(Increase) decrease in current assets</t>
  </si>
  <si>
    <t>(Increase) decrease in long-term assets</t>
  </si>
  <si>
    <t>Increase (decrease) in debt</t>
  </si>
  <si>
    <t>Increase (decrease) in common stock</t>
  </si>
  <si>
    <t>Total change in cash</t>
  </si>
  <si>
    <t>Beginning cash (revolver)</t>
  </si>
  <si>
    <t>Ending cash (revolver)</t>
  </si>
  <si>
    <t>Formula Auditing</t>
  </si>
  <si>
    <t>Key Learning:</t>
  </si>
  <si>
    <t xml:space="preserve"> * Reflect on what you know in Excel</t>
  </si>
  <si>
    <t xml:space="preserve"> * Excel structure &amp; organization</t>
  </si>
  <si>
    <t xml:space="preserve"> * Understand how the world work with Excel</t>
  </si>
  <si>
    <t>Excel Tables</t>
  </si>
  <si>
    <t>Simple Lists</t>
  </si>
  <si>
    <t>PivotTables</t>
  </si>
  <si>
    <t>Data Stores</t>
  </si>
  <si>
    <t>Reporting</t>
  </si>
  <si>
    <t>Presentations</t>
  </si>
  <si>
    <t>Models / Numerical Analysis</t>
  </si>
  <si>
    <t>Consolidation</t>
  </si>
  <si>
    <t>Aggregation</t>
  </si>
  <si>
    <t>Watch Window</t>
  </si>
  <si>
    <t xml:space="preserve"> * Formula Auditing</t>
  </si>
  <si>
    <t>Workspace</t>
  </si>
  <si>
    <t>Calculation Scratch Pad</t>
  </si>
  <si>
    <t>Add-in worksheets</t>
  </si>
  <si>
    <t>What-if models</t>
  </si>
  <si>
    <t xml:space="preserve"> * Absolute &amp; Mixed References</t>
  </si>
  <si>
    <t xml:space="preserve"> * Regions</t>
  </si>
  <si>
    <t xml:space="preserve"> * Shortcuts</t>
  </si>
  <si>
    <t xml:space="preserve"> * Format Painter</t>
  </si>
  <si>
    <t xml:space="preserve"> * Clear Formatting</t>
  </si>
  <si>
    <t xml:space="preserve"> * Stats</t>
  </si>
  <si>
    <t xml:space="preserve"> * Minitoolbar</t>
  </si>
  <si>
    <t xml:space="preserve"> * Basic Functions</t>
  </si>
  <si>
    <t xml:space="preserve"> * Range</t>
  </si>
  <si>
    <t xml:space="preserve"> * Insert / Delete Row / Column</t>
  </si>
  <si>
    <t xml:space="preserve"> * Autofit</t>
  </si>
  <si>
    <t xml:space="preserve"> * Data Types</t>
  </si>
  <si>
    <t xml:space="preserve"> * Date Type Data</t>
  </si>
  <si>
    <t xml:space="preserve"> * Formatting Shortcuts</t>
  </si>
  <si>
    <t>Error Checking</t>
  </si>
  <si>
    <t xml:space="preserve">Used to check formulas for errors. </t>
  </si>
  <si>
    <t xml:space="preserve">Error Checking dialog box will appear to show potential errors. If you are re-checking the worksheet again, click Options, click </t>
  </si>
  <si>
    <t>Reset Ignored Errors and click OK</t>
  </si>
  <si>
    <t>The potential error appears in the formula bar. The text describes the potential error</t>
  </si>
  <si>
    <t>Click on the button on the right side of the dialog box. Depending upon the error, you may elect to Ignore.</t>
  </si>
  <si>
    <t>Continue until errors have been reviewed.</t>
  </si>
  <si>
    <t>Select Tools &gt; Options &gt; Error Checking tab to control what gets checked.</t>
  </si>
  <si>
    <t>Quickly trace the formula by inserting the I Bar into the open toolbar view of the formula.</t>
  </si>
  <si>
    <t>Types of Errors:</t>
  </si>
  <si>
    <t>##### — Column is not wide enough, or a negative date or time is used</t>
  </si>
  <si>
    <t>Possible Solutions</t>
  </si>
  <si>
    <t xml:space="preserve">Widen the column to fit the contents   Double-click the boundary on the right side of the column heading. </t>
  </si>
  <si>
    <t xml:space="preserve">Shrink the contents to fit the column   Select the column, and on the Format menu, click Cells. </t>
  </si>
  <si>
    <t>Change the formatting   The contents may fit with a different formatting.</t>
  </si>
  <si>
    <t>If dates or times are negative, check your data and formulas.</t>
  </si>
  <si>
    <t>#VALUE! — The wrong argument or operand is used</t>
  </si>
  <si>
    <t>How to Fix</t>
  </si>
  <si>
    <t>Use the Trace Error tool to check your arguments, such as cell references, numbers and operands.</t>
  </si>
  <si>
    <t>Click on the cell that contains the #VALUE error</t>
  </si>
  <si>
    <t>On the Forumula Auditing toolbar, click Trace Error</t>
  </si>
  <si>
    <t>#REF! — The formula contains an invalid cell reference</t>
  </si>
  <si>
    <t xml:space="preserve">Change the formulas or restore the cells that reference the formula. </t>
  </si>
  <si>
    <t>Make sure formula links are still valid</t>
  </si>
  <si>
    <t xml:space="preserve">Verify that macros are referring to valid cells </t>
  </si>
  <si>
    <t>#NAME? — The formula contains an invalid cell reference</t>
  </si>
  <si>
    <t>Misspelled function name or text in formula</t>
  </si>
  <si>
    <t>Edit errors in formulas, such as double quote marks, parenthesis, etc.</t>
  </si>
  <si>
    <t xml:space="preserve">#DIV/0! — A number is divided by zero (0) </t>
  </si>
  <si>
    <t>Check the division in your formula - should not divide by 0</t>
  </si>
  <si>
    <t>Make sure your formula does not reference a blank cell or a cell that contains 0</t>
  </si>
  <si>
    <t>Enter a value other than 0 as your divisor</t>
  </si>
  <si>
    <t xml:space="preserve"> * Borders</t>
  </si>
  <si>
    <t xml:space="preserve"> * Operators</t>
  </si>
  <si>
    <t xml:space="preserve"> * Operator Precedence</t>
  </si>
  <si>
    <t xml:space="preserve"> * Understanding Function Usage</t>
  </si>
  <si>
    <t xml:space="preserve"> * Looking at Funcitons with Different Perspective</t>
  </si>
  <si>
    <t xml:space="preserve"> * Test your skills related to Functions</t>
  </si>
  <si>
    <t xml:space="preserve"> * Paste Formatting</t>
  </si>
  <si>
    <t xml:space="preserve"> * Understanding Fill Handle</t>
  </si>
  <si>
    <t xml:space="preserve"> * Understanding Errors</t>
  </si>
  <si>
    <t>Excel Competency Wheel</t>
  </si>
  <si>
    <t>Functions Used in Spreadsheets</t>
  </si>
  <si>
    <t>Excel Functions by Categories</t>
  </si>
  <si>
    <t>Audit Errors</t>
  </si>
  <si>
    <t>Audit Matrix</t>
  </si>
  <si>
    <t>Auditing a Worksheet</t>
  </si>
  <si>
    <t>Audit using Cross Footing</t>
  </si>
  <si>
    <t>Others</t>
  </si>
  <si>
    <t>Window &amp; View Operations</t>
  </si>
  <si>
    <t>Group &amp; Outline</t>
  </si>
  <si>
    <t xml:space="preserve"> * Diplaying &amp; Printing Formulas</t>
  </si>
  <si>
    <t>* Get in the habit of reading spreadsheets.</t>
  </si>
  <si>
    <t>Excel shortcuts</t>
  </si>
  <si>
    <t>Shortcut key</t>
  </si>
  <si>
    <t>Action</t>
  </si>
  <si>
    <t>Menu equivalent comments</t>
  </si>
  <si>
    <t>version</t>
  </si>
  <si>
    <t>Ctrl+A</t>
  </si>
  <si>
    <t>Select All</t>
  </si>
  <si>
    <t>None</t>
  </si>
  <si>
    <t>All</t>
  </si>
  <si>
    <t>Ctrl+B</t>
  </si>
  <si>
    <t>Bold</t>
  </si>
  <si>
    <t>Format, Cells, Font, Font Style, Bold</t>
  </si>
  <si>
    <t>Ctrl+C</t>
  </si>
  <si>
    <t>Copy</t>
  </si>
  <si>
    <t>Edit, Copy</t>
  </si>
  <si>
    <t>Ctrl+D</t>
  </si>
  <si>
    <t>Fill Down</t>
  </si>
  <si>
    <t>Edit, Fill, Down</t>
  </si>
  <si>
    <t>Ctrl+F</t>
  </si>
  <si>
    <t>Find</t>
  </si>
  <si>
    <t>Edit, Find</t>
  </si>
  <si>
    <t>Ctrl+G</t>
  </si>
  <si>
    <t>Goto</t>
  </si>
  <si>
    <t>Edit, Goto</t>
  </si>
  <si>
    <t>Ctrl+H</t>
  </si>
  <si>
    <t>Replace</t>
  </si>
  <si>
    <t>Edit, Replace</t>
  </si>
  <si>
    <t>Ctrl+I</t>
  </si>
  <si>
    <t>Italic</t>
  </si>
  <si>
    <t>Format, Cells, Font, Font Style, Italic</t>
  </si>
  <si>
    <t>Ctrl+K</t>
  </si>
  <si>
    <t>Insert Hyperlink</t>
  </si>
  <si>
    <t>Insert, Hyperlink</t>
  </si>
  <si>
    <t>Excel 97/2000 +</t>
  </si>
  <si>
    <t>Ctrl+N</t>
  </si>
  <si>
    <t>New Workbook</t>
  </si>
  <si>
    <t>File, New</t>
  </si>
  <si>
    <t>Ctrl+O</t>
  </si>
  <si>
    <t>Open</t>
  </si>
  <si>
    <t>File, Open</t>
  </si>
  <si>
    <t>Ctrl+P</t>
  </si>
  <si>
    <t>Print</t>
  </si>
  <si>
    <t>File, Print</t>
  </si>
  <si>
    <t>Ctrl+R</t>
  </si>
  <si>
    <t>Fill Right</t>
  </si>
  <si>
    <t>Edit, Fill Right</t>
  </si>
  <si>
    <t>Ctrl+S</t>
  </si>
  <si>
    <t>Save</t>
  </si>
  <si>
    <t>File, Save</t>
  </si>
  <si>
    <t>Ctrl+U</t>
  </si>
  <si>
    <t>Underline</t>
  </si>
  <si>
    <t>Format, Cells, Font, Underline, Single</t>
  </si>
  <si>
    <t>Ctrl+V</t>
  </si>
  <si>
    <t>Paste</t>
  </si>
  <si>
    <t>Edit, Paste</t>
  </si>
  <si>
    <t>Ctrl W</t>
  </si>
  <si>
    <t>Close</t>
  </si>
  <si>
    <t>File, Close</t>
  </si>
  <si>
    <t>Ctrl+X</t>
  </si>
  <si>
    <t>Cut</t>
  </si>
  <si>
    <t>Edit, Cut</t>
  </si>
  <si>
    <t>Ctrl+Y</t>
  </si>
  <si>
    <t>Repeat</t>
  </si>
  <si>
    <t>Edit, Repeat</t>
  </si>
  <si>
    <t>Ctrl+Z</t>
  </si>
  <si>
    <t>Undo</t>
  </si>
  <si>
    <t>Edit, Undo</t>
  </si>
  <si>
    <t>F1</t>
  </si>
  <si>
    <t>Help</t>
  </si>
  <si>
    <t>Help, Contents and Index</t>
  </si>
  <si>
    <t>F2</t>
  </si>
  <si>
    <t>Edit</t>
  </si>
  <si>
    <t>F3</t>
  </si>
  <si>
    <t>Paste Name</t>
  </si>
  <si>
    <t>Insert, Name, Paste</t>
  </si>
  <si>
    <t>F4</t>
  </si>
  <si>
    <t>Repeat last action</t>
  </si>
  <si>
    <t>Edit, Repeat. Works while not in Edit mode.</t>
  </si>
  <si>
    <t>While typing a formula, switch between absolute/relative refs</t>
  </si>
  <si>
    <t>F5</t>
  </si>
  <si>
    <t>F6</t>
  </si>
  <si>
    <t>Next Pane</t>
  </si>
  <si>
    <t>F7</t>
  </si>
  <si>
    <t>Spell check</t>
  </si>
  <si>
    <t>Tools, Spelling</t>
  </si>
  <si>
    <t>F8</t>
  </si>
  <si>
    <t>Extend mode</t>
  </si>
  <si>
    <t>Recalculate all workbooks</t>
  </si>
  <si>
    <t>Tools, Options, Calculation, Calc Now</t>
  </si>
  <si>
    <t>F10</t>
  </si>
  <si>
    <t>Activate Menubar</t>
  </si>
  <si>
    <t>N/A</t>
  </si>
  <si>
    <t>F11</t>
  </si>
  <si>
    <t>New Chart</t>
  </si>
  <si>
    <t>Insert, Chart</t>
  </si>
  <si>
    <t>F12</t>
  </si>
  <si>
    <t>Save As</t>
  </si>
  <si>
    <t>File, Save As</t>
  </si>
  <si>
    <t>Ctrl+:</t>
  </si>
  <si>
    <t>Insert Current Time</t>
  </si>
  <si>
    <t>Ctrl+;</t>
  </si>
  <si>
    <t>Insert Current Date</t>
  </si>
  <si>
    <t>Ctrl+"</t>
  </si>
  <si>
    <t>Copy Value from Cell Above</t>
  </si>
  <si>
    <t>Edit, Paste Special, Value</t>
  </si>
  <si>
    <t>Ctrl+’</t>
  </si>
  <si>
    <t>Copy Formula from Cell Above</t>
  </si>
  <si>
    <t>Shift</t>
  </si>
  <si>
    <t>Hold down shift for additional functions in Excel’s menu</t>
  </si>
  <si>
    <t>none</t>
  </si>
  <si>
    <t>Shift+F1</t>
  </si>
  <si>
    <t>What’s This?</t>
  </si>
  <si>
    <t>Help, What’s This?</t>
  </si>
  <si>
    <t>Shift+F2</t>
  </si>
  <si>
    <t>Edit cell comment</t>
  </si>
  <si>
    <t>Insert, Edit Comments</t>
  </si>
  <si>
    <t>Shift+F3</t>
  </si>
  <si>
    <t>Paste function into formula</t>
  </si>
  <si>
    <t>Insert, Function</t>
  </si>
  <si>
    <t>Shift+F4</t>
  </si>
  <si>
    <t>Find Next</t>
  </si>
  <si>
    <t>Edit, Find, Find Next</t>
  </si>
  <si>
    <t>Shift+F5</t>
  </si>
  <si>
    <t>Shift+F6</t>
  </si>
  <si>
    <t>Previous Pane</t>
  </si>
  <si>
    <t>Shift+F8</t>
  </si>
  <si>
    <t>Add to selection</t>
  </si>
  <si>
    <t>Shift+F9</t>
  </si>
  <si>
    <t>Calculate active worksheet</t>
  </si>
  <si>
    <t>Tools, Options, Calculation, Calc Sheet</t>
  </si>
  <si>
    <t>Ctrl+Alt+F9</t>
  </si>
  <si>
    <t>Calculate all worksheets in all open workbooks, regardless of whether they have changed since the last calculation.</t>
  </si>
  <si>
    <t>Ctrl+Alt+Shift+F9</t>
  </si>
  <si>
    <t>Rechecks dependent formulas and then calculates all cells in all open workbooks, including cells not marked as needing to be calculated.</t>
  </si>
  <si>
    <t>Shift+F10</t>
  </si>
  <si>
    <t>Display shortcut menu</t>
  </si>
  <si>
    <t>Shift+F11</t>
  </si>
  <si>
    <t>New worksheet</t>
  </si>
  <si>
    <t>Insert, Worksheet</t>
  </si>
  <si>
    <t>Shift+F12</t>
  </si>
  <si>
    <t>Ctrl+F3</t>
  </si>
  <si>
    <t>Define name</t>
  </si>
  <si>
    <t>Insert, Names, Define</t>
  </si>
  <si>
    <t>Ctrl+F4</t>
  </si>
  <si>
    <t>Ctrl+F5</t>
  </si>
  <si>
    <t>XL, Restore window size</t>
  </si>
  <si>
    <t>Restore</t>
  </si>
  <si>
    <t>Ctrl+F6</t>
  </si>
  <si>
    <t>Next workbook window</t>
  </si>
  <si>
    <t>Window, ...</t>
  </si>
  <si>
    <t>Shift+Ctrl+F6</t>
  </si>
  <si>
    <t>Previous workbook window</t>
  </si>
  <si>
    <t>Ctrl+F7</t>
  </si>
  <si>
    <t>Move window</t>
  </si>
  <si>
    <t>XL, Move</t>
  </si>
  <si>
    <t>Ctrl+F8</t>
  </si>
  <si>
    <t>Resize window</t>
  </si>
  <si>
    <t>XL, Size</t>
  </si>
  <si>
    <t>Ctrl+F9</t>
  </si>
  <si>
    <t>Minimize workbook</t>
  </si>
  <si>
    <t>XL, Minimize</t>
  </si>
  <si>
    <t>Ctrl+F10</t>
  </si>
  <si>
    <t>Maximize or restore window</t>
  </si>
  <si>
    <t>XL, Maximize</t>
  </si>
  <si>
    <t>Ctrl+F11</t>
  </si>
  <si>
    <t>Inset 4.0 Macro sheet</t>
  </si>
  <si>
    <t>None in Excel 97. In versions prior to 97 - Insert, Macro, 4.0 Macro</t>
  </si>
  <si>
    <t>Ctrl+F12</t>
  </si>
  <si>
    <t>File Open</t>
  </si>
  <si>
    <t>Alt+F1</t>
  </si>
  <si>
    <t>Insert Chart</t>
  </si>
  <si>
    <t>Insert, Chart...</t>
  </si>
  <si>
    <t>Alt+F2</t>
  </si>
  <si>
    <t>Alt+F4</t>
  </si>
  <si>
    <t>Exit</t>
  </si>
  <si>
    <t>File, Exit</t>
  </si>
  <si>
    <t>Alt+F8</t>
  </si>
  <si>
    <t>Macro dialog box</t>
  </si>
  <si>
    <t>Tools, Macro, Macros in Excel 97 Tools,Macros - in earlier versions</t>
  </si>
  <si>
    <t>Alt+F11</t>
  </si>
  <si>
    <t>Visual Basic Editor</t>
  </si>
  <si>
    <t>Tools, Macro, Visual Basic Editor</t>
  </si>
  <si>
    <t>Ctrl+Shift+F3</t>
  </si>
  <si>
    <t>Create name by using names of row and column labels</t>
  </si>
  <si>
    <t>Insert, Name, Create</t>
  </si>
  <si>
    <t>Ctrl+Shift+F6</t>
  </si>
  <si>
    <t>Previous Window</t>
  </si>
  <si>
    <t>Ctrl+Shift+F12</t>
  </si>
  <si>
    <t>Alt+Shift+F1</t>
  </si>
  <si>
    <t>Alt+Shift+F2</t>
  </si>
  <si>
    <t>Alt+=</t>
  </si>
  <si>
    <t>AutoSum</t>
  </si>
  <si>
    <t>No direct equivalent</t>
  </si>
  <si>
    <t>Ctrl+`</t>
  </si>
  <si>
    <t>Toggle Value/Formula display</t>
  </si>
  <si>
    <t>Tools, Options, View, Formulas</t>
  </si>
  <si>
    <t>Ctrl+Shift+A</t>
  </si>
  <si>
    <t>Insert argument names into formula</t>
  </si>
  <si>
    <t>Alt+Down arrow</t>
  </si>
  <si>
    <t>Display AutoComplete list</t>
  </si>
  <si>
    <t>Excel 95</t>
  </si>
  <si>
    <t>Alt+’</t>
  </si>
  <si>
    <t>Format Style dialog box</t>
  </si>
  <si>
    <t>Format, Style</t>
  </si>
  <si>
    <t>Ctrl+Shift+~</t>
  </si>
  <si>
    <t>Format, Cells, Number, Category, General</t>
  </si>
  <si>
    <t>Ctrl+Shift+!</t>
  </si>
  <si>
    <t>Comma format</t>
  </si>
  <si>
    <t>Format, Cells, Number, Category, Number</t>
  </si>
  <si>
    <t>Ctrl+Shift+@</t>
  </si>
  <si>
    <t>Time format</t>
  </si>
  <si>
    <t>Format, Cells, Number, Category, Time</t>
  </si>
  <si>
    <t>Ctrl+Shift+#</t>
  </si>
  <si>
    <t>Date format</t>
  </si>
  <si>
    <t>Format, Cells, Number, Category, Date</t>
  </si>
  <si>
    <t>Ctrl+Shift+$</t>
  </si>
  <si>
    <t>Currency format</t>
  </si>
  <si>
    <t>Format, Cells, Number, Category, Currency</t>
  </si>
  <si>
    <t>Ctrl+Shift+%</t>
  </si>
  <si>
    <t>Percent format</t>
  </si>
  <si>
    <t>Format, Cells, Number, Category, Percentage</t>
  </si>
  <si>
    <t>Ctrl+Shift+^</t>
  </si>
  <si>
    <t>Exponential format</t>
  </si>
  <si>
    <t>Format, Cells, Number, Category,</t>
  </si>
  <si>
    <t>Ctrl+Shift+&amp;</t>
  </si>
  <si>
    <t>Place outline border around selected cells</t>
  </si>
  <si>
    <t>Format, Cells, Border</t>
  </si>
  <si>
    <t>Ctrl+Shift+_</t>
  </si>
  <si>
    <t>Remove outline border</t>
  </si>
  <si>
    <t>Ctrl+Shift+*</t>
  </si>
  <si>
    <t>Select the current region around the active cell. In a PivotTable report, select the entire PivotTable report.</t>
  </si>
  <si>
    <t>Edit, Goto, Special, Current Region</t>
  </si>
  <si>
    <t>Ctrl++</t>
  </si>
  <si>
    <t>Insert</t>
  </si>
  <si>
    <t>Insert, (Rows, Columns, or Cells) Depends on selection</t>
  </si>
  <si>
    <t>Ctrl+-</t>
  </si>
  <si>
    <t>Delete</t>
  </si>
  <si>
    <t>Delete, (Rows, Columns, or Cells) Depends on selection</t>
  </si>
  <si>
    <t>Ctrl+1</t>
  </si>
  <si>
    <t>Format cells dialog box</t>
  </si>
  <si>
    <t>Format, Cells</t>
  </si>
  <si>
    <t>Ctrl+2</t>
  </si>
  <si>
    <t>Ctrl+3</t>
  </si>
  <si>
    <t>Ctrl+4</t>
  </si>
  <si>
    <t>Format, Cells, Font, Font Style, Underline</t>
  </si>
  <si>
    <t>Ctrl+5</t>
  </si>
  <si>
    <t>Strikethrough</t>
  </si>
  <si>
    <t>Format, Cells, Font, Effects, Strikethrough</t>
  </si>
  <si>
    <t>Ctrl+6</t>
  </si>
  <si>
    <t>Show/Hide objects</t>
  </si>
  <si>
    <t>Tools, Options, View, Objects, Show All/Hide</t>
  </si>
  <si>
    <t>Ctrl+7</t>
  </si>
  <si>
    <t>Show/Hide Standard toolbar</t>
  </si>
  <si>
    <t>View, Toolbars, Stardard</t>
  </si>
  <si>
    <t>Ctrl+8</t>
  </si>
  <si>
    <t>Toggle Outline symbols</t>
  </si>
  <si>
    <t>Ctrl+9</t>
  </si>
  <si>
    <t>Hide rows</t>
  </si>
  <si>
    <t>Format, Row, Hide</t>
  </si>
  <si>
    <t>Ctrl+0</t>
  </si>
  <si>
    <t>Hide columns</t>
  </si>
  <si>
    <t>Format, Column, Hide</t>
  </si>
  <si>
    <t>Ctrl+Shift+(</t>
  </si>
  <si>
    <t>Unhide rows</t>
  </si>
  <si>
    <t>Format, Row, Unhide</t>
  </si>
  <si>
    <t>Ctrl+Shift+)</t>
  </si>
  <si>
    <t>Unhide columns</t>
  </si>
  <si>
    <t>Format, Column, Unhide</t>
  </si>
  <si>
    <t>Alt or F10</t>
  </si>
  <si>
    <t>Activate the menu</t>
  </si>
  <si>
    <t>Ctrl+Tab</t>
  </si>
  <si>
    <t>In toolbar: next toolbar</t>
  </si>
  <si>
    <t>In a workbook: activate next workbook</t>
  </si>
  <si>
    <t>Shift+Ctrl+Tab</t>
  </si>
  <si>
    <t>In toolbar: previous toolbar</t>
  </si>
  <si>
    <t>In a workbook: activate previous workbook</t>
  </si>
  <si>
    <t>Tab</t>
  </si>
  <si>
    <t>Next tool</t>
  </si>
  <si>
    <t>Shift+Tab</t>
  </si>
  <si>
    <t>Previous tool</t>
  </si>
  <si>
    <t>Enter</t>
  </si>
  <si>
    <t>Do the command</t>
  </si>
  <si>
    <t>Alt+Enter</t>
  </si>
  <si>
    <t>Start a new line in the same cell.</t>
  </si>
  <si>
    <t>Ctrl+Enter</t>
  </si>
  <si>
    <t>Fill the selected cell range with the current entry.</t>
  </si>
  <si>
    <t>Shift+Ctrl+F</t>
  </si>
  <si>
    <t>Font Drop Down List</t>
  </si>
  <si>
    <t>Format, Cells, Font</t>
  </si>
  <si>
    <t>Shift+Ctrl+F+F</t>
  </si>
  <si>
    <t>Font tab of Format Cell Dialog box</t>
  </si>
  <si>
    <t>Before 97/2000</t>
  </si>
  <si>
    <t>Shift+Ctrl+P</t>
  </si>
  <si>
    <t>Point size Drop Down List</t>
  </si>
  <si>
    <t>Ctrl+Spacebar</t>
  </si>
  <si>
    <t>Select the entire column</t>
  </si>
  <si>
    <t>Shift+Spacebar</t>
  </si>
  <si>
    <t>Select the entire row</t>
  </si>
  <si>
    <t>CTRL+/</t>
  </si>
  <si>
    <t>Select the array containing the active cell.</t>
  </si>
  <si>
    <t>CTRL+SHIFT+O</t>
  </si>
  <si>
    <t>Select all cells that contain comments.</t>
  </si>
  <si>
    <t>CTRL+\</t>
  </si>
  <si>
    <t>In a selected row, select the cells that don’t match the formula or static value in the active cell.</t>
  </si>
  <si>
    <t>CTRL+SHIFT+|</t>
  </si>
  <si>
    <t>In a selected column, select the cells that don’t match the formula or static value in the active cell.</t>
  </si>
  <si>
    <t>CTRL+[</t>
  </si>
  <si>
    <t>Select all cells directly referenced by formulas in the selection.</t>
  </si>
  <si>
    <t>CTRL+SHIFT+{</t>
  </si>
  <si>
    <t>Select all cells directly or indirectly referenced by formulas in the selection.</t>
  </si>
  <si>
    <t>CTRL+]</t>
  </si>
  <si>
    <t>Select cells that contain formulas that directly reference the active cell.</t>
  </si>
  <si>
    <t>CTRL+SHIFT+}</t>
  </si>
  <si>
    <t>Select cells that contain formulas that directly or indirectly reference the active cell.</t>
  </si>
  <si>
    <t>ALT+;</t>
  </si>
  <si>
    <t>Select the visible cells in the current selection.</t>
  </si>
  <si>
    <t>SHIFT+BACKSPACE</t>
  </si>
  <si>
    <t>With multiple cells selected, select only the active cell.</t>
  </si>
  <si>
    <t>CTRL+SHIFT+SPACEBAR</t>
  </si>
  <si>
    <t>Selects the entire worksheet. If the worksheet contains data, CTRL+SHIFT+SPACEBAR selects the current region. Pressing CTRL+SHIFT+SPACEBAR a second time selects the entire worksheet. When an object is selected, CTRL+SHIFT+SPACEBAR selects all objects on a worksheet</t>
  </si>
  <si>
    <t>FUNCTION NAME</t>
  </si>
  <si>
    <t>ABS function</t>
  </si>
  <si>
    <t>ACCRINT function</t>
  </si>
  <si>
    <t>ACCRINTM function</t>
  </si>
  <si>
    <t>ACOS function</t>
  </si>
  <si>
    <t>ACOSH function</t>
  </si>
  <si>
    <t>ADDRESS function</t>
  </si>
  <si>
    <t>AMORDEGRC function</t>
  </si>
  <si>
    <t>AMORLINC function</t>
  </si>
  <si>
    <t>AND function</t>
  </si>
  <si>
    <t>AREAS function</t>
  </si>
  <si>
    <t>ASC function</t>
  </si>
  <si>
    <t>ASIN function</t>
  </si>
  <si>
    <t>ASINH function</t>
  </si>
  <si>
    <t>ATAN function</t>
  </si>
  <si>
    <t>ATAN2 function</t>
  </si>
  <si>
    <t>ATANH function</t>
  </si>
  <si>
    <t>AVEDEV function</t>
  </si>
  <si>
    <t>AVERAGE function</t>
  </si>
  <si>
    <t>AVERAGEA function</t>
  </si>
  <si>
    <t>AVERAGEIF function</t>
  </si>
  <si>
    <t>AVERAGEIFS function</t>
  </si>
  <si>
    <t>BAHTTEXT function</t>
  </si>
  <si>
    <t>BESSELI function</t>
  </si>
  <si>
    <t>BESSELJ function</t>
  </si>
  <si>
    <t>BESSELK function</t>
  </si>
  <si>
    <t>BESSELY function</t>
  </si>
  <si>
    <t>BETADIST function</t>
  </si>
  <si>
    <t>BETAINV function</t>
  </si>
  <si>
    <t>BIN2DEC function</t>
  </si>
  <si>
    <t>BIN2HEX function</t>
  </si>
  <si>
    <t>BIN2OCT function</t>
  </si>
  <si>
    <t>BINOMDIST function</t>
  </si>
  <si>
    <t>CALL function</t>
  </si>
  <si>
    <t>CEILING function</t>
  </si>
  <si>
    <t>CELL function</t>
  </si>
  <si>
    <t>CHAR function</t>
  </si>
  <si>
    <t>CHIDIST function</t>
  </si>
  <si>
    <t>CHIINV function</t>
  </si>
  <si>
    <t>CHITEST function</t>
  </si>
  <si>
    <t>CHOOSE function</t>
  </si>
  <si>
    <t>CLEAN function</t>
  </si>
  <si>
    <t>CODE function</t>
  </si>
  <si>
    <t>COLUMN function</t>
  </si>
  <si>
    <t>COLUMNS function</t>
  </si>
  <si>
    <t>COMBIN function</t>
  </si>
  <si>
    <t>COMPLEX function</t>
  </si>
  <si>
    <t>CONCATENATE function</t>
  </si>
  <si>
    <t>CONFIDENCE function</t>
  </si>
  <si>
    <t>CONVERT function</t>
  </si>
  <si>
    <t>CORREL function</t>
  </si>
  <si>
    <t>COS function</t>
  </si>
  <si>
    <t>COSH function</t>
  </si>
  <si>
    <t>COUNT function</t>
  </si>
  <si>
    <t>COUNTA function</t>
  </si>
  <si>
    <t>COUNTBLANK function</t>
  </si>
  <si>
    <t>COUNTIF function</t>
  </si>
  <si>
    <t>COUNTIFS function</t>
  </si>
  <si>
    <t>COUPDAYBS function</t>
  </si>
  <si>
    <t>COUPDAYS function</t>
  </si>
  <si>
    <t>COUPDAYSNC function</t>
  </si>
  <si>
    <t>COUPNCD function</t>
  </si>
  <si>
    <t>COUPNUM function</t>
  </si>
  <si>
    <t>COUPPCD function</t>
  </si>
  <si>
    <t>COVAR function</t>
  </si>
  <si>
    <t>CRITBINOM function</t>
  </si>
  <si>
    <t>CUBEKPIMEMBER function</t>
  </si>
  <si>
    <t>CUBEMEMBER function</t>
  </si>
  <si>
    <t>CUBEMEMBERPROPERTY function</t>
  </si>
  <si>
    <t>CUBERANKEDMEMBER function</t>
  </si>
  <si>
    <t>CUBESET function</t>
  </si>
  <si>
    <t>CUBESETCOUNT function</t>
  </si>
  <si>
    <t>CUBEVALUE function</t>
  </si>
  <si>
    <t>CUMIPMT function</t>
  </si>
  <si>
    <t>CUMPRINC function</t>
  </si>
  <si>
    <t>DATE function</t>
  </si>
  <si>
    <t>DATEVALUE function</t>
  </si>
  <si>
    <t>DAVERAGE function</t>
  </si>
  <si>
    <t>DAY function</t>
  </si>
  <si>
    <t>DAYS360 function</t>
  </si>
  <si>
    <t>DB function</t>
  </si>
  <si>
    <t>DCOUNT function</t>
  </si>
  <si>
    <t>DCOUNTA function</t>
  </si>
  <si>
    <t>DDB function</t>
  </si>
  <si>
    <t>DEC2BIN function</t>
  </si>
  <si>
    <t>DEC2HEX function</t>
  </si>
  <si>
    <t>DEC2OCT function</t>
  </si>
  <si>
    <t>DEGREES function</t>
  </si>
  <si>
    <t>DELTA function</t>
  </si>
  <si>
    <t>DEVSQ function</t>
  </si>
  <si>
    <t>DGET function</t>
  </si>
  <si>
    <t>DISC function</t>
  </si>
  <si>
    <t>DMAX function</t>
  </si>
  <si>
    <t>DMIN function</t>
  </si>
  <si>
    <t>DOLLAR function</t>
  </si>
  <si>
    <t>DOLLARDE function</t>
  </si>
  <si>
    <t>DOLLARFR function</t>
  </si>
  <si>
    <t>DPRODUCT function</t>
  </si>
  <si>
    <t>DSTDEV function</t>
  </si>
  <si>
    <t>DSTDEVP function</t>
  </si>
  <si>
    <t>DSUM function</t>
  </si>
  <si>
    <t>DURATION function</t>
  </si>
  <si>
    <t>DVAR function</t>
  </si>
  <si>
    <t>DVARP function</t>
  </si>
  <si>
    <t>EDATE function</t>
  </si>
  <si>
    <t>EFFECT function</t>
  </si>
  <si>
    <t>EOMONTH function</t>
  </si>
  <si>
    <t>ERF function</t>
  </si>
  <si>
    <t>ERFC function</t>
  </si>
  <si>
    <t>ERROR.TYPE function</t>
  </si>
  <si>
    <t>EUROCONVERT function</t>
  </si>
  <si>
    <t>EVEN function</t>
  </si>
  <si>
    <t>EXACT function</t>
  </si>
  <si>
    <t>EXP function</t>
  </si>
  <si>
    <t>EXPONDIST function</t>
  </si>
  <si>
    <t>FACT function</t>
  </si>
  <si>
    <t>FACTDOUBLE function</t>
  </si>
  <si>
    <t>FALSE function</t>
  </si>
  <si>
    <t>FDIST function</t>
  </si>
  <si>
    <t>FIND, FINDB functions</t>
  </si>
  <si>
    <t>FINV function</t>
  </si>
  <si>
    <t>FISHER function</t>
  </si>
  <si>
    <t>FISHERINV function</t>
  </si>
  <si>
    <t>FIXED function</t>
  </si>
  <si>
    <t>FLOOR function</t>
  </si>
  <si>
    <t>FORECAST function</t>
  </si>
  <si>
    <t>FREQUENCY function</t>
  </si>
  <si>
    <t>FTEST function</t>
  </si>
  <si>
    <t>FV function</t>
  </si>
  <si>
    <t>FVSCHEDULE function</t>
  </si>
  <si>
    <t>GAMMADIST function</t>
  </si>
  <si>
    <t>GAMMAINV function</t>
  </si>
  <si>
    <t>GAMMALN function</t>
  </si>
  <si>
    <t>GCD function</t>
  </si>
  <si>
    <t>GEOMEAN function</t>
  </si>
  <si>
    <t>GESTEP function</t>
  </si>
  <si>
    <t>GETPIVOTDATA function</t>
  </si>
  <si>
    <t>GROWTH function</t>
  </si>
  <si>
    <t>HARMEAN function</t>
  </si>
  <si>
    <t>HEX2BIN function</t>
  </si>
  <si>
    <t>HEX2DEC function</t>
  </si>
  <si>
    <t>HEX2OCT function</t>
  </si>
  <si>
    <t>HLOOKUP function</t>
  </si>
  <si>
    <t>HOUR function</t>
  </si>
  <si>
    <t>HYPERLINK function</t>
  </si>
  <si>
    <t>HYPGEOMDIST function</t>
  </si>
  <si>
    <t>IF function</t>
  </si>
  <si>
    <t>IFERROR function</t>
  </si>
  <si>
    <t>IMABS function</t>
  </si>
  <si>
    <t>IMAGINARY function</t>
  </si>
  <si>
    <t>IMARGUMENT function</t>
  </si>
  <si>
    <t>IMCONJUGATE function</t>
  </si>
  <si>
    <t>IMCOS function</t>
  </si>
  <si>
    <t>IMDIV function</t>
  </si>
  <si>
    <t>IMEXP function</t>
  </si>
  <si>
    <t>IMLN function</t>
  </si>
  <si>
    <t>IMLOG10 function</t>
  </si>
  <si>
    <t>IMLOG2 function</t>
  </si>
  <si>
    <t>IMPOWER function</t>
  </si>
  <si>
    <t>IMPRODUCT function</t>
  </si>
  <si>
    <t>IMREAL function</t>
  </si>
  <si>
    <t>IMSIN function</t>
  </si>
  <si>
    <t>IMSQRT function</t>
  </si>
  <si>
    <t>IMSUB function</t>
  </si>
  <si>
    <t>IMSUM function</t>
  </si>
  <si>
    <t>INDEX function</t>
  </si>
  <si>
    <t>INDIRECT function</t>
  </si>
  <si>
    <t>INFO function</t>
  </si>
  <si>
    <t>INT function</t>
  </si>
  <si>
    <t>INTERCEPT function</t>
  </si>
  <si>
    <t>INTRATE function</t>
  </si>
  <si>
    <t>IPMT function</t>
  </si>
  <si>
    <t>IRR function</t>
  </si>
  <si>
    <t>IS functions</t>
  </si>
  <si>
    <t>ISPMT function</t>
  </si>
  <si>
    <t>JIS function</t>
  </si>
  <si>
    <t>KURT function</t>
  </si>
  <si>
    <t>LARGE function</t>
  </si>
  <si>
    <t>LCM function</t>
  </si>
  <si>
    <t>LEFT, LEFTB functions</t>
  </si>
  <si>
    <t>LEN, LENB functions</t>
  </si>
  <si>
    <t>LINEST function</t>
  </si>
  <si>
    <t>LN function</t>
  </si>
  <si>
    <t>LOG function</t>
  </si>
  <si>
    <t>LOG10 function</t>
  </si>
  <si>
    <t>LOGEST function</t>
  </si>
  <si>
    <t>LOGINV function</t>
  </si>
  <si>
    <t>LOGNORMDIST function</t>
  </si>
  <si>
    <t>LOOKUP function</t>
  </si>
  <si>
    <t>LOWER function</t>
  </si>
  <si>
    <t>MATCH function</t>
  </si>
  <si>
    <t>MAX function</t>
  </si>
  <si>
    <t>MAXA function</t>
  </si>
  <si>
    <t>MDETERM function</t>
  </si>
  <si>
    <t>MDURATION function</t>
  </si>
  <si>
    <t>MEDIAN function</t>
  </si>
  <si>
    <t>MID, MIDB functions</t>
  </si>
  <si>
    <t>MIN function</t>
  </si>
  <si>
    <t>MINA function</t>
  </si>
  <si>
    <t>MINUTE function</t>
  </si>
  <si>
    <t>MINVERSE function</t>
  </si>
  <si>
    <t>MIRR function</t>
  </si>
  <si>
    <t>MMULT function</t>
  </si>
  <si>
    <t>MOD function</t>
  </si>
  <si>
    <t>MODE function</t>
  </si>
  <si>
    <t>MONTH function</t>
  </si>
  <si>
    <t>MROUND function</t>
  </si>
  <si>
    <t>MULTINOMIAL function</t>
  </si>
  <si>
    <t>N function</t>
  </si>
  <si>
    <t>NA function</t>
  </si>
  <si>
    <t>NEGBINOMDIST function</t>
  </si>
  <si>
    <t>NETWORKDAYS function</t>
  </si>
  <si>
    <t>NOMINAL function</t>
  </si>
  <si>
    <t>NORMDIST function</t>
  </si>
  <si>
    <t>NORMINV function</t>
  </si>
  <si>
    <t>NORMSDIST function</t>
  </si>
  <si>
    <t>NORMSINV function</t>
  </si>
  <si>
    <t>NOT function</t>
  </si>
  <si>
    <t>NOW function</t>
  </si>
  <si>
    <t>NPER function</t>
  </si>
  <si>
    <t>NPV function</t>
  </si>
  <si>
    <t>OCT2BIN function</t>
  </si>
  <si>
    <t>OCT2DEC function</t>
  </si>
  <si>
    <t>OCT2HEX function</t>
  </si>
  <si>
    <t>ODD function</t>
  </si>
  <si>
    <t>ODDFPRICE function</t>
  </si>
  <si>
    <t>ODDFYIELD function</t>
  </si>
  <si>
    <t>ODDLPRICE function</t>
  </si>
  <si>
    <t>ODDLYIELD function</t>
  </si>
  <si>
    <t>OFFSET function</t>
  </si>
  <si>
    <t>OR function</t>
  </si>
  <si>
    <t>PEARSON function</t>
  </si>
  <si>
    <t>PERCENTILE function</t>
  </si>
  <si>
    <t>PERCENTRANK function</t>
  </si>
  <si>
    <t>PERMUT function</t>
  </si>
  <si>
    <t>PHONETIC function</t>
  </si>
  <si>
    <t>PI function</t>
  </si>
  <si>
    <t>PMT function</t>
  </si>
  <si>
    <t>POISSON function</t>
  </si>
  <si>
    <t>POWER function</t>
  </si>
  <si>
    <t>PPMT function</t>
  </si>
  <si>
    <t>PRICE function</t>
  </si>
  <si>
    <t>PRICEDISC function</t>
  </si>
  <si>
    <t>PRICEMAT function</t>
  </si>
  <si>
    <t>PROB function</t>
  </si>
  <si>
    <t>PRODUCT function</t>
  </si>
  <si>
    <t>PROPER function</t>
  </si>
  <si>
    <t>PV function</t>
  </si>
  <si>
    <t>QUARTILE function</t>
  </si>
  <si>
    <t>QUOTIENT function</t>
  </si>
  <si>
    <t>RADIANS function</t>
  </si>
  <si>
    <t>RAND function</t>
  </si>
  <si>
    <t>RANDBETWEEN function</t>
  </si>
  <si>
    <t>RANK function</t>
  </si>
  <si>
    <t>RATE function</t>
  </si>
  <si>
    <t>RECEIVED function</t>
  </si>
  <si>
    <t>REGISTER.ID function</t>
  </si>
  <si>
    <t>REPLACE, REPLACEB functions</t>
  </si>
  <si>
    <t>REPT function</t>
  </si>
  <si>
    <t>RIGHT, RIGHTB functions</t>
  </si>
  <si>
    <t>ROMAN function</t>
  </si>
  <si>
    <t>ROUND function</t>
  </si>
  <si>
    <t>ROUNDDOWN function</t>
  </si>
  <si>
    <t>ROUNDUP function</t>
  </si>
  <si>
    <t>ROW function</t>
  </si>
  <si>
    <t>ROWS function</t>
  </si>
  <si>
    <t>RSQ function</t>
  </si>
  <si>
    <t>RTD function</t>
  </si>
  <si>
    <t>SEARCH, SEARCHB functions</t>
  </si>
  <si>
    <t>SECOND function</t>
  </si>
  <si>
    <t>SERIESSUM function</t>
  </si>
  <si>
    <t>SIGN function</t>
  </si>
  <si>
    <t>SIN function</t>
  </si>
  <si>
    <t>SINH function</t>
  </si>
  <si>
    <t>SKEW function</t>
  </si>
  <si>
    <t>SLN function</t>
  </si>
  <si>
    <t>SLOPE function</t>
  </si>
  <si>
    <t>SMALL function</t>
  </si>
  <si>
    <t>SQL.REQUEST function</t>
  </si>
  <si>
    <t>SQRT function</t>
  </si>
  <si>
    <t>SQRTPI function</t>
  </si>
  <si>
    <t>STANDARDIZE function</t>
  </si>
  <si>
    <t>STDEV function</t>
  </si>
  <si>
    <t>STDEVA function</t>
  </si>
  <si>
    <t>STDEVP function</t>
  </si>
  <si>
    <t>STDEVPA function</t>
  </si>
  <si>
    <t>STEYX function</t>
  </si>
  <si>
    <t>SUBSTITUTE function</t>
  </si>
  <si>
    <t>SUBTOTAL function</t>
  </si>
  <si>
    <t>SUM function</t>
  </si>
  <si>
    <t>SUMIF function</t>
  </si>
  <si>
    <t>SUMIFS function</t>
  </si>
  <si>
    <t>SUMPRODUCT function</t>
  </si>
  <si>
    <t>SUMSQ function</t>
  </si>
  <si>
    <t>SUMX2MY2 function</t>
  </si>
  <si>
    <t>SUMX2PY2 function</t>
  </si>
  <si>
    <t>SUMXMY2 function</t>
  </si>
  <si>
    <t>SYD function</t>
  </si>
  <si>
    <t>T function</t>
  </si>
  <si>
    <t>TAN function</t>
  </si>
  <si>
    <t>TANH function</t>
  </si>
  <si>
    <t>TBILLEQ function</t>
  </si>
  <si>
    <t>TBILLPRICE function</t>
  </si>
  <si>
    <t>TBILLYIELD function</t>
  </si>
  <si>
    <t>TDIST function</t>
  </si>
  <si>
    <t>TEXT function</t>
  </si>
  <si>
    <t>TIME function</t>
  </si>
  <si>
    <t>TIMEVALUE function</t>
  </si>
  <si>
    <t>TINV function</t>
  </si>
  <si>
    <t>TODAY function</t>
  </si>
  <si>
    <t>TRANSPOSE function</t>
  </si>
  <si>
    <t>TREND function</t>
  </si>
  <si>
    <t>TRIM function</t>
  </si>
  <si>
    <t>TRIMMEAN function</t>
  </si>
  <si>
    <t>TRUE function</t>
  </si>
  <si>
    <t>TRUNC function</t>
  </si>
  <si>
    <t>TTEST function</t>
  </si>
  <si>
    <t>TYPE function</t>
  </si>
  <si>
    <t>UPPER function</t>
  </si>
  <si>
    <t>VALUE function</t>
  </si>
  <si>
    <t>VAR function</t>
  </si>
  <si>
    <t>VARA function</t>
  </si>
  <si>
    <t>VARP function</t>
  </si>
  <si>
    <t>VARPA function</t>
  </si>
  <si>
    <t>VDB function</t>
  </si>
  <si>
    <t>VLOOKUP function</t>
  </si>
  <si>
    <t>WEEKDAY function</t>
  </si>
  <si>
    <t>WEEKNUM function</t>
  </si>
  <si>
    <t>WEIBULL function</t>
  </si>
  <si>
    <t>WORKDAY function</t>
  </si>
  <si>
    <t>XIRR function</t>
  </si>
  <si>
    <t>XNPV function</t>
  </si>
  <si>
    <t>YEAR function</t>
  </si>
  <si>
    <t>YEARFRAC function</t>
  </si>
  <si>
    <t>YIELD function</t>
  </si>
  <si>
    <t>YIELDDISC function</t>
  </si>
  <si>
    <t>YIELDMAT function</t>
  </si>
  <si>
    <t>ZTEST function</t>
  </si>
  <si>
    <t>Math and trigonometry</t>
  </si>
  <si>
    <t>Lookup and reference</t>
  </si>
  <si>
    <t>Engineering</t>
  </si>
  <si>
    <t>Add-in and Automation</t>
  </si>
  <si>
    <t>Cube</t>
  </si>
  <si>
    <t>Date and time</t>
  </si>
  <si>
    <t>Database</t>
  </si>
  <si>
    <t>Returns TRUE if the value is blank</t>
  </si>
  <si>
    <t>ISERR</t>
  </si>
  <si>
    <t>Returns TRUE if the value is any error value except #N/A</t>
  </si>
  <si>
    <t>ISERROR</t>
  </si>
  <si>
    <t>Returns TRUE if the value is any error value</t>
  </si>
  <si>
    <t>ISEVEN</t>
  </si>
  <si>
    <t>Returns TRUE if the number is even</t>
  </si>
  <si>
    <t>ISLOGICAL</t>
  </si>
  <si>
    <t>Returns TRUE if the value is a logical value</t>
  </si>
  <si>
    <t>Returns TRUE if the value is the #N/A error value</t>
  </si>
  <si>
    <t>ISNONTEXT</t>
  </si>
  <si>
    <t>ISODD</t>
  </si>
  <si>
    <t>ISREF</t>
  </si>
  <si>
    <t>Returns TRUE if the value is not text</t>
  </si>
  <si>
    <t>Returns TRUE if the value is a number</t>
  </si>
  <si>
    <t>Returns TRUE if the number is odd</t>
  </si>
  <si>
    <t>Returns TRUE if the value is a reference</t>
  </si>
  <si>
    <t>Returns TRUE if the value is text</t>
  </si>
  <si>
    <t>TYPE</t>
  </si>
  <si>
    <t>DESCRIPTION</t>
  </si>
  <si>
    <t>Returns the absolute value of a number</t>
  </si>
  <si>
    <t>Returns the accrued interest for a security that pays periodic interest</t>
  </si>
  <si>
    <t>Returns the accrued interest for a security that pays interest at maturity</t>
  </si>
  <si>
    <t>Returns the arccosine of a number</t>
  </si>
  <si>
    <t>Returns the inverse hyperbolic cosine of a number</t>
  </si>
  <si>
    <t>Returns a reference as text to a single cell in a worksheet</t>
  </si>
  <si>
    <t>Returns the depreciation for each accounting period by using a depreciation coefficient</t>
  </si>
  <si>
    <t>Returns the depreciation for each accounting period</t>
  </si>
  <si>
    <t>Returns TRUE if all of its arguments are TRUE</t>
  </si>
  <si>
    <t>Returns the number of areas in a reference</t>
  </si>
  <si>
    <t>Changes full-width (double-byte) English letters or katakana within a character string to half-width (single-byte) characters</t>
  </si>
  <si>
    <t>Returns the arcsine of a number</t>
  </si>
  <si>
    <t>Returns the inverse hyperbolic sine of a number</t>
  </si>
  <si>
    <t>Returns the arctangent of a number</t>
  </si>
  <si>
    <t>Returns the arctangent from x- and y-coordinates</t>
  </si>
  <si>
    <t>Returns the inverse hyperbolic tangent of a number</t>
  </si>
  <si>
    <t>Returns the average of the absolute deviations of data points from their mean</t>
  </si>
  <si>
    <t>Returns the average of its arguments</t>
  </si>
  <si>
    <t>Returns the average of its arguments, including numbers, text, and logical values</t>
  </si>
  <si>
    <t>Returns the average (arithmetic mean) of all the cells in a range that meet a given criteria</t>
  </si>
  <si>
    <t>Returns the average (arithmetic mean) of all cells that meet multiple criteria.</t>
  </si>
  <si>
    <t>Converts a number to text, using the ß (baht) currency format</t>
  </si>
  <si>
    <t>Returns the modified Bessel function In(x)</t>
  </si>
  <si>
    <t>Returns the Bessel function Jn(x)</t>
  </si>
  <si>
    <t>Returns the modified Bessel function Kn(x)</t>
  </si>
  <si>
    <t>Returns the Bessel function Yn(x)</t>
  </si>
  <si>
    <t>Returns the beta cumulative distribution function</t>
  </si>
  <si>
    <t>Returns the inverse of the cumulative distribution function for a specified beta distribution</t>
  </si>
  <si>
    <t>Converts a binary number to decimal</t>
  </si>
  <si>
    <t>Converts a binary number to hexadecimal</t>
  </si>
  <si>
    <t>Converts a binary number to octal</t>
  </si>
  <si>
    <t>Returns the individual term binomial distribution probability</t>
  </si>
  <si>
    <t>Calls a procedure in a dynamic link library or code resource</t>
  </si>
  <si>
    <t>Rounds a number to the nearest integer or to the nearest multiple of significance</t>
  </si>
  <si>
    <t>Returns information about the formatting, location, or contents of a cell</t>
  </si>
  <si>
    <t>Returns the character specified by the code number</t>
  </si>
  <si>
    <t>Returns the one-tailed probability of the chi-squared distribution</t>
  </si>
  <si>
    <t>Returns the inverse of the one-tailed probability of the chi-squared distribution</t>
  </si>
  <si>
    <t>Returns the test for independence</t>
  </si>
  <si>
    <t>Chooses a value from a list of values</t>
  </si>
  <si>
    <t>Removes all nonprintable characters from text</t>
  </si>
  <si>
    <t>Returns a numeric code for the first character in a text string</t>
  </si>
  <si>
    <t>Returns the column number of a reference</t>
  </si>
  <si>
    <t>Returns the number of columns in a reference</t>
  </si>
  <si>
    <t>Returns the number of combinations for a given number of objects</t>
  </si>
  <si>
    <t>Converts real and imaginary coefficients into a complex number</t>
  </si>
  <si>
    <t>Joins several text items into one text item</t>
  </si>
  <si>
    <t>Returns the confidence interval for a population mean</t>
  </si>
  <si>
    <t>Converts a number from one measurement system to another</t>
  </si>
  <si>
    <t>Returns the correlation coefficient between two data sets</t>
  </si>
  <si>
    <t>Returns the cosine of a number</t>
  </si>
  <si>
    <t>Returns the hyperbolic cosine of a number</t>
  </si>
  <si>
    <t>Counts how many numbers are in the list of arguments</t>
  </si>
  <si>
    <t>Counts how many values are in the list of arguments</t>
  </si>
  <si>
    <t>Counts the number of blank cells within a range</t>
  </si>
  <si>
    <t>Counts the number of cells within a range that meet the given criteria</t>
  </si>
  <si>
    <t>Counts the number of cells within a range that meet multiple criteria</t>
  </si>
  <si>
    <t>Returns the number of days from the beginning of the coupon period to the settlement date</t>
  </si>
  <si>
    <t>Returns the number of days in the coupon period that contains the settlement date</t>
  </si>
  <si>
    <t>Returns the number of days from the settlement date to the next coupon date</t>
  </si>
  <si>
    <t>Returns the next coupon date after the settlement date</t>
  </si>
  <si>
    <t>Returns the number of coupons payable between the settlement date and maturity date</t>
  </si>
  <si>
    <t>Returns the previous coupon date before the settlement date</t>
  </si>
  <si>
    <t>Returns covariance, the average of the products of paired deviations</t>
  </si>
  <si>
    <t>Returns the smallest value for which the cumulative binomial distribution is less than or equal to a criterion value</t>
  </si>
  <si>
    <t>Returns a key performance indicator (KPI) name, property, and measure, and displays the name and property in the cell. A KPI is a quantifiable measurement, such as monthly gross profit or quarterly employee turnover, used to monitor an organization's performance.</t>
  </si>
  <si>
    <t>Returns a member or tuple in a cube hierarchy. Use to validate that the member or tuple exists in the cube.</t>
  </si>
  <si>
    <t>Returns the value of a member property in the cube. Use to validate that a member name exists within the cube and to return the specified property for this member.</t>
  </si>
  <si>
    <t>Returns the nth, or ranked, member in a set. Use to return one or more elements in a set, such as the top sales performer or top 10 students.</t>
  </si>
  <si>
    <t>Defines a calculated set of members or tuples by sending a set expression to the cube on the server, which creates the set, and then returns that set to Microsoft Office Excel.</t>
  </si>
  <si>
    <t>Returns the number of items in a set.</t>
  </si>
  <si>
    <t>Returns an aggregated value from a cube.</t>
  </si>
  <si>
    <t>Returns the cumulative interest paid between two periods</t>
  </si>
  <si>
    <t>Returns the cumulative principal paid on a loan between two periods</t>
  </si>
  <si>
    <t>Returns the serial number of a particular date</t>
  </si>
  <si>
    <t>Converts a date in the form of text to a serial number</t>
  </si>
  <si>
    <t>Returns the average of selected database entries</t>
  </si>
  <si>
    <t>Converts a serial number to a day of the month</t>
  </si>
  <si>
    <t>Calculates the number of days between two dates based on a 360-day year</t>
  </si>
  <si>
    <t>Returns the depreciation of an asset for a specified period by using the fixed-declining balance method</t>
  </si>
  <si>
    <t>Counts the cells that contain numbers in a database</t>
  </si>
  <si>
    <t>Counts nonblank cells in a database</t>
  </si>
  <si>
    <t>Returns the depreciation of an asset for a specified period by using the double-declining balance method or some other method that you specify</t>
  </si>
  <si>
    <t>Converts a decimal number to binary</t>
  </si>
  <si>
    <t>Converts a decimal number to hexadecimal</t>
  </si>
  <si>
    <t>Converts a decimal number to octal</t>
  </si>
  <si>
    <t>Converts radians to degrees</t>
  </si>
  <si>
    <t>Tests whether two values are equal</t>
  </si>
  <si>
    <t>Returns the sum of squares of deviations</t>
  </si>
  <si>
    <t>Extracts from a database a single record that matches the specified criteria</t>
  </si>
  <si>
    <t>Returns the discount rate for a security</t>
  </si>
  <si>
    <t>Returns the maximum value from selected database entries</t>
  </si>
  <si>
    <t>Returns the minimum value from selected database entries</t>
  </si>
  <si>
    <t>Converts a number to text, using the $ (dollar) currency format</t>
  </si>
  <si>
    <t>Converts a dollar price, expressed as a fraction, into a dollar price, expressed as a decimal number</t>
  </si>
  <si>
    <t>Converts a dollar price, expressed as a decimal number, into a dollar price, expressed as a fraction</t>
  </si>
  <si>
    <t>Multiplies the values in a particular field of records that match the criteria in a database</t>
  </si>
  <si>
    <t>Estimates the standard deviation based on a sample of selected database entries</t>
  </si>
  <si>
    <t>Calculates the standard deviation based on the entire population of selected database entries</t>
  </si>
  <si>
    <t>Adds the numbers in the field column of records in the database that match the criteria</t>
  </si>
  <si>
    <t>Returns the annual duration of a security with periodic interest payments</t>
  </si>
  <si>
    <t>Estimates variance based on a sample from selected database entries</t>
  </si>
  <si>
    <t>Calculates variance based on the entire population of selected database entries</t>
  </si>
  <si>
    <t>Returns the serial number of the date that is the indicated number of months before or after the start date</t>
  </si>
  <si>
    <t>Returns the effective annual interest rate</t>
  </si>
  <si>
    <t>Returns the serial number of the last day of the month before or after a specified number of months</t>
  </si>
  <si>
    <t>Returns the error function</t>
  </si>
  <si>
    <t>Returns the complementary error function</t>
  </si>
  <si>
    <t>Returns a number corresponding to an error type</t>
  </si>
  <si>
    <t>Converts a number to euros, converts a number from euros to a euro member currency, or converts a number from one euro member currency to another by using the euro as an intermediary (triangulation).</t>
  </si>
  <si>
    <t>Rounds a number up to the nearest even integer</t>
  </si>
  <si>
    <t>Checks to see if two text values are identical</t>
  </si>
  <si>
    <t>Returns e raised to the power of a given number</t>
  </si>
  <si>
    <t>Returns the exponential distribution</t>
  </si>
  <si>
    <t>Returns the factorial of a number</t>
  </si>
  <si>
    <t>Returns the double factorial of a number</t>
  </si>
  <si>
    <t>Returns the logical value FALSE</t>
  </si>
  <si>
    <t>Returns the F probability distribution</t>
  </si>
  <si>
    <t>Finds one text value within another (case-sensitive)</t>
  </si>
  <si>
    <t>Returns the inverse of the F probability distribution</t>
  </si>
  <si>
    <t>Returns the Fisher transformation</t>
  </si>
  <si>
    <t>Returns the inverse of the Fisher transformation</t>
  </si>
  <si>
    <t>Formats a number as text with a fixed number of decimals</t>
  </si>
  <si>
    <t>Rounds a number down, toward zero</t>
  </si>
  <si>
    <t>Returns a value along a linear trend</t>
  </si>
  <si>
    <t>Returns a frequency distribution as a vertical array</t>
  </si>
  <si>
    <t>Returns the future value of an investment</t>
  </si>
  <si>
    <t>Returns the future value of an initial principal after applying a series of compound interest rates</t>
  </si>
  <si>
    <t>Returns the gamma distribution</t>
  </si>
  <si>
    <t>Returns the inverse of the gamma cumulative distribution</t>
  </si>
  <si>
    <t>Returns the natural logarithm of the gamma function, Γ(x)</t>
  </si>
  <si>
    <t>Returns the greatest common divisor</t>
  </si>
  <si>
    <t>Returns the geometric mean</t>
  </si>
  <si>
    <t>Tests whether a number is greater than a threshold value</t>
  </si>
  <si>
    <t>Returns data stored in a PivotTable report</t>
  </si>
  <si>
    <t>Returns values along an exponential trend</t>
  </si>
  <si>
    <t>Returns the harmonic mean</t>
  </si>
  <si>
    <t>Converts a hexadecimal number to binary</t>
  </si>
  <si>
    <t>Converts a hexadecimal number to decimal</t>
  </si>
  <si>
    <t>Converts a hexadecimal number to octal</t>
  </si>
  <si>
    <t>Looks in the top row of an array and returns the value of the indicated cell</t>
  </si>
  <si>
    <t>Converts a serial number to an hour</t>
  </si>
  <si>
    <t>Creates a shortcut or jump that opens a document stored on a network server, an intranet, or the Internet</t>
  </si>
  <si>
    <t>Returns the hypergeometric distribution</t>
  </si>
  <si>
    <t>Specifies a logical test to perform</t>
  </si>
  <si>
    <t>Returns a value you specify if a formula evaluates to an error; otherwise, returns the result of the formula</t>
  </si>
  <si>
    <t>Returns the absolute value (modulus) of a complex number</t>
  </si>
  <si>
    <t>Returns the imaginary coefficient of a complex number</t>
  </si>
  <si>
    <t>Returns the argument theta, an angle expressed in radians</t>
  </si>
  <si>
    <t>Returns the complex conjugate of a complex number</t>
  </si>
  <si>
    <t>Returns the cosine of a complex number</t>
  </si>
  <si>
    <t>Returns the quotient of two complex numbers</t>
  </si>
  <si>
    <t>Returns the exponential of a complex number</t>
  </si>
  <si>
    <t>Returns the natural logarithm of a complex number</t>
  </si>
  <si>
    <t>Returns the base-10 logarithm of a complex number</t>
  </si>
  <si>
    <t>Returns the base-2 logarithm of a complex number</t>
  </si>
  <si>
    <t>Returns a complex number raised to an integer power</t>
  </si>
  <si>
    <t>Returns the product of complex numbers</t>
  </si>
  <si>
    <t>Returns the real coefficient of a complex number</t>
  </si>
  <si>
    <t>Returns the sine of a complex number</t>
  </si>
  <si>
    <t>Returns the square root of a complex number</t>
  </si>
  <si>
    <t>Returns the difference between two complex numbers</t>
  </si>
  <si>
    <t>Returns the sum of complex numbers</t>
  </si>
  <si>
    <t>Uses an index to choose a value from a reference or array</t>
  </si>
  <si>
    <t>Returns a reference indicated by a text value</t>
  </si>
  <si>
    <t>Returns information about the current operating environment</t>
  </si>
  <si>
    <t>Rounds a number down to the nearest integer</t>
  </si>
  <si>
    <t>Returns the intercept of the linear regression line</t>
  </si>
  <si>
    <t>Returns the interest rate for a fully invested security</t>
  </si>
  <si>
    <t>Returns the interest payment for an investment for a given period</t>
  </si>
  <si>
    <t>Returns the internal rate of return for a series of cash flows</t>
  </si>
  <si>
    <t>For each of the following functions, returns TRUE based on the specified condition.</t>
  </si>
  <si>
    <t>Calculates the interest paid during a specific period of an investment</t>
  </si>
  <si>
    <t>Changes half-width (single-byte) English letters or katakana within a character string to full-width (double-byte) characters</t>
  </si>
  <si>
    <t>Returns the kurtosis of a data set</t>
  </si>
  <si>
    <t>Returns the k-th largest value in a data set</t>
  </si>
  <si>
    <t>Returns the least common multiple</t>
  </si>
  <si>
    <t>Returns the leftmost characters from a text value</t>
  </si>
  <si>
    <t>Returns the number of characters in a text string</t>
  </si>
  <si>
    <t>Returns the parameters of a linear trend</t>
  </si>
  <si>
    <t>Returns the natural logarithm of a number</t>
  </si>
  <si>
    <t>Returns the logarithm of a number to a specified base</t>
  </si>
  <si>
    <t>Returns the base-10 logarithm of a number</t>
  </si>
  <si>
    <t>Returns the parameters of an exponential trend</t>
  </si>
  <si>
    <t>Returns the inverse of the lognormal distribution</t>
  </si>
  <si>
    <t>Returns the cumulative lognormal distribution</t>
  </si>
  <si>
    <t>Looks up values in a vector or array</t>
  </si>
  <si>
    <t>Converts text to lowercase</t>
  </si>
  <si>
    <t>Looks up values in a reference or array</t>
  </si>
  <si>
    <t>Returns the maximum value in a list of arguments</t>
  </si>
  <si>
    <t>Returns the maximum value in a list of arguments, including numbers, text, and logical values</t>
  </si>
  <si>
    <t>Returns the matrix determinant of an array</t>
  </si>
  <si>
    <t>Returns the Macauley modified duration for a security with an assumed par value of $100</t>
  </si>
  <si>
    <t>Returns the median of the given numbers</t>
  </si>
  <si>
    <t>Returns a specific number of characters from a text string starting at the position you specify</t>
  </si>
  <si>
    <t>Returns the minimum value in a list of arguments</t>
  </si>
  <si>
    <t>Returns the smallest value in a list of arguments, including numbers, text, and logical values</t>
  </si>
  <si>
    <t>Converts a serial number to a minute</t>
  </si>
  <si>
    <t>Returns the matrix inverse of an array</t>
  </si>
  <si>
    <t>Returns the internal rate of return where positive and negative cash flows are financed at different rates</t>
  </si>
  <si>
    <t>Returns the matrix product of two arrays</t>
  </si>
  <si>
    <t>Returns the remainder from division</t>
  </si>
  <si>
    <t>Returns the most common value in a data set</t>
  </si>
  <si>
    <t>Converts a serial number to a month</t>
  </si>
  <si>
    <t>Returns a number rounded to the desired multiple</t>
  </si>
  <si>
    <t>Returns the multinomial of a set of numbers</t>
  </si>
  <si>
    <t>Returns a value converted to a number</t>
  </si>
  <si>
    <t>Returns the error value #N/A</t>
  </si>
  <si>
    <t>Returns the negative binomial distribution</t>
  </si>
  <si>
    <t>Returns the number of whole workdays between two dates</t>
  </si>
  <si>
    <t>Returns the annual nominal interest rate</t>
  </si>
  <si>
    <t>Returns the normal cumulative distribution</t>
  </si>
  <si>
    <t>Returns the inverse of the normal cumulative distribution</t>
  </si>
  <si>
    <t>Returns the standard normal cumulative distribution</t>
  </si>
  <si>
    <t>Returns the inverse of the standard normal cumulative distribution</t>
  </si>
  <si>
    <t>Reverses the logic of its argument</t>
  </si>
  <si>
    <t>Returns the serial number of the current date and time</t>
  </si>
  <si>
    <t>Returns the number of periods for an investment</t>
  </si>
  <si>
    <t>Returns the net present value of an investment based on a series of periodic cash flows and a discount rate</t>
  </si>
  <si>
    <t>Converts an octal number to binary</t>
  </si>
  <si>
    <t>Converts an octal number to decimal</t>
  </si>
  <si>
    <t>Converts an octal number to hexadecimal</t>
  </si>
  <si>
    <t>Rounds a number up to the nearest odd integer</t>
  </si>
  <si>
    <t>Returns the price per $100 face value of a security with an odd first period</t>
  </si>
  <si>
    <t>Returns the yield of a security with an odd first period</t>
  </si>
  <si>
    <t>Returns the price per $100 face value of a security with an odd last period</t>
  </si>
  <si>
    <t>Returns the yield of a security with an odd last period</t>
  </si>
  <si>
    <t>Returns a reference offset from a given reference</t>
  </si>
  <si>
    <t>Returns TRUE if any argument is TRUE</t>
  </si>
  <si>
    <t>Returns the Pearson product moment correlation coefficient</t>
  </si>
  <si>
    <t>Returns the k-th percentile of values in a range</t>
  </si>
  <si>
    <t>Returns the percentage rank of a value in a data set</t>
  </si>
  <si>
    <t>Returns the number of permutations for a given number of objects</t>
  </si>
  <si>
    <t>Extracts the phonetic (furigana) characters from a text string</t>
  </si>
  <si>
    <t>Returns the value of pi</t>
  </si>
  <si>
    <t>Returns the periodic payment for an annuity</t>
  </si>
  <si>
    <t>Returns the Poisson distribution</t>
  </si>
  <si>
    <t>Returns the result of a number raised to a power</t>
  </si>
  <si>
    <t>Returns the payment on the principal for an investment for a given period</t>
  </si>
  <si>
    <t>Returns the price per $100 face value of a security that pays periodic interest</t>
  </si>
  <si>
    <t>Returns the price per $100 face value of a discounted security</t>
  </si>
  <si>
    <t>Returns the price per $100 face value of a security that pays interest at maturity</t>
  </si>
  <si>
    <t>Returns the probability that values in a range are between two limits</t>
  </si>
  <si>
    <t>Multiplies its arguments</t>
  </si>
  <si>
    <t>Capitalizes the first letter in each word of a text value</t>
  </si>
  <si>
    <t>Returns the present value of an investment</t>
  </si>
  <si>
    <t>Returns the quartile of a data set</t>
  </si>
  <si>
    <t>Returns the integer portion of a division</t>
  </si>
  <si>
    <t>Converts degrees to radians</t>
  </si>
  <si>
    <t>Returns a random number between 0 and 1</t>
  </si>
  <si>
    <t>Returns a random number between the numbers you specify</t>
  </si>
  <si>
    <t>Returns the rank of a number in a list of numbers</t>
  </si>
  <si>
    <t>Returns the interest rate per period of an annuity</t>
  </si>
  <si>
    <t>Returns the amount received at maturity for a fully invested security</t>
  </si>
  <si>
    <t>Returns the register ID of the specified dynamic link library (DLL) or code resource that has been previously registered</t>
  </si>
  <si>
    <t>Replaces characters within text</t>
  </si>
  <si>
    <t>Repeats text a given number of times</t>
  </si>
  <si>
    <t>Returns the rightmost characters from a text value</t>
  </si>
  <si>
    <t>Converts an arabic numeral to roman, as text</t>
  </si>
  <si>
    <t>Rounds a number to a specified number of digits</t>
  </si>
  <si>
    <t>Rounds a number up, away from zero</t>
  </si>
  <si>
    <t>Returns the row number of a reference</t>
  </si>
  <si>
    <t>Returns the number of rows in a reference</t>
  </si>
  <si>
    <t>Returns the square of the Pearson product moment correlation coefficient</t>
  </si>
  <si>
    <t>Retrieves real-time data from a program that supports COM automation</t>
  </si>
  <si>
    <t>Finds one text value within another (not case-sensitive)</t>
  </si>
  <si>
    <t>Converts a serial number to a second</t>
  </si>
  <si>
    <t>Returns the sum of a power series based on the formula</t>
  </si>
  <si>
    <t>Returns the sign of a number</t>
  </si>
  <si>
    <t>Returns the sine of the given angle</t>
  </si>
  <si>
    <t>Returns the hyperbolic sine of a number</t>
  </si>
  <si>
    <t>Returns the skewness of a distribution</t>
  </si>
  <si>
    <t>Returns the straight-line depreciation of an asset for one period</t>
  </si>
  <si>
    <t>Returns the slope of the linear regression line</t>
  </si>
  <si>
    <t>Returns the k-th smallest value in a data set</t>
  </si>
  <si>
    <t>Connects with an external data source and runs a query from a worksheet, then returns the result as an array without the need for macro programming</t>
  </si>
  <si>
    <t>Returns a positive square root</t>
  </si>
  <si>
    <t>Returns the square root of (number * pi)</t>
  </si>
  <si>
    <t>Returns a normalized value</t>
  </si>
  <si>
    <t>Estimates standard deviation based on a sample</t>
  </si>
  <si>
    <t>Estimates standard deviation based on a sample, including numbers, text, and logical values</t>
  </si>
  <si>
    <t>Calculates standard deviation based on the entire population</t>
  </si>
  <si>
    <t>Calculates standard deviation based on the entire population, including numbers, text, and logical values</t>
  </si>
  <si>
    <t>Returns the standard error of the predicted y-value for each x in the regression</t>
  </si>
  <si>
    <t>Substitutes new text for old text in a text string</t>
  </si>
  <si>
    <t>Returns a subtotal in a list or database</t>
  </si>
  <si>
    <t>Adds its arguments</t>
  </si>
  <si>
    <t>Adds the cells specified by a given criteria</t>
  </si>
  <si>
    <t>Adds the cells in a range that meet multiple criteria</t>
  </si>
  <si>
    <t>Returns the sum of the products of corresponding array components</t>
  </si>
  <si>
    <t>Returns the sum of the squares of the arguments</t>
  </si>
  <si>
    <t>Returns the sum of the difference of squares of corresponding values in two arrays</t>
  </si>
  <si>
    <t>Returns the sum of the sum of squares of corresponding values in two arrays</t>
  </si>
  <si>
    <t>Returns the sum of squares of differences of corresponding values in two arrays</t>
  </si>
  <si>
    <t>Returns the sum-of-years' digits depreciation of an asset for a specified period</t>
  </si>
  <si>
    <t>Converts its arguments to text</t>
  </si>
  <si>
    <t>Returns the tangent of a number</t>
  </si>
  <si>
    <t>Returns the hyperbolic tangent of a number</t>
  </si>
  <si>
    <t>Returns the bond-equivalent yield for a Treasury bill</t>
  </si>
  <si>
    <t>Returns the price per $100 face value for a Treasury bill</t>
  </si>
  <si>
    <t>Returns the yield for a Treasury bill</t>
  </si>
  <si>
    <t>Returns the Student's t-distribution</t>
  </si>
  <si>
    <t>Formats a number and converts it to text</t>
  </si>
  <si>
    <t>Returns the serial number of a particular time</t>
  </si>
  <si>
    <t>Converts a time in the form of text to a serial number</t>
  </si>
  <si>
    <t>Returns the inverse of the Student's t-distribution</t>
  </si>
  <si>
    <t>Returns the serial number of today's date</t>
  </si>
  <si>
    <t>Returns the transpose of an array</t>
  </si>
  <si>
    <t>Returns values along a linear trend</t>
  </si>
  <si>
    <t>Removes spaces from text</t>
  </si>
  <si>
    <t>Returns the mean of the interior of a data set</t>
  </si>
  <si>
    <t>Returns the logical value TRUE</t>
  </si>
  <si>
    <t>Truncates a number to an integer</t>
  </si>
  <si>
    <t>Returns the probability associated with a Student's t-test</t>
  </si>
  <si>
    <t>Returns a number indicating the data type of a value</t>
  </si>
  <si>
    <t>Converts text to uppercase</t>
  </si>
  <si>
    <t>Converts a text argument to a number</t>
  </si>
  <si>
    <t>Estimates variance based on a sample</t>
  </si>
  <si>
    <t>Estimates variance based on a sample, including numbers, text, and logical values</t>
  </si>
  <si>
    <t>Calculates variance based on the entire population</t>
  </si>
  <si>
    <t>Calculates variance based on the entire population, including numbers, text, and logical values</t>
  </si>
  <si>
    <t>Returns the depreciation of an asset for a specified or partial period by using a declining balance method</t>
  </si>
  <si>
    <t>Looks in the first column of an array and moves across the row to return the value of a cell</t>
  </si>
  <si>
    <t>Converts a serial number to a day of the week</t>
  </si>
  <si>
    <t>Converts a serial number to a number representing where the week falls numerically with a year</t>
  </si>
  <si>
    <t>Returns the serial number of the date before or after a specified number of workdays</t>
  </si>
  <si>
    <t>Returns the internal rate of return for a schedule of cash flows that is not necessarily periodic</t>
  </si>
  <si>
    <t>Returns the net present value for a schedule of cash flows that is not necessarily periodic</t>
  </si>
  <si>
    <t>Converts a serial number to a year</t>
  </si>
  <si>
    <t>Returns the year fraction representing the number of whole days between start_date and end_date</t>
  </si>
  <si>
    <t>Returns the yield on a security that pays periodic interest</t>
  </si>
  <si>
    <t>Returns the annual yield for a discounted security; for example, a Treasury bill</t>
  </si>
  <si>
    <t>Returns the annual yield of a security that pays interest at maturity</t>
  </si>
  <si>
    <t>Returns the one-tailed probability-value of a z-test</t>
  </si>
  <si>
    <t>Excel functions</t>
  </si>
  <si>
    <t>Select the whole column</t>
  </si>
  <si>
    <t>CTRL + SPACE</t>
  </si>
  <si>
    <t>Select the whole row</t>
  </si>
  <si>
    <t>SHIFT + SPACE</t>
  </si>
  <si>
    <t>Select a continuous range of data (e.g. pivot), no matter where your cursor is.</t>
  </si>
  <si>
    <t>CTRL + *</t>
  </si>
  <si>
    <t>Select blank cells</t>
  </si>
  <si>
    <t>F5 + ALT + S + K + ENTER</t>
  </si>
  <si>
    <t>Select all cells that are directly or indirectly referred to by formulas in the selection</t>
  </si>
  <si>
    <t>CTRL + SHIFT + {</t>
  </si>
  <si>
    <t>Select all cells with formulas that refer directly or indirectly to the active cell</t>
  </si>
  <si>
    <t>CTRL + SHIFT + }</t>
  </si>
  <si>
    <t>Change the type of cell reference from relative to absolute or semi-absolute</t>
  </si>
  <si>
    <t>Repeat whatever you did last</t>
  </si>
  <si>
    <t>Debug portions of a formula (select and press)</t>
  </si>
  <si>
    <t>Select array formula range</t>
  </si>
  <si>
    <t>CTRL + /</t>
  </si>
  <si>
    <t>Display range names (can be used when typing formulas)</t>
  </si>
  <si>
    <t>Evaluate formulas. (its easy to remember when working with some “tuf” formulas!)</t>
  </si>
  <si>
    <t>Copy a formula from above cell and edit</t>
  </si>
  <si>
    <t>CTRL + '</t>
  </si>
  <si>
    <t>Display the formula palette after you type a valid function name in a formula</t>
  </si>
  <si>
    <t>CTRL + A (while writing a formula)</t>
  </si>
  <si>
    <t>Alternate between displaying cell values and displaying cell formulas</t>
  </si>
  <si>
    <t>Select all precedent cells</t>
  </si>
  <si>
    <t>CTRL + [</t>
  </si>
  <si>
    <t>Select all dependent cells</t>
  </si>
  <si>
    <t>CTRL + ]</t>
  </si>
  <si>
    <t>Format Selection (cells, objects, charts)</t>
  </si>
  <si>
    <t>CTRL + 1</t>
  </si>
  <si>
    <t>Format as number with 2 dp</t>
  </si>
  <si>
    <t>CTRL + SHIFT + 1</t>
  </si>
  <si>
    <t>Hide row</t>
  </si>
  <si>
    <t>CTRL + 9</t>
  </si>
  <si>
    <t>Hide column</t>
  </si>
  <si>
    <t>CTRL + 0</t>
  </si>
  <si>
    <t>Sets/removes strikeout in current cell</t>
  </si>
  <si>
    <t>CTRL + 5</t>
  </si>
  <si>
    <t>Single border around selected cells</t>
  </si>
  <si>
    <t>CTRL + SHIFT + 7</t>
  </si>
  <si>
    <t>Insert hyperlink</t>
  </si>
  <si>
    <t>CTRL + K</t>
  </si>
  <si>
    <t>ALT + WFF</t>
  </si>
  <si>
    <t>To wrap lines</t>
  </si>
  <si>
    <t>ALT + HW (2007+)</t>
  </si>
  <si>
    <t>Save as</t>
  </si>
  <si>
    <t>Collapse the ribbon (press again to expand)</t>
  </si>
  <si>
    <t>CTRL + F1</t>
  </si>
  <si>
    <t>Keep filter on columns, but show all rows</t>
  </si>
  <si>
    <t>ALT + DFS</t>
  </si>
  <si>
    <t>Turn filter on or off</t>
  </si>
  <si>
    <t>CTRL + SHIFT + L</t>
  </si>
  <si>
    <t>Paste values only</t>
  </si>
  <si>
    <t>ALT + ESV</t>
  </si>
  <si>
    <t>Show in-cell drop down with previously entered values</t>
  </si>
  <si>
    <t>ALT + Down arrow</t>
  </si>
  <si>
    <t>Fills down value from cell above</t>
  </si>
  <si>
    <t>CTRL + D</t>
  </si>
  <si>
    <t>ALT + MV</t>
  </si>
  <si>
    <t>Shift F3</t>
  </si>
  <si>
    <t>CTRL + ~ (Tilda)</t>
  </si>
  <si>
    <t>Starred Shortcuts</t>
  </si>
  <si>
    <t>64-bit version</t>
  </si>
  <si>
    <t>Sparkline charts</t>
  </si>
  <si>
    <t>Slicers</t>
  </si>
  <si>
    <t>New pivot table formatting options</t>
  </si>
  <si>
    <t>Office button changes</t>
  </si>
  <si>
    <t>Conditional formatting enhancements</t>
  </si>
  <si>
    <t>Function enhancements</t>
  </si>
  <si>
    <t>Image editing enhancements</t>
  </si>
  <si>
    <t>Screen capture tool</t>
  </si>
  <si>
    <t>Paste preview</t>
  </si>
  <si>
    <t>Ribbon customization</t>
  </si>
  <si>
    <t>Equation editor</t>
  </si>
  <si>
    <t>Faster</t>
  </si>
  <si>
    <t>New security features</t>
  </si>
  <si>
    <t>Solver</t>
  </si>
  <si>
    <t>Enhancements to VBA</t>
  </si>
  <si>
    <t>sum, sumif, sumifs, sumproduct, subtotal, search, substitute, small</t>
  </si>
  <si>
    <t>Ctrl .</t>
  </si>
  <si>
    <t>Conditional Formatting</t>
  </si>
  <si>
    <t>Roaming</t>
  </si>
  <si>
    <t>Data</t>
  </si>
  <si>
    <t>Format as Table</t>
  </si>
  <si>
    <t>Cell Styles</t>
  </si>
  <si>
    <t>Protection</t>
  </si>
  <si>
    <t>Subtotal</t>
  </si>
  <si>
    <t>Import / Export</t>
  </si>
  <si>
    <t>Filter</t>
  </si>
  <si>
    <t>Sort</t>
  </si>
  <si>
    <t>Consolidate</t>
  </si>
  <si>
    <t>Text to Columns</t>
  </si>
  <si>
    <t>Remove Duplicates</t>
  </si>
  <si>
    <t>Worksheet</t>
  </si>
  <si>
    <t>Workbook</t>
  </si>
  <si>
    <t>File</t>
  </si>
  <si>
    <t>Data Validation</t>
  </si>
  <si>
    <t>Group / Ungroup</t>
  </si>
  <si>
    <t>MS-Query</t>
  </si>
  <si>
    <t>Pivot Table</t>
  </si>
  <si>
    <t>Presentation</t>
  </si>
  <si>
    <t>Charts</t>
  </si>
  <si>
    <t>Sparklines</t>
  </si>
  <si>
    <t>Slicer</t>
  </si>
  <si>
    <t>Formulas</t>
  </si>
  <si>
    <t>What if</t>
  </si>
  <si>
    <t>Scenarios</t>
  </si>
  <si>
    <t>Goal Seek</t>
  </si>
  <si>
    <t>Data Table</t>
  </si>
  <si>
    <t>Basic Excel Features</t>
  </si>
  <si>
    <t>Final Score</t>
  </si>
  <si>
    <t>At times we have repeated value in a column, the best way is to make it lighter</t>
  </si>
  <si>
    <t>Scenarios, Data Table, Goal Seek, Solver</t>
  </si>
  <si>
    <t>When any number's width is greater than the width of cell. When number is negative and cell is formatted as date</t>
  </si>
  <si>
    <t>Steps:</t>
  </si>
  <si>
    <t>Selecting Region</t>
  </si>
  <si>
    <t>* Cell / Range Navigation</t>
  </si>
  <si>
    <t>Auto Sum</t>
  </si>
  <si>
    <t>Press ALT =</t>
  </si>
  <si>
    <t>Select any cell on Region</t>
  </si>
  <si>
    <t>Press CTRL + A</t>
  </si>
  <si>
    <t>Note: By Default Sum will be placed in Last Row of Region / Last Row of Selected Cell</t>
  </si>
  <si>
    <t>if Region is Not Selected</t>
  </si>
  <si>
    <t>Auto Sum will give You a Upper Rows Range with SUM Function</t>
  </si>
  <si>
    <t>GOTO Command</t>
  </si>
  <si>
    <t>There are several Method to Move around the Sheet and Workbook</t>
  </si>
  <si>
    <t>* Name Box</t>
  </si>
  <si>
    <t>* In Name Box Type any Cell Reference(s) for Selection</t>
  </si>
  <si>
    <t>* You can use Sheet Name( with ! Sign) as well for Going that cell . example Introduction!A1</t>
  </si>
  <si>
    <t>Goto Command</t>
  </si>
  <si>
    <t>Press CTRL + G</t>
  </si>
  <si>
    <t>it will display Goto Command Dialog box</t>
  </si>
  <si>
    <t>in Reference Box Type Cell Reference(s) and press OK</t>
  </si>
  <si>
    <t>Goto Command Short cut</t>
  </si>
  <si>
    <t>Click Home Tab</t>
  </si>
  <si>
    <t>Editing Group</t>
  </si>
  <si>
    <t>Click Find &amp; Select</t>
  </si>
  <si>
    <t>in Find &amp; Select Option</t>
  </si>
  <si>
    <t>Click Goto</t>
  </si>
  <si>
    <t>Select Formatted Cell(s)</t>
  </si>
  <si>
    <t>Click Format Painter Command from Home Tab - Clipboard Group</t>
  </si>
  <si>
    <t>Click Cell where you want to paste the format</t>
  </si>
  <si>
    <t>if you want to paste the format in multiple cell</t>
  </si>
  <si>
    <t>Double click the Format painter Command</t>
  </si>
  <si>
    <t xml:space="preserve">after completing </t>
  </si>
  <si>
    <t>Press Escape Key to End the Command</t>
  </si>
  <si>
    <t>Clear Formatting</t>
  </si>
  <si>
    <t>Select Cell(s) where you want to clear the Formats</t>
  </si>
  <si>
    <t>Clear Option Button</t>
  </si>
  <si>
    <t>Select Clear Format Command</t>
  </si>
  <si>
    <t>it will clear the format from the selected Cells</t>
  </si>
  <si>
    <t>Shortcut Key</t>
  </si>
  <si>
    <t>ALT + H + E + F</t>
  </si>
  <si>
    <t>ALT + H + FP</t>
  </si>
  <si>
    <t>There are several Method to perfom autofit utility</t>
  </si>
  <si>
    <t>Using Mouse</t>
  </si>
  <si>
    <t>Using Command</t>
  </si>
  <si>
    <t>Select Column(s)</t>
  </si>
  <si>
    <t>in Cells Group</t>
  </si>
  <si>
    <t>Click Format Option Button</t>
  </si>
  <si>
    <t>Select Auto Fit Column Width</t>
  </si>
  <si>
    <t>it will fit the column width with Maximum Charcater residing in the column</t>
  </si>
  <si>
    <t>Alternate Method</t>
  </si>
  <si>
    <t>it will perform the Autofit Action</t>
  </si>
  <si>
    <t>Place the cursor on Column Headign Border End</t>
  </si>
  <si>
    <t>Cursor shape will Change into Anchor Cursor Shape</t>
  </si>
  <si>
    <t xml:space="preserve">The fill handle  quite often to use fill or copy series of values to cells. Every time you use the fill handle, the Auto Fill button  appears. Some times You do not want to display the Auto Fill button. </t>
  </si>
  <si>
    <t>Click File Menu</t>
  </si>
  <si>
    <t>Click Option Button</t>
  </si>
  <si>
    <t>In Advance Tab  un-check the Show Paste Option button Checkbox  in the Cut, Copy, and Paste Section.</t>
  </si>
  <si>
    <t>Relative References</t>
  </si>
  <si>
    <t>Absolute References</t>
  </si>
  <si>
    <t>There are Two type of References</t>
  </si>
  <si>
    <t>A2</t>
  </si>
  <si>
    <t>A2:A5</t>
  </si>
  <si>
    <t>A:A</t>
  </si>
  <si>
    <t xml:space="preserve">Situations arise in which the cell reference must remain the same when copied or when using AutoFill.  </t>
  </si>
  <si>
    <t>Dollar signs are used to hold a column and/or row reference constant.</t>
  </si>
  <si>
    <t xml:space="preserve">This is the most widely used type of cell reference in formulas.  </t>
  </si>
  <si>
    <t>Relative cell references are basic cell references that adjust and change when copied or when using AutoFill.</t>
  </si>
  <si>
    <t>$A$2</t>
  </si>
  <si>
    <t>$A$2 : $A$5</t>
  </si>
  <si>
    <t>In addition to absolute references ($A$2) and relative refernces (A5) there are two kind of mixed references.</t>
  </si>
  <si>
    <t>Column Absolute</t>
  </si>
  <si>
    <t>Row Absolute</t>
  </si>
  <si>
    <t>$A5</t>
  </si>
  <si>
    <t>when copied, column will remain absolute and row will be relative</t>
  </si>
  <si>
    <t>A$5</t>
  </si>
  <si>
    <t>when copied, Row will remain absolute and column will be relative.</t>
  </si>
  <si>
    <r>
      <t xml:space="preserve">To Change Referene we can use </t>
    </r>
    <r>
      <rPr>
        <b/>
        <sz val="18"/>
        <color theme="1"/>
        <rFont val="Calibri"/>
        <family val="2"/>
        <scheme val="minor"/>
      </rPr>
      <t>F4</t>
    </r>
    <r>
      <rPr>
        <sz val="11"/>
        <color theme="1"/>
        <rFont val="Calibri"/>
        <family val="2"/>
        <scheme val="minor"/>
      </rPr>
      <t xml:space="preserve"> Key</t>
    </r>
  </si>
  <si>
    <t xml:space="preserve">Key Learning </t>
  </si>
  <si>
    <t>* Implementation / Use of Absolute References</t>
  </si>
  <si>
    <t>From the Formula Tab, Formula Editing Group &gt; Error Checking</t>
  </si>
  <si>
    <t xml:space="preserve">Type function name </t>
  </si>
  <si>
    <t>use CTRL + SHIFT + ARROW KEY for selecting range</t>
  </si>
  <si>
    <t>Press Enter</t>
  </si>
  <si>
    <t>Double Click the Mouse to Border Intersestion</t>
  </si>
  <si>
    <t>From the Home TAB, select Edit Copy for the cell with 1 in it</t>
  </si>
  <si>
    <t>Select HOME TAB &gt;Paste Special and select the Multiply option</t>
  </si>
  <si>
    <t>Control-C to Copy or from the HOME TAB &gt;  Copy</t>
  </si>
  <si>
    <t>From the HOME TAB &gt; Paste Special &gt; Formats</t>
  </si>
  <si>
    <t>From the HOME TAB, select Page Layout &gt; Page Setup (dialog launcher) &gt; Sheet</t>
  </si>
  <si>
    <t>Note: Sort, Filter and Subtotal Utlitiy is not working with Merge Cell</t>
  </si>
  <si>
    <t>When u want to use above utlity and you want to cell as as merge make cell Data Across Selection</t>
  </si>
  <si>
    <t>Key Learning</t>
  </si>
  <si>
    <t>Tracing the Flow of Data / Function</t>
  </si>
  <si>
    <t>Key Learnging</t>
  </si>
  <si>
    <t>to quick find of outliers</t>
  </si>
  <si>
    <t>Select any cell and Press ALT + F1</t>
  </si>
  <si>
    <t>it will create a quick chart</t>
  </si>
  <si>
    <t>where you can find abnormal value in a series</t>
  </si>
  <si>
    <t xml:space="preserve">Evalute Formula </t>
  </si>
  <si>
    <r>
      <t>by using the </t>
    </r>
    <r>
      <rPr>
        <sz val="11"/>
        <color rgb="FF444444"/>
        <rFont val="Segoe UI"/>
        <family val="2"/>
      </rPr>
      <t>Evaluate Formula dialog box, you can see the different parts of a nested formula evaluated in the order the formula is calculated</t>
    </r>
  </si>
  <si>
    <t>use for complex calculation process</t>
  </si>
  <si>
    <t>Select the cell where the formula have</t>
  </si>
  <si>
    <t>Formulas &gt; Formula Auditing &gt; Evalute Formula</t>
  </si>
  <si>
    <t>Press Evalute Button</t>
  </si>
  <si>
    <t xml:space="preserve">It will give a </t>
  </si>
  <si>
    <t>Formulas &gt; Formula Auditing &gt; Watch Window</t>
  </si>
  <si>
    <r>
      <t>When cells are not visible on a large worksheet(s)  or  different worksheet or different books , you can watch those cells and their formulas in the </t>
    </r>
    <r>
      <rPr>
        <b/>
        <sz val="12"/>
        <color rgb="FF444444"/>
        <rFont val="Arial"/>
        <family val="2"/>
      </rPr>
      <t>Watch Window</t>
    </r>
  </si>
  <si>
    <t>its is very useful when you are working Multiple large worksheet or multple books</t>
  </si>
  <si>
    <t xml:space="preserve">Multi Sheet Navigation </t>
  </si>
  <si>
    <t>Multiple books Navigation</t>
  </si>
  <si>
    <t>From the View TAB, Zoom Group &gt; Zoom &gt; Fit Selection</t>
  </si>
  <si>
    <t xml:space="preserve">Setting View </t>
  </si>
  <si>
    <t>Custom View</t>
  </si>
  <si>
    <t>Working with Names</t>
  </si>
  <si>
    <t>Select Data / Region</t>
  </si>
  <si>
    <t>Formulas &gt; Defined Names &gt; Create From Selection</t>
  </si>
  <si>
    <t>Check Top Row</t>
  </si>
  <si>
    <t>Press Ok</t>
  </si>
  <si>
    <t>Press Down Arrow Key from Name Box for showing Names</t>
  </si>
  <si>
    <t>Type = and Press F5 for Inserting Names in as a Referene</t>
  </si>
  <si>
    <t xml:space="preserve">Freeze Panes </t>
  </si>
  <si>
    <t>Split Window</t>
  </si>
  <si>
    <t>When working with large data set we want to show some heading or columns</t>
  </si>
  <si>
    <t>View Tab &gt; Zoom Group &gt; Freeze Panes &gt; Freeze Panes / Unfreeze Panes</t>
  </si>
  <si>
    <t>Select the Cell where you want to freeze Row / Column</t>
  </si>
  <si>
    <t>*Group and Outline</t>
  </si>
  <si>
    <t>Data &gt; Oultine &gt; Group</t>
  </si>
  <si>
    <t>Select the data where you want to Group data</t>
  </si>
  <si>
    <t xml:space="preserve">Select Row / Column as Group </t>
  </si>
  <si>
    <t>What's new in Excel O365</t>
  </si>
  <si>
    <t>Alt =</t>
  </si>
  <si>
    <t>Range</t>
  </si>
  <si>
    <t>Control Shift Down Arrow</t>
  </si>
  <si>
    <t>a</t>
  </si>
  <si>
    <t>number</t>
  </si>
  <si>
    <t>Alt F1</t>
  </si>
  <si>
    <t>Chart Creation</t>
  </si>
  <si>
    <t>ctrl c</t>
  </si>
  <si>
    <t>copy</t>
  </si>
  <si>
    <t>ctrl v</t>
  </si>
  <si>
    <t>paste in chart</t>
  </si>
  <si>
    <t>pakistan</t>
  </si>
  <si>
    <t>philips bulb</t>
  </si>
  <si>
    <t>text</t>
  </si>
  <si>
    <t>date</t>
  </si>
  <si>
    <t>control shift 3</t>
  </si>
  <si>
    <t>control ;</t>
  </si>
  <si>
    <t>dynamic (system date)</t>
  </si>
  <si>
    <t>control ~</t>
  </si>
  <si>
    <t>tilda</t>
  </si>
  <si>
    <t>freeze</t>
  </si>
  <si>
    <t>lock</t>
  </si>
  <si>
    <t>absolute</t>
  </si>
  <si>
    <t>f4</t>
  </si>
  <si>
    <t>March</t>
  </si>
  <si>
    <t>April</t>
  </si>
  <si>
    <t>June</t>
  </si>
  <si>
    <t>July</t>
  </si>
  <si>
    <t>August</t>
  </si>
  <si>
    <t>September</t>
  </si>
  <si>
    <t>October</t>
  </si>
  <si>
    <t>November</t>
  </si>
  <si>
    <t>December</t>
  </si>
  <si>
    <t>Tuesday</t>
  </si>
  <si>
    <t>Wednesday</t>
  </si>
  <si>
    <t>Thursday</t>
  </si>
  <si>
    <t>Friday</t>
  </si>
  <si>
    <t>Saturday</t>
  </si>
  <si>
    <t>Sunday</t>
  </si>
  <si>
    <t>A 2</t>
  </si>
  <si>
    <t>A 3</t>
  </si>
  <si>
    <t>A 4</t>
  </si>
  <si>
    <t>A 5</t>
  </si>
  <si>
    <t>A 6</t>
  </si>
  <si>
    <t>A 7</t>
  </si>
  <si>
    <t>A 8</t>
  </si>
  <si>
    <t>A 9</t>
  </si>
  <si>
    <t>A 10</t>
  </si>
  <si>
    <t>A 11</t>
  </si>
  <si>
    <t>Qtr 2</t>
  </si>
  <si>
    <t>Qtr 3</t>
  </si>
  <si>
    <t>Qtr 4</t>
  </si>
  <si>
    <t>control k</t>
  </si>
  <si>
    <t>place in this document</t>
  </si>
  <si>
    <t>intro</t>
  </si>
  <si>
    <t>shortcut</t>
  </si>
  <si>
    <t>chart shortcut</t>
  </si>
  <si>
    <t>formulas</t>
  </si>
  <si>
    <t>functions</t>
  </si>
  <si>
    <t>tabs</t>
  </si>
  <si>
    <t>auditing</t>
  </si>
  <si>
    <t>range name</t>
  </si>
  <si>
    <t>types of spreadsheet</t>
  </si>
  <si>
    <t>types of skills</t>
  </si>
  <si>
    <t>hyperlink</t>
  </si>
  <si>
    <t>referencing</t>
  </si>
  <si>
    <t>errors</t>
  </si>
  <si>
    <t>2007 and above macro enabled</t>
  </si>
  <si>
    <t>xlsm</t>
  </si>
  <si>
    <t>2007 and above binary version</t>
  </si>
  <si>
    <t>xlsb</t>
  </si>
  <si>
    <t>compress zip xml format</t>
  </si>
  <si>
    <t>2007 and above version</t>
  </si>
  <si>
    <t>xlsx</t>
  </si>
  <si>
    <t>excel spreadsheet</t>
  </si>
  <si>
    <t>2003 or older version</t>
  </si>
  <si>
    <t>xls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</si>
</sst>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5" formatCode="&quot;$&quot;#,##0_);\(&quot;$&quot;#,##0\)"/>
    <numFmt numFmtId="7" formatCode="&quot;$&quot;#,##0.00_);\(&quot;$&quot;#,##0.00\)"/>
    <numFmt numFmtId="8" formatCode="&quot;$&quot;#,##0.00_);[Red]\(&quot;$&quot;#,##0.00\)"/>
    <numFmt numFmtId="44" formatCode="_(&quot;$&quot;* #,##0.00_);_(&quot;$&quot;* \(#,##0.00\);_(&quot;$&quot;* &quot;-&quot;??_);_(@_)"/>
    <numFmt numFmtId="43" formatCode="_(* #,##0.00_);_(* \(#,##0.00\);_(* &quot;-&quot;??_);_(@_)"/>
    <numFmt numFmtId="164" formatCode="_(* #,##0_);_(* \(#,##0\);_(* &quot;-&quot;??_);_(@_)"/>
    <numFmt numFmtId="165" formatCode="\G\e\n\e\r\a\l"/>
    <numFmt numFmtId="166" formatCode="0.00000"/>
    <numFmt numFmtId="167" formatCode="_(* #,##0.00000_);_(* \(#,##0.00000\);_(* &quot;-&quot;??_);_(@_)"/>
    <numFmt numFmtId="168" formatCode="_(* #,##0.0_);_(* \(#,##0.0\);_(* &quot;-&quot;_);_(@_)"/>
    <numFmt numFmtId="169" formatCode="&quot;+&quot;\ #,###.00;\ &quot;-&quot;\ #,###.00"/>
    <numFmt numFmtId="170" formatCode="0.000%"/>
    <numFmt numFmtId="171" formatCode="mm/dd/yy"/>
    <numFmt numFmtId="172" formatCode="0.0%"/>
    <numFmt numFmtId="173" formatCode="#,##0.0_);\(#,##0.0\);@_)"/>
    <numFmt numFmtId="174" formatCode="0.0"/>
    <numFmt numFmtId="175" formatCode="_(* #,##0.0_);_(* \(#,##0.0\);_(@_)"/>
    <numFmt numFmtId="176" formatCode="[$-409]d\-mmm\-yy;@"/>
  </numFmts>
  <fonts count="105" x14ac:knownFonts="1">
    <font>
      <sz val="11"/>
      <color theme="1"/>
      <name val="Calibri"/>
      <family val="2"/>
      <scheme val="minor"/>
    </font>
    <font>
      <sz val="10"/>
      <name val="Times New Roman"/>
      <family val="1"/>
    </font>
    <font>
      <sz val="10"/>
      <name val="Arial"/>
      <family val="2"/>
    </font>
    <font>
      <sz val="8"/>
      <color indexed="8"/>
      <name val="Calibri"/>
      <family val="2"/>
    </font>
    <font>
      <b/>
      <sz val="11"/>
      <color indexed="8"/>
      <name val="Calibri"/>
      <family val="2"/>
    </font>
    <font>
      <sz val="11"/>
      <color indexed="10"/>
      <name val="Calibri"/>
      <family val="2"/>
    </font>
    <font>
      <b/>
      <sz val="10"/>
      <name val="MS Sans Serif"/>
      <family val="2"/>
    </font>
    <font>
      <b/>
      <sz val="10"/>
      <name val="Arial"/>
      <family val="2"/>
    </font>
    <font>
      <b/>
      <sz val="10"/>
      <color indexed="10"/>
      <name val="Arial"/>
      <family val="2"/>
    </font>
    <font>
      <i/>
      <sz val="16"/>
      <color indexed="10"/>
      <name val="Arial"/>
      <family val="2"/>
    </font>
    <font>
      <sz val="9"/>
      <name val="Arial"/>
      <family val="2"/>
    </font>
    <font>
      <b/>
      <i/>
      <sz val="8"/>
      <name val="Arial"/>
      <family val="2"/>
    </font>
    <font>
      <b/>
      <sz val="11"/>
      <name val="Arial"/>
      <family val="2"/>
    </font>
    <font>
      <b/>
      <sz val="14"/>
      <name val="Arial"/>
      <family val="2"/>
    </font>
    <font>
      <b/>
      <i/>
      <sz val="10"/>
      <color indexed="10"/>
      <name val="Arial"/>
      <family val="2"/>
    </font>
    <font>
      <b/>
      <i/>
      <sz val="10"/>
      <name val="Arial"/>
      <family val="2"/>
    </font>
    <font>
      <sz val="10"/>
      <name val="Arial"/>
      <family val="2"/>
    </font>
    <font>
      <b/>
      <sz val="12"/>
      <name val="Arial"/>
      <family val="2"/>
    </font>
    <font>
      <b/>
      <sz val="9"/>
      <name val="Arial"/>
      <family val="2"/>
    </font>
    <font>
      <b/>
      <u/>
      <sz val="11"/>
      <name val="Arial"/>
      <family val="2"/>
    </font>
    <font>
      <sz val="10"/>
      <name val="MS Sans Serif"/>
      <family val="2"/>
    </font>
    <font>
      <sz val="8"/>
      <name val="MS Sans Serif"/>
      <family val="2"/>
    </font>
    <font>
      <b/>
      <i/>
      <sz val="8"/>
      <name val="MS Sans Serif"/>
      <family val="2"/>
    </font>
    <font>
      <b/>
      <sz val="8"/>
      <name val="MS Sans Serif"/>
      <family val="2"/>
    </font>
    <font>
      <i/>
      <sz val="8"/>
      <name val="MS Sans Serif"/>
      <family val="2"/>
    </font>
    <font>
      <i/>
      <sz val="10"/>
      <name val="Arial"/>
      <family val="2"/>
    </font>
    <font>
      <sz val="8"/>
      <color indexed="81"/>
      <name val="Tahoma"/>
      <family val="2"/>
    </font>
    <font>
      <b/>
      <sz val="10"/>
      <color indexed="16"/>
      <name val="Arial"/>
      <family val="2"/>
    </font>
    <font>
      <b/>
      <i/>
      <sz val="10"/>
      <color indexed="16"/>
      <name val="Arial"/>
      <family val="2"/>
    </font>
    <font>
      <u/>
      <sz val="10"/>
      <name val="Arial"/>
      <family val="2"/>
    </font>
    <font>
      <u/>
      <sz val="10"/>
      <name val="Arial"/>
      <family val="2"/>
    </font>
    <font>
      <u/>
      <sz val="14"/>
      <name val="Arial"/>
      <family val="2"/>
    </font>
    <font>
      <u/>
      <sz val="14"/>
      <name val="Arial"/>
      <family val="2"/>
    </font>
    <font>
      <i/>
      <u/>
      <sz val="10"/>
      <name val="Arial"/>
      <family val="2"/>
    </font>
    <font>
      <b/>
      <sz val="10"/>
      <color indexed="8"/>
      <name val="Arial"/>
      <family val="2"/>
    </font>
    <font>
      <b/>
      <sz val="11"/>
      <color indexed="8"/>
      <name val="Arial"/>
      <family val="2"/>
    </font>
    <font>
      <sz val="9"/>
      <color indexed="10"/>
      <name val="Arial"/>
      <family val="2"/>
    </font>
    <font>
      <sz val="9"/>
      <color indexed="22"/>
      <name val="Arial"/>
      <family val="2"/>
    </font>
    <font>
      <i/>
      <sz val="10"/>
      <color indexed="8"/>
      <name val="Arial"/>
      <family val="2"/>
    </font>
    <font>
      <sz val="10"/>
      <color indexed="55"/>
      <name val="Arial"/>
      <family val="2"/>
    </font>
    <font>
      <b/>
      <sz val="9"/>
      <color indexed="23"/>
      <name val="Arial"/>
      <family val="2"/>
    </font>
    <font>
      <b/>
      <sz val="10"/>
      <color indexed="23"/>
      <name val="Arial"/>
      <family val="2"/>
    </font>
    <font>
      <sz val="9"/>
      <color indexed="23"/>
      <name val="Arial"/>
      <family val="2"/>
    </font>
    <font>
      <b/>
      <sz val="9"/>
      <color indexed="12"/>
      <name val="Arial"/>
      <family val="2"/>
    </font>
    <font>
      <sz val="10"/>
      <color indexed="12"/>
      <name val="Arial"/>
      <family val="2"/>
    </font>
    <font>
      <sz val="10"/>
      <color indexed="23"/>
      <name val="Arial"/>
      <family val="2"/>
    </font>
    <font>
      <i/>
      <sz val="10"/>
      <color indexed="23"/>
      <name val="Arial"/>
      <family val="2"/>
    </font>
    <font>
      <sz val="8"/>
      <name val="Arial"/>
      <family val="2"/>
    </font>
    <font>
      <sz val="9"/>
      <color indexed="8"/>
      <name val="Arial"/>
      <family val="2"/>
    </font>
    <font>
      <i/>
      <sz val="8"/>
      <color indexed="81"/>
      <name val="Tahoma"/>
      <family val="2"/>
    </font>
    <font>
      <sz val="8"/>
      <color indexed="81"/>
      <name val="Arial"/>
      <family val="2"/>
    </font>
    <font>
      <b/>
      <sz val="8.5"/>
      <color indexed="16"/>
      <name val="MS Sans Serif"/>
      <family val="2"/>
    </font>
    <font>
      <sz val="8.5"/>
      <name val="MS Sans Serif"/>
      <family val="2"/>
    </font>
    <font>
      <sz val="10"/>
      <color indexed="8"/>
      <name val="Arial"/>
      <family val="2"/>
    </font>
    <font>
      <sz val="9"/>
      <color indexed="81"/>
      <name val="Tahoma"/>
      <family val="2"/>
    </font>
    <font>
      <b/>
      <sz val="9"/>
      <color indexed="81"/>
      <name val="Tahoma"/>
      <family val="2"/>
    </font>
    <font>
      <sz val="10"/>
      <color indexed="62"/>
      <name val="Arial"/>
      <family val="2"/>
    </font>
    <font>
      <b/>
      <sz val="10"/>
      <color indexed="62"/>
      <name val="Arial"/>
      <family val="2"/>
    </font>
    <font>
      <sz val="11"/>
      <color indexed="8"/>
      <name val="Calibri"/>
      <family val="2"/>
    </font>
    <font>
      <b/>
      <sz val="11"/>
      <color indexed="8"/>
      <name val="Calibri"/>
      <family val="2"/>
    </font>
    <font>
      <sz val="36"/>
      <color indexed="8"/>
      <name val="Calibri"/>
      <family val="2"/>
    </font>
    <font>
      <sz val="16"/>
      <color indexed="8"/>
      <name val="Calibri"/>
      <family val="2"/>
    </font>
    <font>
      <b/>
      <sz val="16"/>
      <color indexed="8"/>
      <name val="Calibri"/>
      <family val="2"/>
    </font>
    <font>
      <b/>
      <sz val="12"/>
      <color indexed="8"/>
      <name val="Calibri"/>
      <family val="2"/>
    </font>
    <font>
      <b/>
      <sz val="10"/>
      <color indexed="9"/>
      <name val="Times New Roman"/>
      <family val="1"/>
    </font>
    <font>
      <b/>
      <u/>
      <sz val="11"/>
      <color indexed="8"/>
      <name val="Calibri"/>
      <family val="2"/>
    </font>
    <font>
      <b/>
      <sz val="11"/>
      <color indexed="9"/>
      <name val="Arial"/>
      <family val="2"/>
    </font>
    <font>
      <sz val="11"/>
      <color indexed="8"/>
      <name val="Arial"/>
      <family val="2"/>
    </font>
    <font>
      <b/>
      <sz val="11"/>
      <color indexed="10"/>
      <name val="Calibri"/>
      <family val="2"/>
    </font>
    <font>
      <u/>
      <sz val="12"/>
      <color indexed="8"/>
      <name val="Calibri"/>
      <family val="2"/>
    </font>
    <font>
      <b/>
      <u/>
      <sz val="12"/>
      <color indexed="10"/>
      <name val="Calibri"/>
      <family val="2"/>
    </font>
    <font>
      <i/>
      <u/>
      <sz val="11"/>
      <color indexed="8"/>
      <name val="Calibri"/>
      <family val="2"/>
    </font>
    <font>
      <b/>
      <u/>
      <sz val="14"/>
      <color indexed="8"/>
      <name val="Calibri"/>
      <family val="2"/>
    </font>
    <font>
      <sz val="9"/>
      <color indexed="8"/>
      <name val="Calibri"/>
      <family val="2"/>
    </font>
    <font>
      <sz val="10"/>
      <color indexed="10"/>
      <name val="Arial"/>
      <family val="2"/>
    </font>
    <font>
      <sz val="12"/>
      <color indexed="8"/>
      <name val="Calibri"/>
      <family val="2"/>
    </font>
    <font>
      <b/>
      <sz val="10"/>
      <color indexed="8"/>
      <name val="Arial"/>
      <family val="2"/>
    </font>
    <font>
      <sz val="10"/>
      <color indexed="8"/>
      <name val="Arial"/>
      <family val="2"/>
    </font>
    <font>
      <sz val="10"/>
      <color indexed="62"/>
      <name val="Arial"/>
      <family val="2"/>
    </font>
    <font>
      <sz val="10"/>
      <color indexed="8"/>
      <name val="Calibri"/>
      <family val="2"/>
    </font>
    <font>
      <b/>
      <sz val="18"/>
      <color indexed="8"/>
      <name val="Calibri"/>
      <family val="2"/>
    </font>
    <font>
      <b/>
      <sz val="11"/>
      <color theme="1"/>
      <name val="Calibri"/>
      <family val="2"/>
      <scheme val="minor"/>
    </font>
    <font>
      <sz val="10"/>
      <color theme="1"/>
      <name val="Calibri"/>
      <family val="2"/>
      <scheme val="minor"/>
    </font>
    <font>
      <sz val="12"/>
      <name val="Calibri"/>
      <family val="2"/>
    </font>
    <font>
      <b/>
      <u/>
      <sz val="11"/>
      <color theme="1"/>
      <name val="Calibri"/>
      <family val="2"/>
      <scheme val="minor"/>
    </font>
    <font>
      <b/>
      <sz val="18"/>
      <color theme="1"/>
      <name val="Calibri"/>
      <family val="2"/>
      <scheme val="minor"/>
    </font>
    <font>
      <b/>
      <sz val="11"/>
      <color theme="0"/>
      <name val="Calibri"/>
      <family val="2"/>
      <scheme val="minor"/>
    </font>
    <font>
      <b/>
      <sz val="16.5"/>
      <color rgb="FF3D3D3D"/>
      <name val="Trebuchet MS"/>
      <family val="2"/>
    </font>
    <font>
      <b/>
      <sz val="10"/>
      <color rgb="FFFFFFFF"/>
      <name val="Arial"/>
      <family val="2"/>
    </font>
    <font>
      <sz val="8"/>
      <color rgb="FF0F0F0F"/>
      <name val="Arial"/>
      <family val="2"/>
    </font>
    <font>
      <b/>
      <sz val="8"/>
      <color rgb="FF0F0F0F"/>
      <name val="Arial"/>
      <family val="2"/>
    </font>
    <font>
      <b/>
      <sz val="10"/>
      <color rgb="FF333333"/>
      <name val="Verdana"/>
      <family val="2"/>
    </font>
    <font>
      <sz val="9"/>
      <color rgb="FF333333"/>
      <name val="Courier New"/>
      <family val="3"/>
    </font>
    <font>
      <b/>
      <sz val="12"/>
      <color theme="1"/>
      <name val="Calibri"/>
      <family val="2"/>
      <scheme val="minor"/>
    </font>
    <font>
      <sz val="10"/>
      <name val="Calibri"/>
      <family val="2"/>
      <scheme val="minor"/>
    </font>
    <font>
      <b/>
      <sz val="10"/>
      <name val="Calibri"/>
      <family val="2"/>
      <scheme val="minor"/>
    </font>
    <font>
      <sz val="10"/>
      <color rgb="FF000000"/>
      <name val="Verdana"/>
      <family val="2"/>
    </font>
    <font>
      <b/>
      <sz val="10"/>
      <color rgb="FF000000"/>
      <name val="Verdana"/>
      <family val="2"/>
    </font>
    <font>
      <sz val="11"/>
      <color rgb="FF444444"/>
      <name val="Segoe UI"/>
      <family val="2"/>
    </font>
    <font>
      <b/>
      <sz val="12"/>
      <color rgb="FF444444"/>
      <name val="Arial"/>
      <family val="2"/>
    </font>
    <font>
      <b/>
      <sz val="8.5"/>
      <name val="MS Sans Serif"/>
      <family val="2"/>
    </font>
    <font>
      <sz val="18"/>
      <color rgb="FFFF0000"/>
      <name val="Times New Roman"/>
      <family val="1"/>
    </font>
    <font>
      <sz val="24"/>
      <color indexed="8"/>
      <name val="Calibri"/>
      <family val="2"/>
    </font>
    <font>
      <sz val="24"/>
      <color theme="1"/>
      <name val="Calibri"/>
      <family val="2"/>
      <scheme val="minor"/>
    </font>
    <font>
      <u/>
      <sz val="11"/>
      <color theme="10"/>
      <name val="Calibri"/>
      <family val="2"/>
      <scheme val="minor"/>
    </font>
  </fonts>
  <fills count="27">
    <fill>
      <patternFill patternType="none"/>
    </fill>
    <fill>
      <patternFill patternType="gray125"/>
    </fill>
    <fill>
      <patternFill patternType="solid">
        <fgColor indexed="44"/>
        <bgColor indexed="64"/>
      </patternFill>
    </fill>
    <fill>
      <patternFill patternType="solid">
        <fgColor indexed="11"/>
        <bgColor indexed="64"/>
      </patternFill>
    </fill>
    <fill>
      <patternFill patternType="solid">
        <fgColor indexed="13"/>
        <bgColor indexed="64"/>
      </patternFill>
    </fill>
    <fill>
      <patternFill patternType="solid">
        <fgColor indexed="22"/>
        <bgColor indexed="64"/>
      </patternFill>
    </fill>
    <fill>
      <patternFill patternType="solid">
        <fgColor indexed="15"/>
        <bgColor indexed="64"/>
      </patternFill>
    </fill>
    <fill>
      <patternFill patternType="solid">
        <fgColor indexed="26"/>
        <bgColor indexed="64"/>
      </patternFill>
    </fill>
    <fill>
      <patternFill patternType="solid">
        <fgColor indexed="41"/>
        <bgColor indexed="64"/>
      </patternFill>
    </fill>
    <fill>
      <patternFill patternType="solid">
        <fgColor indexed="9"/>
        <bgColor indexed="64"/>
      </patternFill>
    </fill>
    <fill>
      <patternFill patternType="solid">
        <fgColor indexed="8"/>
        <bgColor indexed="64"/>
      </patternFill>
    </fill>
    <fill>
      <patternFill patternType="solid">
        <fgColor indexed="30"/>
        <bgColor indexed="64"/>
      </patternFill>
    </fill>
    <fill>
      <patternFill patternType="lightGray">
        <fgColor indexed="13"/>
        <bgColor indexed="9"/>
      </patternFill>
    </fill>
    <fill>
      <patternFill patternType="solid">
        <fgColor indexed="46"/>
        <bgColor indexed="64"/>
      </patternFill>
    </fill>
    <fill>
      <patternFill patternType="solid">
        <fgColor indexed="17"/>
        <bgColor indexed="64"/>
      </patternFill>
    </fill>
    <fill>
      <patternFill patternType="solid">
        <fgColor indexed="10"/>
        <bgColor indexed="64"/>
      </patternFill>
    </fill>
    <fill>
      <patternFill patternType="solid">
        <fgColor indexed="45"/>
        <bgColor indexed="64"/>
      </patternFill>
    </fill>
    <fill>
      <patternFill patternType="solid">
        <fgColor indexed="43"/>
        <bgColor indexed="64"/>
      </patternFill>
    </fill>
    <fill>
      <patternFill patternType="solid">
        <fgColor indexed="31"/>
        <bgColor indexed="64"/>
      </patternFill>
    </fill>
    <fill>
      <patternFill patternType="solid">
        <fgColor indexed="62"/>
        <bgColor indexed="64"/>
      </patternFill>
    </fill>
    <fill>
      <patternFill patternType="solid">
        <fgColor theme="0" tint="-0.249977111117893"/>
        <bgColor indexed="64"/>
      </patternFill>
    </fill>
    <fill>
      <patternFill patternType="solid">
        <fgColor rgb="FF4F4F4F"/>
        <bgColor indexed="64"/>
      </patternFill>
    </fill>
    <fill>
      <patternFill patternType="solid">
        <fgColor rgb="FFECECEC"/>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rgb="FFFFFF00"/>
        <bgColor indexed="64"/>
      </patternFill>
    </fill>
  </fills>
  <borders count="141">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medium">
        <color indexed="64"/>
      </left>
      <right/>
      <top/>
      <bottom/>
      <diagonal/>
    </border>
    <border>
      <left style="double">
        <color indexed="64"/>
      </left>
      <right/>
      <top style="double">
        <color indexed="64"/>
      </top>
      <bottom/>
      <diagonal/>
    </border>
    <border>
      <left/>
      <right style="double">
        <color indexed="64"/>
      </right>
      <top style="double">
        <color indexed="64"/>
      </top>
      <bottom/>
      <diagonal/>
    </border>
    <border>
      <left style="thick">
        <color indexed="64"/>
      </left>
      <right/>
      <top style="thick">
        <color indexed="64"/>
      </top>
      <bottom style="double">
        <color indexed="64"/>
      </bottom>
      <diagonal/>
    </border>
    <border>
      <left/>
      <right/>
      <top style="thick">
        <color indexed="64"/>
      </top>
      <bottom/>
      <diagonal/>
    </border>
    <border>
      <left style="double">
        <color indexed="64"/>
      </left>
      <right style="thick">
        <color indexed="64"/>
      </right>
      <top style="thick">
        <color indexed="64"/>
      </top>
      <bottom style="double">
        <color indexed="64"/>
      </bottom>
      <diagonal/>
    </border>
    <border>
      <left style="double">
        <color indexed="64"/>
      </left>
      <right/>
      <top/>
      <bottom style="double">
        <color indexed="64"/>
      </bottom>
      <diagonal/>
    </border>
    <border>
      <left/>
      <right style="double">
        <color indexed="64"/>
      </right>
      <top/>
      <bottom style="double">
        <color indexed="64"/>
      </bottom>
      <diagonal/>
    </border>
    <border>
      <left style="thick">
        <color indexed="64"/>
      </left>
      <right/>
      <top/>
      <bottom/>
      <diagonal/>
    </border>
    <border>
      <left/>
      <right style="thick">
        <color indexed="64"/>
      </right>
      <top/>
      <bottom/>
      <diagonal/>
    </border>
    <border>
      <left style="thick">
        <color indexed="10"/>
      </left>
      <right/>
      <top/>
      <bottom style="medium">
        <color indexed="10"/>
      </bottom>
      <diagonal/>
    </border>
    <border>
      <left style="double">
        <color indexed="64"/>
      </left>
      <right style="thick">
        <color indexed="64"/>
      </right>
      <top/>
      <bottom style="double">
        <color indexed="64"/>
      </bottom>
      <diagonal/>
    </border>
    <border>
      <left style="thin">
        <color indexed="64"/>
      </left>
      <right style="double">
        <color indexed="64"/>
      </right>
      <top style="double">
        <color indexed="64"/>
      </top>
      <bottom/>
      <diagonal/>
    </border>
    <border diagonalDown="1">
      <left style="thick">
        <color indexed="17"/>
      </left>
      <right style="thick">
        <color indexed="17"/>
      </right>
      <top/>
      <bottom/>
      <diagonal style="thick">
        <color indexed="17"/>
      </diagonal>
    </border>
    <border>
      <left style="thin">
        <color indexed="64"/>
      </left>
      <right style="double">
        <color indexed="64"/>
      </right>
      <top/>
      <bottom style="double">
        <color indexed="64"/>
      </bottom>
      <diagonal/>
    </border>
    <border diagonalUp="1">
      <left style="thick">
        <color indexed="64"/>
      </left>
      <right/>
      <top/>
      <bottom/>
      <diagonal style="double">
        <color indexed="64"/>
      </diagonal>
    </border>
    <border>
      <left/>
      <right/>
      <top style="double">
        <color indexed="64"/>
      </top>
      <bottom/>
      <diagonal/>
    </border>
    <border diagonalDown="1">
      <left/>
      <right style="thick">
        <color indexed="64"/>
      </right>
      <top/>
      <bottom/>
      <diagonal style="double">
        <color indexed="64"/>
      </diagonal>
    </border>
    <border diagonalDown="1">
      <left style="thick">
        <color indexed="64"/>
      </left>
      <right/>
      <top/>
      <bottom/>
      <diagonal style="double">
        <color indexed="64"/>
      </diagonal>
    </border>
    <border>
      <left/>
      <right/>
      <top/>
      <bottom style="double">
        <color indexed="64"/>
      </bottom>
      <diagonal/>
    </border>
    <border diagonalUp="1">
      <left/>
      <right style="thick">
        <color indexed="64"/>
      </right>
      <top/>
      <bottom/>
      <diagonal style="double">
        <color indexed="64"/>
      </diagonal>
    </border>
    <border>
      <left style="mediumDashed">
        <color indexed="64"/>
      </left>
      <right style="mediumDashed">
        <color indexed="64"/>
      </right>
      <top style="double">
        <color indexed="64"/>
      </top>
      <bottom style="mediumDashed">
        <color indexed="64"/>
      </bottom>
      <diagonal/>
    </border>
    <border>
      <left style="double">
        <color indexed="64"/>
      </left>
      <right style="mediumDashed">
        <color indexed="12"/>
      </right>
      <top style="double">
        <color indexed="64"/>
      </top>
      <bottom style="mediumDashed">
        <color indexed="10"/>
      </bottom>
      <diagonal/>
    </border>
    <border>
      <left style="mediumDashed">
        <color indexed="12"/>
      </left>
      <right style="double">
        <color indexed="64"/>
      </right>
      <top style="double">
        <color indexed="64"/>
      </top>
      <bottom style="mediumDashed">
        <color indexed="10"/>
      </bottom>
      <diagonal/>
    </border>
    <border>
      <left style="thick">
        <color indexed="64"/>
      </left>
      <right/>
      <top/>
      <bottom style="double">
        <color indexed="64"/>
      </bottom>
      <diagonal/>
    </border>
    <border>
      <left style="double">
        <color indexed="64"/>
      </left>
      <right style="mediumDashed">
        <color indexed="12"/>
      </right>
      <top style="mediumDashed">
        <color indexed="10"/>
      </top>
      <bottom style="double">
        <color indexed="64"/>
      </bottom>
      <diagonal/>
    </border>
    <border>
      <left style="mediumDashed">
        <color indexed="12"/>
      </left>
      <right style="double">
        <color indexed="64"/>
      </right>
      <top style="mediumDashed">
        <color indexed="10"/>
      </top>
      <bottom style="double">
        <color indexed="64"/>
      </bottom>
      <diagonal/>
    </border>
    <border>
      <left style="thick">
        <color indexed="12"/>
      </left>
      <right style="thick">
        <color indexed="12"/>
      </right>
      <top style="thick">
        <color indexed="12"/>
      </top>
      <bottom style="thick">
        <color indexed="12"/>
      </bottom>
      <diagonal/>
    </border>
    <border>
      <left style="thin">
        <color indexed="64"/>
      </left>
      <right/>
      <top style="thin">
        <color indexed="64"/>
      </top>
      <bottom style="double">
        <color indexed="64"/>
      </bottom>
      <diagonal/>
    </border>
    <border>
      <left style="thick">
        <color indexed="64"/>
      </left>
      <right style="thin">
        <color indexed="64"/>
      </right>
      <top style="thin">
        <color indexed="64"/>
      </top>
      <bottom style="double">
        <color indexed="64"/>
      </bottom>
      <diagonal/>
    </border>
    <border>
      <left style="thick">
        <color indexed="64"/>
      </left>
      <right style="double">
        <color indexed="64"/>
      </right>
      <top style="double">
        <color indexed="64"/>
      </top>
      <bottom style="thick">
        <color indexed="64"/>
      </bottom>
      <diagonal/>
    </border>
    <border>
      <left style="double">
        <color indexed="64"/>
      </left>
      <right/>
      <top/>
      <bottom style="thick">
        <color indexed="64"/>
      </bottom>
      <diagonal/>
    </border>
    <border>
      <left/>
      <right style="thick">
        <color indexed="64"/>
      </right>
      <top/>
      <bottom style="thick">
        <color indexed="64"/>
      </bottom>
      <diagonal/>
    </border>
    <border diagonalUp="1" diagonalDown="1">
      <left/>
      <right/>
      <top/>
      <bottom/>
      <diagonal style="double">
        <color indexed="64"/>
      </diagonal>
    </border>
    <border>
      <left style="thin">
        <color indexed="64"/>
      </left>
      <right/>
      <top/>
      <bottom style="thin">
        <color indexed="64"/>
      </bottom>
      <diagonal/>
    </border>
    <border>
      <left style="thick">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hair">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hair">
        <color indexed="64"/>
      </right>
      <top/>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9"/>
      </left>
      <right style="medium">
        <color indexed="9"/>
      </right>
      <top style="medium">
        <color indexed="9"/>
      </top>
      <bottom/>
      <diagonal/>
    </border>
    <border>
      <left style="medium">
        <color indexed="9"/>
      </left>
      <right style="medium">
        <color indexed="9"/>
      </right>
      <top/>
      <bottom style="medium">
        <color indexed="9"/>
      </bottom>
      <diagonal/>
    </border>
    <border>
      <left style="medium">
        <color indexed="9"/>
      </left>
      <right style="medium">
        <color indexed="9"/>
      </right>
      <top style="medium">
        <color indexed="9"/>
      </top>
      <bottom style="medium">
        <color indexed="22"/>
      </bottom>
      <diagonal/>
    </border>
    <border>
      <left style="thick">
        <color indexed="12"/>
      </left>
      <right/>
      <top style="thick">
        <color indexed="12"/>
      </top>
      <bottom/>
      <diagonal/>
    </border>
    <border>
      <left/>
      <right/>
      <top style="thick">
        <color indexed="12"/>
      </top>
      <bottom/>
      <diagonal/>
    </border>
    <border>
      <left/>
      <right style="thick">
        <color indexed="12"/>
      </right>
      <top style="thick">
        <color indexed="12"/>
      </top>
      <bottom/>
      <diagonal/>
    </border>
    <border>
      <left style="thick">
        <color indexed="12"/>
      </left>
      <right/>
      <top/>
      <bottom/>
      <diagonal/>
    </border>
    <border>
      <left/>
      <right style="thick">
        <color indexed="12"/>
      </right>
      <top/>
      <bottom/>
      <diagonal/>
    </border>
    <border>
      <left style="thick">
        <color indexed="12"/>
      </left>
      <right/>
      <top/>
      <bottom style="thick">
        <color indexed="12"/>
      </bottom>
      <diagonal/>
    </border>
    <border>
      <left/>
      <right/>
      <top/>
      <bottom style="thick">
        <color indexed="12"/>
      </bottom>
      <diagonal/>
    </border>
    <border>
      <left/>
      <right style="thick">
        <color indexed="12"/>
      </right>
      <top/>
      <bottom style="thick">
        <color indexed="12"/>
      </bottom>
      <diagonal/>
    </border>
    <border>
      <left style="medium">
        <color indexed="17"/>
      </left>
      <right/>
      <top style="medium">
        <color indexed="17"/>
      </top>
      <bottom/>
      <diagonal/>
    </border>
    <border>
      <left/>
      <right/>
      <top style="medium">
        <color indexed="17"/>
      </top>
      <bottom/>
      <diagonal/>
    </border>
    <border>
      <left/>
      <right style="medium">
        <color indexed="17"/>
      </right>
      <top style="medium">
        <color indexed="17"/>
      </top>
      <bottom/>
      <diagonal/>
    </border>
    <border>
      <left style="medium">
        <color indexed="17"/>
      </left>
      <right/>
      <top/>
      <bottom style="medium">
        <color indexed="17"/>
      </bottom>
      <diagonal/>
    </border>
    <border>
      <left/>
      <right/>
      <top/>
      <bottom style="medium">
        <color indexed="17"/>
      </bottom>
      <diagonal/>
    </border>
    <border>
      <left/>
      <right style="medium">
        <color indexed="17"/>
      </right>
      <top/>
      <bottom style="medium">
        <color indexed="17"/>
      </bottom>
      <diagonal/>
    </border>
    <border>
      <left/>
      <right style="medium">
        <color indexed="18"/>
      </right>
      <top style="medium">
        <color indexed="18"/>
      </top>
      <bottom/>
      <diagonal/>
    </border>
    <border>
      <left style="medium">
        <color indexed="17"/>
      </left>
      <right/>
      <top/>
      <bottom/>
      <diagonal/>
    </border>
    <border>
      <left/>
      <right style="medium">
        <color indexed="17"/>
      </right>
      <top/>
      <bottom/>
      <diagonal/>
    </border>
    <border>
      <left/>
      <right style="medium">
        <color indexed="18"/>
      </right>
      <top/>
      <bottom/>
      <diagonal/>
    </border>
    <border>
      <left/>
      <right style="medium">
        <color indexed="18"/>
      </right>
      <top/>
      <bottom style="medium">
        <color indexed="18"/>
      </bottom>
      <diagonal/>
    </border>
    <border>
      <left style="medium">
        <color indexed="10"/>
      </left>
      <right/>
      <top style="medium">
        <color indexed="10"/>
      </top>
      <bottom/>
      <diagonal/>
    </border>
    <border>
      <left/>
      <right/>
      <top style="medium">
        <color indexed="10"/>
      </top>
      <bottom/>
      <diagonal/>
    </border>
    <border>
      <left/>
      <right style="medium">
        <color indexed="10"/>
      </right>
      <top style="medium">
        <color indexed="10"/>
      </top>
      <bottom/>
      <diagonal/>
    </border>
    <border>
      <left style="medium">
        <color indexed="10"/>
      </left>
      <right/>
      <top/>
      <bottom/>
      <diagonal/>
    </border>
    <border>
      <left/>
      <right style="medium">
        <color indexed="10"/>
      </right>
      <top/>
      <bottom/>
      <diagonal/>
    </border>
    <border>
      <left style="medium">
        <color indexed="10"/>
      </left>
      <right/>
      <top/>
      <bottom style="medium">
        <color indexed="10"/>
      </bottom>
      <diagonal/>
    </border>
    <border>
      <left/>
      <right/>
      <top/>
      <bottom style="medium">
        <color indexed="10"/>
      </bottom>
      <diagonal/>
    </border>
    <border>
      <left/>
      <right style="medium">
        <color indexed="10"/>
      </right>
      <top/>
      <bottom style="medium">
        <color indexed="10"/>
      </bottom>
      <diagonal/>
    </border>
    <border>
      <left style="thick">
        <color indexed="18"/>
      </left>
      <right style="thick">
        <color indexed="12"/>
      </right>
      <top style="thick">
        <color indexed="18"/>
      </top>
      <bottom/>
      <diagonal/>
    </border>
    <border>
      <left style="thick">
        <color indexed="18"/>
      </left>
      <right style="thick">
        <color indexed="12"/>
      </right>
      <top/>
      <bottom/>
      <diagonal/>
    </border>
    <border>
      <left style="thick">
        <color indexed="18"/>
      </left>
      <right style="thick">
        <color indexed="12"/>
      </right>
      <top/>
      <bottom style="thick">
        <color indexed="18"/>
      </bottom>
      <diagonal/>
    </border>
    <border>
      <left style="medium">
        <color indexed="10"/>
      </left>
      <right style="thick">
        <color indexed="12"/>
      </right>
      <top style="medium">
        <color indexed="10"/>
      </top>
      <bottom/>
      <diagonal/>
    </border>
    <border>
      <left style="medium">
        <color indexed="10"/>
      </left>
      <right style="thick">
        <color indexed="12"/>
      </right>
      <top/>
      <bottom/>
      <diagonal/>
    </border>
    <border>
      <left style="medium">
        <color indexed="10"/>
      </left>
      <right style="thick">
        <color indexed="12"/>
      </right>
      <top/>
      <bottom style="medium">
        <color indexed="10"/>
      </bottom>
      <diagonal/>
    </border>
    <border>
      <left style="medium">
        <color indexed="12"/>
      </left>
      <right style="thick">
        <color indexed="12"/>
      </right>
      <top style="medium">
        <color indexed="12"/>
      </top>
      <bottom/>
      <diagonal/>
    </border>
    <border>
      <left style="medium">
        <color indexed="12"/>
      </left>
      <right style="thick">
        <color indexed="12"/>
      </right>
      <top/>
      <bottom/>
      <diagonal/>
    </border>
    <border>
      <left style="medium">
        <color indexed="12"/>
      </left>
      <right style="thick">
        <color indexed="12"/>
      </right>
      <top/>
      <bottom style="medium">
        <color indexed="12"/>
      </bottom>
      <diagonal/>
    </border>
    <border>
      <left style="medium">
        <color indexed="18"/>
      </left>
      <right/>
      <top style="medium">
        <color indexed="18"/>
      </top>
      <bottom/>
      <diagonal/>
    </border>
    <border>
      <left/>
      <right/>
      <top style="medium">
        <color indexed="18"/>
      </top>
      <bottom/>
      <diagonal/>
    </border>
    <border>
      <left style="medium">
        <color indexed="18"/>
      </left>
      <right/>
      <top/>
      <bottom/>
      <diagonal/>
    </border>
    <border>
      <left style="medium">
        <color indexed="18"/>
      </left>
      <right/>
      <top/>
      <bottom style="medium">
        <color indexed="18"/>
      </bottom>
      <diagonal/>
    </border>
    <border>
      <left/>
      <right/>
      <top/>
      <bottom style="medium">
        <color indexed="18"/>
      </bottom>
      <diagonal/>
    </border>
    <border>
      <left style="thick">
        <color indexed="21"/>
      </left>
      <right style="thick">
        <color indexed="21"/>
      </right>
      <top style="thick">
        <color indexed="21"/>
      </top>
      <bottom style="thick">
        <color indexed="2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23"/>
      </left>
      <right/>
      <top style="hair">
        <color indexed="23"/>
      </top>
      <bottom style="hair">
        <color indexed="23"/>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diagonal/>
    </border>
    <border>
      <left style="thin">
        <color indexed="55"/>
      </left>
      <right style="thin">
        <color indexed="55"/>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top style="thin">
        <color indexed="64"/>
      </top>
      <bottom style="double">
        <color indexed="64"/>
      </bottom>
      <diagonal/>
    </border>
    <border>
      <left/>
      <right style="thin">
        <color indexed="55"/>
      </right>
      <top/>
      <bottom/>
      <diagonal/>
    </border>
    <border>
      <left/>
      <right style="thin">
        <color indexed="55"/>
      </right>
      <top/>
      <bottom style="thin">
        <color indexed="55"/>
      </bottom>
      <diagonal/>
    </border>
    <border>
      <left style="thin">
        <color indexed="55"/>
      </left>
      <right/>
      <top style="thin">
        <color indexed="55"/>
      </top>
      <bottom style="thin">
        <color indexed="55"/>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right/>
      <top style="thin">
        <color indexed="22"/>
      </top>
      <bottom/>
      <diagonal/>
    </border>
    <border diagonalDown="1">
      <left style="thin">
        <color indexed="64"/>
      </left>
      <right style="thin">
        <color indexed="64"/>
      </right>
      <top style="thin">
        <color indexed="64"/>
      </top>
      <bottom/>
      <diagonal style="thin">
        <color indexed="64"/>
      </diagonal>
    </border>
    <border diagonalDown="1">
      <left style="thin">
        <color indexed="64"/>
      </left>
      <right style="thin">
        <color indexed="64"/>
      </right>
      <top/>
      <bottom/>
      <diagonal style="thin">
        <color indexed="64"/>
      </diagonal>
    </border>
    <border diagonalDown="1">
      <left style="thin">
        <color indexed="64"/>
      </left>
      <right style="thin">
        <color indexed="64"/>
      </right>
      <top/>
      <bottom style="thin">
        <color indexed="64"/>
      </bottom>
      <diagonal style="thin">
        <color indexed="64"/>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top/>
      <bottom style="medium">
        <color rgb="FF9F9F9F"/>
      </bottom>
      <diagonal/>
    </border>
    <border>
      <left/>
      <right/>
      <top style="medium">
        <color rgb="FF9F9F9F"/>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hair">
        <color indexed="64"/>
      </left>
      <right style="hair">
        <color indexed="64"/>
      </right>
      <top style="hair">
        <color theme="0" tint="-0.34998626667073579"/>
      </top>
      <bottom style="hair">
        <color theme="0" tint="-0.34998626667073579"/>
      </bottom>
      <diagonal/>
    </border>
    <border>
      <left style="medium">
        <color indexed="9"/>
      </left>
      <right/>
      <top/>
      <bottom/>
      <diagonal/>
    </border>
  </borders>
  <cellStyleXfs count="14">
    <xf numFmtId="0" fontId="0" fillId="0" borderId="0"/>
    <xf numFmtId="43" fontId="58" fillId="0" borderId="0" applyFont="0" applyFill="0" applyBorder="0" applyAlignment="0" applyProtection="0"/>
    <xf numFmtId="43" fontId="2" fillId="0" borderId="0" applyFont="0" applyFill="0" applyBorder="0" applyAlignment="0" applyProtection="0"/>
    <xf numFmtId="44" fontId="58" fillId="0" borderId="0" applyFont="0" applyFill="0" applyBorder="0" applyAlignment="0" applyProtection="0"/>
    <xf numFmtId="171" fontId="2" fillId="0" borderId="0" applyFont="0" applyFill="0" applyBorder="0" applyAlignment="0" applyProtection="0"/>
    <xf numFmtId="0" fontId="1" fillId="0" borderId="0"/>
    <xf numFmtId="165" fontId="2" fillId="0" borderId="0"/>
    <xf numFmtId="0" fontId="16" fillId="0" borderId="0"/>
    <xf numFmtId="0" fontId="20" fillId="0" borderId="0"/>
    <xf numFmtId="49" fontId="2" fillId="0" borderId="0" applyFont="0" applyFill="0" applyBorder="0" applyAlignment="0" applyProtection="0"/>
    <xf numFmtId="169" fontId="82" fillId="0" borderId="0"/>
    <xf numFmtId="9" fontId="79" fillId="0" borderId="0" applyFont="0" applyFill="0" applyBorder="0" applyAlignment="0" applyProtection="0"/>
    <xf numFmtId="0" fontId="2" fillId="0" borderId="0"/>
    <xf numFmtId="0" fontId="104" fillId="0" borderId="0" applyNumberFormat="0" applyFill="0" applyBorder="0" applyAlignment="0" applyProtection="0"/>
  </cellStyleXfs>
  <cellXfs count="572">
    <xf numFmtId="0" fontId="0" fillId="0" borderId="0" xfId="0"/>
    <xf numFmtId="0" fontId="59" fillId="0" borderId="0" xfId="0" applyFont="1"/>
    <xf numFmtId="0" fontId="0" fillId="0" borderId="0" xfId="0" applyAlignment="1">
      <alignment horizontal="center"/>
    </xf>
    <xf numFmtId="44" fontId="58" fillId="0" borderId="0" xfId="3" applyFont="1"/>
    <xf numFmtId="164" fontId="58" fillId="0" borderId="0" xfId="1" applyNumberFormat="1" applyFont="1"/>
    <xf numFmtId="0" fontId="0" fillId="2" borderId="0" xfId="0" applyFill="1"/>
    <xf numFmtId="0" fontId="0" fillId="3" borderId="0" xfId="0" applyFill="1"/>
    <xf numFmtId="0" fontId="0" fillId="4" borderId="0" xfId="0" applyFill="1"/>
    <xf numFmtId="0" fontId="1" fillId="0" borderId="0" xfId="5"/>
    <xf numFmtId="0" fontId="1" fillId="0" borderId="0" xfId="5" applyAlignment="1">
      <alignment horizontal="right"/>
    </xf>
    <xf numFmtId="49" fontId="1" fillId="0" borderId="0" xfId="5" applyNumberFormat="1" applyAlignment="1">
      <alignment horizontal="right"/>
    </xf>
    <xf numFmtId="44" fontId="0" fillId="0" borderId="0" xfId="0" applyNumberFormat="1"/>
    <xf numFmtId="14" fontId="0" fillId="0" borderId="0" xfId="0" applyNumberFormat="1"/>
    <xf numFmtId="0" fontId="59" fillId="0" borderId="0" xfId="0" applyFont="1" applyAlignment="1">
      <alignment horizontal="center" vertical="center" wrapText="1"/>
    </xf>
    <xf numFmtId="165" fontId="2" fillId="0" borderId="2" xfId="6" applyBorder="1" applyAlignment="1">
      <alignment horizontal="center"/>
    </xf>
    <xf numFmtId="165" fontId="2" fillId="0" borderId="0" xfId="6"/>
    <xf numFmtId="165" fontId="2" fillId="0" borderId="2" xfId="6" applyBorder="1"/>
    <xf numFmtId="166" fontId="2" fillId="0" borderId="2" xfId="6" applyNumberFormat="1" applyBorder="1"/>
    <xf numFmtId="166" fontId="2" fillId="0" borderId="2" xfId="6" applyNumberFormat="1" applyBorder="1" applyProtection="1">
      <protection hidden="1"/>
    </xf>
    <xf numFmtId="167" fontId="58" fillId="0" borderId="2" xfId="2" applyNumberFormat="1" applyFont="1" applyBorder="1" applyProtection="1">
      <protection locked="0"/>
    </xf>
    <xf numFmtId="0" fontId="60" fillId="0" borderId="0" xfId="0" applyFont="1"/>
    <xf numFmtId="0" fontId="61" fillId="0" borderId="0" xfId="0" applyFont="1"/>
    <xf numFmtId="0" fontId="62" fillId="0" borderId="0" xfId="0" applyFont="1"/>
    <xf numFmtId="0" fontId="0" fillId="0" borderId="0" xfId="0" applyAlignment="1">
      <alignment wrapText="1"/>
    </xf>
    <xf numFmtId="0" fontId="3" fillId="0" borderId="0" xfId="0" applyFont="1" applyAlignment="1">
      <alignment wrapText="1"/>
    </xf>
    <xf numFmtId="0" fontId="0" fillId="0" borderId="0" xfId="0" applyAlignment="1">
      <alignment horizontal="center" wrapText="1"/>
    </xf>
    <xf numFmtId="0" fontId="0" fillId="0" borderId="0" xfId="0" applyAlignment="1">
      <alignment horizontal="left" wrapText="1"/>
    </xf>
    <xf numFmtId="0" fontId="0" fillId="5" borderId="0" xfId="0" applyFill="1" applyAlignment="1">
      <alignment horizontal="right" wrapText="1"/>
    </xf>
    <xf numFmtId="0" fontId="0" fillId="0" borderId="0" xfId="0" applyAlignment="1"/>
    <xf numFmtId="14" fontId="0" fillId="0" borderId="0" xfId="0" applyNumberFormat="1" applyAlignment="1">
      <alignment horizontal="right" wrapText="1"/>
    </xf>
    <xf numFmtId="0" fontId="0" fillId="0" borderId="0" xfId="0" applyAlignment="1">
      <alignment horizontal="right" wrapText="1"/>
    </xf>
    <xf numFmtId="3" fontId="0" fillId="0" borderId="0" xfId="0" applyNumberFormat="1" applyAlignment="1">
      <alignment horizontal="right" wrapText="1"/>
    </xf>
    <xf numFmtId="3" fontId="0" fillId="0" borderId="0" xfId="0" applyNumberFormat="1"/>
    <xf numFmtId="0" fontId="0" fillId="0" borderId="0" xfId="0" quotePrefix="1"/>
    <xf numFmtId="0" fontId="4" fillId="0" borderId="0" xfId="0" applyFont="1" applyAlignment="1">
      <alignment horizontal="left" wrapText="1"/>
    </xf>
    <xf numFmtId="3" fontId="0" fillId="0" borderId="3" xfId="0" applyNumberFormat="1" applyBorder="1" applyAlignment="1">
      <alignment horizontal="right" wrapText="1"/>
    </xf>
    <xf numFmtId="3" fontId="5" fillId="0" borderId="0" xfId="0" applyNumberFormat="1" applyFont="1" applyAlignment="1">
      <alignment horizontal="right" wrapText="1"/>
    </xf>
    <xf numFmtId="14" fontId="0" fillId="0" borderId="0" xfId="0" applyNumberFormat="1" applyAlignment="1" applyProtection="1">
      <alignment vertical="center"/>
    </xf>
    <xf numFmtId="4" fontId="0" fillId="0" borderId="0" xfId="0" applyNumberFormat="1" applyAlignment="1" applyProtection="1">
      <alignment vertical="center"/>
    </xf>
    <xf numFmtId="0" fontId="6" fillId="0" borderId="0" xfId="0" applyFont="1"/>
    <xf numFmtId="0" fontId="7" fillId="0" borderId="0" xfId="0" applyFont="1" applyAlignment="1">
      <alignment horizontal="centerContinuous"/>
    </xf>
    <xf numFmtId="0" fontId="0" fillId="0" borderId="0" xfId="0" applyAlignment="1">
      <alignment horizontal="centerContinuous"/>
    </xf>
    <xf numFmtId="0" fontId="0" fillId="0" borderId="4" xfId="0" applyBorder="1"/>
    <xf numFmtId="0" fontId="8" fillId="0" borderId="4" xfId="0" applyFont="1" applyBorder="1" applyAlignment="1">
      <alignment horizontal="center"/>
    </xf>
    <xf numFmtId="0" fontId="0" fillId="4" borderId="5" xfId="0" applyFill="1" applyBorder="1"/>
    <xf numFmtId="0" fontId="0" fillId="2" borderId="0" xfId="0" applyFill="1" applyBorder="1" applyProtection="1">
      <protection locked="0"/>
    </xf>
    <xf numFmtId="0" fontId="0" fillId="4" borderId="6" xfId="0" applyFill="1" applyBorder="1"/>
    <xf numFmtId="0" fontId="0" fillId="4" borderId="7" xfId="0" applyFill="1" applyBorder="1"/>
    <xf numFmtId="0" fontId="0" fillId="2" borderId="0" xfId="0" applyFill="1" applyProtection="1">
      <protection locked="0"/>
    </xf>
    <xf numFmtId="0" fontId="0" fillId="4" borderId="8" xfId="0" applyFill="1" applyBorder="1"/>
    <xf numFmtId="0" fontId="0" fillId="4" borderId="9" xfId="0" applyFill="1" applyBorder="1"/>
    <xf numFmtId="0" fontId="0" fillId="4" borderId="10" xfId="0" applyFill="1" applyBorder="1"/>
    <xf numFmtId="0" fontId="0" fillId="0" borderId="0" xfId="0" applyBorder="1"/>
    <xf numFmtId="0" fontId="0" fillId="4" borderId="11" xfId="0" applyFill="1" applyBorder="1"/>
    <xf numFmtId="0" fontId="0" fillId="4" borderId="12" xfId="0" applyFill="1" applyBorder="1"/>
    <xf numFmtId="0" fontId="0" fillId="4" borderId="13" xfId="0" applyFill="1" applyBorder="1"/>
    <xf numFmtId="0" fontId="0" fillId="4" borderId="14" xfId="0" applyFill="1" applyBorder="1"/>
    <xf numFmtId="0" fontId="0" fillId="4" borderId="15" xfId="0" applyFill="1" applyBorder="1"/>
    <xf numFmtId="0" fontId="0" fillId="0" borderId="0" xfId="0" applyFill="1"/>
    <xf numFmtId="0" fontId="0" fillId="4" borderId="0" xfId="0" applyFill="1" applyBorder="1"/>
    <xf numFmtId="0" fontId="0" fillId="4" borderId="16" xfId="0" applyFill="1" applyBorder="1"/>
    <xf numFmtId="0" fontId="0" fillId="4" borderId="17" xfId="0" applyFill="1" applyBorder="1"/>
    <xf numFmtId="0" fontId="0" fillId="4" borderId="18" xfId="0" applyFill="1" applyBorder="1"/>
    <xf numFmtId="0" fontId="0" fillId="4" borderId="19" xfId="0" applyFill="1" applyBorder="1"/>
    <xf numFmtId="0" fontId="0" fillId="4" borderId="20" xfId="0" applyFill="1" applyBorder="1"/>
    <xf numFmtId="0" fontId="0" fillId="4" borderId="21" xfId="0" applyFill="1" applyBorder="1"/>
    <xf numFmtId="0" fontId="0" fillId="4" borderId="22" xfId="0" applyFill="1" applyBorder="1"/>
    <xf numFmtId="0" fontId="0" fillId="4" borderId="23" xfId="0" applyFill="1" applyBorder="1"/>
    <xf numFmtId="0" fontId="0" fillId="4" borderId="24" xfId="0" applyFill="1" applyBorder="1"/>
    <xf numFmtId="0" fontId="0" fillId="4" borderId="25" xfId="0" applyFill="1" applyBorder="1"/>
    <xf numFmtId="0" fontId="0" fillId="4" borderId="26" xfId="0" applyFill="1" applyBorder="1"/>
    <xf numFmtId="0" fontId="0" fillId="4" borderId="27" xfId="0" applyFill="1" applyBorder="1"/>
    <xf numFmtId="0" fontId="0" fillId="4" borderId="28" xfId="0" applyFill="1" applyBorder="1"/>
    <xf numFmtId="0" fontId="0" fillId="4" borderId="29" xfId="0" applyFill="1" applyBorder="1"/>
    <xf numFmtId="0" fontId="0" fillId="4" borderId="30" xfId="0" applyFill="1" applyBorder="1"/>
    <xf numFmtId="0" fontId="0" fillId="4" borderId="31" xfId="0" applyFill="1" applyBorder="1"/>
    <xf numFmtId="0" fontId="0" fillId="4" borderId="32" xfId="0" applyFill="1" applyBorder="1"/>
    <xf numFmtId="0" fontId="0" fillId="4" borderId="33" xfId="0" applyFill="1" applyBorder="1"/>
    <xf numFmtId="0" fontId="0" fillId="4" borderId="34" xfId="0" applyFill="1" applyBorder="1"/>
    <xf numFmtId="0" fontId="0" fillId="4" borderId="35" xfId="0" applyFill="1" applyBorder="1"/>
    <xf numFmtId="0" fontId="0" fillId="4" borderId="36" xfId="0" applyFill="1" applyBorder="1"/>
    <xf numFmtId="0" fontId="0" fillId="4" borderId="37" xfId="0" applyFill="1" applyBorder="1"/>
    <xf numFmtId="0" fontId="0" fillId="4" borderId="38" xfId="0" applyFill="1" applyBorder="1"/>
    <xf numFmtId="0" fontId="0" fillId="4" borderId="39" xfId="0" applyFill="1" applyBorder="1"/>
    <xf numFmtId="0" fontId="0" fillId="4" borderId="40" xfId="0" applyFill="1" applyBorder="1"/>
    <xf numFmtId="0" fontId="9" fillId="0" borderId="4" xfId="0" quotePrefix="1" applyFont="1" applyBorder="1" applyAlignment="1" applyProtection="1">
      <alignment horizontal="left"/>
    </xf>
    <xf numFmtId="0" fontId="0" fillId="0" borderId="4" xfId="0" applyBorder="1" applyProtection="1"/>
    <xf numFmtId="0" fontId="7" fillId="0" borderId="4" xfId="0" applyFont="1" applyBorder="1" applyAlignment="1" applyProtection="1">
      <alignment horizontal="center"/>
    </xf>
    <xf numFmtId="0" fontId="0" fillId="0" borderId="0" xfId="0" applyProtection="1"/>
    <xf numFmtId="0" fontId="7" fillId="0" borderId="0" xfId="0" applyFont="1" applyAlignment="1" applyProtection="1">
      <alignment horizontal="center"/>
    </xf>
    <xf numFmtId="0" fontId="8" fillId="0" borderId="0" xfId="0" quotePrefix="1" applyFont="1" applyAlignment="1" applyProtection="1">
      <alignment horizontal="left"/>
    </xf>
    <xf numFmtId="0" fontId="0" fillId="0" borderId="0" xfId="0" applyAlignment="1" applyProtection="1">
      <alignment horizontal="centerContinuous"/>
    </xf>
    <xf numFmtId="0" fontId="0" fillId="5" borderId="0" xfId="0" applyFill="1" applyProtection="1"/>
    <xf numFmtId="0" fontId="0" fillId="4" borderId="2" xfId="0" applyFill="1" applyBorder="1" applyProtection="1"/>
    <xf numFmtId="0" fontId="0" fillId="6" borderId="2" xfId="0" applyFill="1" applyBorder="1" applyProtection="1"/>
    <xf numFmtId="0" fontId="7" fillId="7" borderId="2" xfId="0" applyFont="1" applyFill="1" applyBorder="1" applyAlignment="1" applyProtection="1">
      <alignment horizontal="center"/>
    </xf>
    <xf numFmtId="0" fontId="0" fillId="3" borderId="2" xfId="0" applyFill="1" applyBorder="1" applyProtection="1"/>
    <xf numFmtId="0" fontId="0" fillId="0" borderId="0" xfId="0" applyAlignment="1" applyProtection="1">
      <alignment horizontal="left"/>
    </xf>
    <xf numFmtId="0" fontId="0" fillId="0" borderId="0" xfId="0" applyFill="1" applyAlignment="1" applyProtection="1">
      <alignment horizontal="centerContinuous"/>
    </xf>
    <xf numFmtId="0" fontId="2" fillId="0" borderId="2" xfId="0" applyFont="1" applyBorder="1" applyProtection="1"/>
    <xf numFmtId="0" fontId="10" fillId="6" borderId="2" xfId="0" applyFont="1" applyFill="1" applyBorder="1" applyAlignment="1" applyProtection="1">
      <alignment horizontal="center" vertical="center"/>
    </xf>
    <xf numFmtId="0" fontId="10" fillId="7" borderId="2" xfId="0" applyFont="1" applyFill="1" applyBorder="1" applyAlignment="1" applyProtection="1">
      <alignment horizontal="center" vertical="center"/>
    </xf>
    <xf numFmtId="0" fontId="10" fillId="3" borderId="2" xfId="0" applyFont="1" applyFill="1" applyBorder="1" applyAlignment="1" applyProtection="1">
      <alignment horizontal="center" vertical="center"/>
    </xf>
    <xf numFmtId="0" fontId="7" fillId="0" borderId="41" xfId="0" applyFont="1" applyBorder="1" applyProtection="1"/>
    <xf numFmtId="0" fontId="7" fillId="8" borderId="42" xfId="0" applyFont="1" applyFill="1" applyBorder="1" applyProtection="1"/>
    <xf numFmtId="0" fontId="0" fillId="7" borderId="2" xfId="0" applyFill="1" applyBorder="1" applyProtection="1"/>
    <xf numFmtId="0" fontId="10" fillId="4" borderId="2" xfId="0" applyFont="1" applyFill="1" applyBorder="1" applyAlignment="1" applyProtection="1">
      <alignment horizontal="center" vertical="center"/>
    </xf>
    <xf numFmtId="0" fontId="7" fillId="0" borderId="43" xfId="0" applyFont="1" applyBorder="1" applyProtection="1"/>
    <xf numFmtId="0" fontId="7" fillId="0" borderId="2" xfId="0" applyFont="1" applyBorder="1" applyProtection="1"/>
    <xf numFmtId="0" fontId="0" fillId="0" borderId="2" xfId="0" applyBorder="1" applyProtection="1"/>
    <xf numFmtId="0" fontId="0" fillId="0" borderId="44" xfId="0" applyBorder="1" applyProtection="1"/>
    <xf numFmtId="0" fontId="11" fillId="0" borderId="45" xfId="0" quotePrefix="1" applyFont="1" applyBorder="1" applyAlignment="1" applyProtection="1">
      <alignment horizontal="center"/>
    </xf>
    <xf numFmtId="0" fontId="12" fillId="7" borderId="46" xfId="0" applyFont="1" applyFill="1" applyBorder="1" applyProtection="1">
      <protection locked="0"/>
    </xf>
    <xf numFmtId="0" fontId="12" fillId="5" borderId="46" xfId="0" applyFont="1" applyFill="1" applyBorder="1" applyProtection="1">
      <protection locked="0"/>
    </xf>
    <xf numFmtId="0" fontId="0" fillId="0" borderId="47" xfId="0" applyBorder="1" applyProtection="1"/>
    <xf numFmtId="0" fontId="13" fillId="3" borderId="48" xfId="0" applyFont="1" applyFill="1" applyBorder="1" applyAlignment="1" applyProtection="1">
      <alignment horizontal="center" vertical="center"/>
      <protection locked="0"/>
    </xf>
    <xf numFmtId="0" fontId="13" fillId="6" borderId="48" xfId="0" applyFont="1" applyFill="1" applyBorder="1" applyAlignment="1" applyProtection="1">
      <alignment horizontal="center" vertical="center"/>
      <protection locked="0"/>
    </xf>
    <xf numFmtId="0" fontId="13" fillId="7" borderId="48" xfId="0" applyFont="1" applyFill="1" applyBorder="1" applyAlignment="1" applyProtection="1">
      <alignment horizontal="center" vertical="center"/>
      <protection locked="0"/>
    </xf>
    <xf numFmtId="0" fontId="13" fillId="4" borderId="48" xfId="0" applyFont="1" applyFill="1" applyBorder="1" applyAlignment="1" applyProtection="1">
      <alignment horizontal="center" vertical="center"/>
      <protection locked="0"/>
    </xf>
    <xf numFmtId="0" fontId="0" fillId="0" borderId="0" xfId="0" applyProtection="1">
      <protection locked="0"/>
    </xf>
    <xf numFmtId="0" fontId="13" fillId="9" borderId="48" xfId="0" applyFont="1" applyFill="1" applyBorder="1" applyAlignment="1" applyProtection="1">
      <alignment horizontal="center" vertical="center"/>
      <protection locked="0"/>
    </xf>
    <xf numFmtId="0" fontId="0" fillId="0" borderId="49" xfId="0" applyBorder="1" applyProtection="1"/>
    <xf numFmtId="0" fontId="0" fillId="0" borderId="0" xfId="0" quotePrefix="1" applyAlignment="1" applyProtection="1">
      <alignment horizontal="left"/>
    </xf>
    <xf numFmtId="0" fontId="63" fillId="0" borderId="0" xfId="0" applyFont="1"/>
    <xf numFmtId="0" fontId="16" fillId="0" borderId="0" xfId="7"/>
    <xf numFmtId="0" fontId="2" fillId="0" borderId="50" xfId="7" applyFont="1" applyBorder="1"/>
    <xf numFmtId="0" fontId="18" fillId="0" borderId="50" xfId="7" applyFont="1" applyBorder="1" applyAlignment="1">
      <alignment horizontal="center"/>
    </xf>
    <xf numFmtId="0" fontId="2" fillId="0" borderId="0" xfId="7" applyFont="1"/>
    <xf numFmtId="0" fontId="7" fillId="0" borderId="51" xfId="7" applyFont="1" applyBorder="1"/>
    <xf numFmtId="0" fontId="7" fillId="0" borderId="51" xfId="7" applyFont="1" applyBorder="1" applyAlignment="1">
      <alignment horizontal="center"/>
    </xf>
    <xf numFmtId="0" fontId="18" fillId="0" borderId="51" xfId="7" applyFont="1" applyBorder="1" applyAlignment="1">
      <alignment horizontal="center"/>
    </xf>
    <xf numFmtId="0" fontId="7" fillId="0" borderId="52" xfId="7" applyFont="1" applyBorder="1"/>
    <xf numFmtId="0" fontId="7" fillId="0" borderId="52" xfId="7" applyFont="1" applyBorder="1" applyAlignment="1">
      <alignment horizontal="center"/>
    </xf>
    <xf numFmtId="0" fontId="18" fillId="0" borderId="52" xfId="7" applyFont="1" applyBorder="1" applyAlignment="1">
      <alignment horizontal="center"/>
    </xf>
    <xf numFmtId="0" fontId="7" fillId="0" borderId="0" xfId="7" applyFont="1" applyBorder="1"/>
    <xf numFmtId="0" fontId="7" fillId="0" borderId="0" xfId="7" applyFont="1" applyBorder="1" applyAlignment="1">
      <alignment horizontal="center"/>
    </xf>
    <xf numFmtId="0" fontId="18" fillId="0" borderId="0" xfId="7" applyFont="1" applyBorder="1" applyAlignment="1">
      <alignment horizontal="center"/>
    </xf>
    <xf numFmtId="0" fontId="2" fillId="0" borderId="2" xfId="7" applyFont="1" applyBorder="1" applyAlignment="1">
      <alignment horizontal="justify" vertical="top" wrapText="1"/>
    </xf>
    <xf numFmtId="0" fontId="2" fillId="0" borderId="2" xfId="7" applyFont="1" applyBorder="1" applyAlignment="1">
      <alignment horizontal="center" vertical="top" wrapText="1"/>
    </xf>
    <xf numFmtId="0" fontId="2" fillId="0" borderId="2" xfId="7" applyFont="1" applyBorder="1" applyAlignment="1">
      <alignment horizontal="center"/>
    </xf>
    <xf numFmtId="0" fontId="64" fillId="10" borderId="53" xfId="5" applyFont="1" applyFill="1" applyBorder="1" applyAlignment="1">
      <alignment horizontal="center"/>
    </xf>
    <xf numFmtId="0" fontId="64" fillId="10" borderId="54" xfId="5" applyFont="1" applyFill="1" applyBorder="1" applyAlignment="1">
      <alignment horizontal="center"/>
    </xf>
    <xf numFmtId="0" fontId="64" fillId="10" borderId="55" xfId="5" applyFont="1" applyFill="1" applyBorder="1" applyAlignment="1">
      <alignment horizontal="center"/>
    </xf>
    <xf numFmtId="0" fontId="1" fillId="0" borderId="56" xfId="5" applyBorder="1"/>
    <xf numFmtId="0" fontId="1" fillId="0" borderId="57" xfId="5" applyBorder="1"/>
    <xf numFmtId="0" fontId="1" fillId="0" borderId="58" xfId="5" applyBorder="1"/>
    <xf numFmtId="0" fontId="1" fillId="0" borderId="59" xfId="5" applyBorder="1"/>
    <xf numFmtId="0" fontId="1" fillId="0" borderId="60" xfId="5" applyBorder="1"/>
    <xf numFmtId="0" fontId="0" fillId="0" borderId="0" xfId="0" quotePrefix="1" applyAlignment="1">
      <alignment horizontal="right"/>
    </xf>
    <xf numFmtId="0" fontId="7" fillId="5" borderId="0" xfId="0" applyFont="1" applyFill="1"/>
    <xf numFmtId="0" fontId="7" fillId="0" borderId="0" xfId="0" applyFont="1"/>
    <xf numFmtId="0" fontId="65" fillId="0" borderId="0" xfId="0" applyFont="1"/>
    <xf numFmtId="0" fontId="65" fillId="0" borderId="0" xfId="0" applyFont="1" applyFill="1"/>
    <xf numFmtId="0" fontId="19" fillId="0" borderId="0" xfId="0" applyFont="1" applyFill="1"/>
    <xf numFmtId="0" fontId="66" fillId="11" borderId="61" xfId="0" applyFont="1" applyFill="1" applyBorder="1" applyAlignment="1">
      <alignment horizontal="center" vertical="center"/>
    </xf>
    <xf numFmtId="0" fontId="66" fillId="11" borderId="62" xfId="0" applyFont="1" applyFill="1" applyBorder="1" applyAlignment="1">
      <alignment horizontal="center" vertical="center"/>
    </xf>
    <xf numFmtId="0" fontId="67" fillId="0" borderId="63" xfId="0" applyFont="1" applyBorder="1" applyAlignment="1">
      <alignment horizontal="left" vertical="top"/>
    </xf>
    <xf numFmtId="15" fontId="67" fillId="0" borderId="63" xfId="0" applyNumberFormat="1" applyFont="1" applyBorder="1" applyAlignment="1">
      <alignment vertical="top"/>
    </xf>
    <xf numFmtId="0" fontId="67" fillId="0" borderId="63" xfId="0" applyFont="1" applyBorder="1" applyAlignment="1">
      <alignment vertical="top"/>
    </xf>
    <xf numFmtId="0" fontId="67" fillId="0" borderId="63" xfId="0" applyFont="1" applyBorder="1" applyAlignment="1">
      <alignment horizontal="center" vertical="top"/>
    </xf>
    <xf numFmtId="3" fontId="67" fillId="0" borderId="63" xfId="0" applyNumberFormat="1" applyFont="1" applyBorder="1" applyAlignment="1">
      <alignment horizontal="right" vertical="top"/>
    </xf>
    <xf numFmtId="0" fontId="67" fillId="0" borderId="63" xfId="0" applyFont="1" applyBorder="1" applyAlignment="1">
      <alignment horizontal="right" vertical="top"/>
    </xf>
    <xf numFmtId="0" fontId="67" fillId="0" borderId="63" xfId="0" applyFont="1" applyBorder="1" applyAlignment="1">
      <alignment horizontal="left" vertical="top" wrapText="1"/>
    </xf>
    <xf numFmtId="15" fontId="67" fillId="0" borderId="63" xfId="0" applyNumberFormat="1" applyFont="1" applyBorder="1" applyAlignment="1">
      <alignment vertical="top" wrapText="1"/>
    </xf>
    <xf numFmtId="0" fontId="67" fillId="0" borderId="63" xfId="0" applyFont="1" applyBorder="1" applyAlignment="1">
      <alignment vertical="top" wrapText="1"/>
    </xf>
    <xf numFmtId="0" fontId="67" fillId="0" borderId="63" xfId="0" applyFont="1" applyBorder="1" applyAlignment="1">
      <alignment horizontal="center" vertical="top" wrapText="1"/>
    </xf>
    <xf numFmtId="3" fontId="67" fillId="0" borderId="63" xfId="0" applyNumberFormat="1" applyFont="1" applyBorder="1" applyAlignment="1">
      <alignment horizontal="right" vertical="top" wrapText="1"/>
    </xf>
    <xf numFmtId="0" fontId="67" fillId="0" borderId="63" xfId="0" applyFont="1" applyBorder="1" applyAlignment="1">
      <alignment horizontal="right" vertical="top" wrapText="1"/>
    </xf>
    <xf numFmtId="0" fontId="6" fillId="0" borderId="0" xfId="8" quotePrefix="1" applyFont="1" applyAlignment="1">
      <alignment horizontal="left"/>
    </xf>
    <xf numFmtId="0" fontId="20" fillId="0" borderId="0" xfId="8"/>
    <xf numFmtId="0" fontId="21" fillId="12" borderId="64" xfId="8" quotePrefix="1" applyFont="1" applyFill="1" applyBorder="1" applyAlignment="1">
      <alignment horizontal="left"/>
    </xf>
    <xf numFmtId="0" fontId="21" fillId="12" borderId="65" xfId="8" quotePrefix="1" applyFont="1" applyFill="1" applyBorder="1" applyAlignment="1">
      <alignment horizontal="left"/>
    </xf>
    <xf numFmtId="0" fontId="20" fillId="12" borderId="65" xfId="8" applyFill="1" applyBorder="1"/>
    <xf numFmtId="0" fontId="20" fillId="12" borderId="66" xfId="8" applyFill="1" applyBorder="1"/>
    <xf numFmtId="0" fontId="20" fillId="0" borderId="0" xfId="8" applyFill="1"/>
    <xf numFmtId="0" fontId="21" fillId="12" borderId="67" xfId="8" quotePrefix="1" applyFont="1" applyFill="1" applyBorder="1" applyAlignment="1">
      <alignment horizontal="left"/>
    </xf>
    <xf numFmtId="0" fontId="21" fillId="12" borderId="0" xfId="8" quotePrefix="1" applyFont="1" applyFill="1" applyBorder="1" applyAlignment="1">
      <alignment horizontal="left"/>
    </xf>
    <xf numFmtId="0" fontId="20" fillId="12" borderId="0" xfId="8" applyFill="1" applyBorder="1"/>
    <xf numFmtId="0" fontId="20" fillId="12" borderId="68" xfId="8" applyFill="1" applyBorder="1"/>
    <xf numFmtId="0" fontId="21" fillId="12" borderId="69" xfId="8" quotePrefix="1" applyFont="1" applyFill="1" applyBorder="1" applyAlignment="1">
      <alignment horizontal="left"/>
    </xf>
    <xf numFmtId="0" fontId="21" fillId="12" borderId="70" xfId="8" quotePrefix="1" applyFont="1" applyFill="1" applyBorder="1" applyAlignment="1">
      <alignment horizontal="left"/>
    </xf>
    <xf numFmtId="0" fontId="20" fillId="12" borderId="70" xfId="8" applyFill="1" applyBorder="1"/>
    <xf numFmtId="0" fontId="20" fillId="12" borderId="71" xfId="8" applyFill="1" applyBorder="1"/>
    <xf numFmtId="0" fontId="21" fillId="0" borderId="0" xfId="8" quotePrefix="1" applyFont="1" applyBorder="1" applyAlignment="1">
      <alignment horizontal="left"/>
    </xf>
    <xf numFmtId="0" fontId="20" fillId="0" borderId="0" xfId="8" applyBorder="1"/>
    <xf numFmtId="0" fontId="22" fillId="0" borderId="64" xfId="8" applyFont="1" applyBorder="1" applyAlignment="1">
      <alignment horizontal="left"/>
    </xf>
    <xf numFmtId="0" fontId="21" fillId="0" borderId="65" xfId="8" quotePrefix="1" applyFont="1" applyBorder="1" applyAlignment="1">
      <alignment horizontal="left"/>
    </xf>
    <xf numFmtId="0" fontId="20" fillId="0" borderId="65" xfId="8" applyBorder="1"/>
    <xf numFmtId="0" fontId="20" fillId="0" borderId="66" xfId="8" applyBorder="1"/>
    <xf numFmtId="0" fontId="21" fillId="0" borderId="67" xfId="8" quotePrefix="1" applyFont="1" applyBorder="1" applyAlignment="1">
      <alignment horizontal="left"/>
    </xf>
    <xf numFmtId="0" fontId="21" fillId="0" borderId="0" xfId="8" applyFont="1" applyBorder="1" applyAlignment="1">
      <alignment horizontal="center"/>
    </xf>
    <xf numFmtId="0" fontId="20" fillId="0" borderId="68" xfId="8" applyBorder="1"/>
    <xf numFmtId="0" fontId="21" fillId="0" borderId="67" xfId="8" applyFont="1" applyBorder="1" applyAlignment="1">
      <alignment horizontal="left"/>
    </xf>
    <xf numFmtId="5" fontId="21" fillId="0" borderId="0" xfId="8" quotePrefix="1" applyNumberFormat="1" applyFont="1" applyBorder="1" applyAlignment="1">
      <alignment horizontal="center"/>
    </xf>
    <xf numFmtId="5" fontId="21" fillId="0" borderId="0" xfId="8" applyNumberFormat="1" applyFont="1" applyBorder="1" applyAlignment="1">
      <alignment horizontal="center"/>
    </xf>
    <xf numFmtId="0" fontId="21" fillId="0" borderId="68" xfId="8" applyFont="1" applyBorder="1" applyAlignment="1">
      <alignment horizontal="center"/>
    </xf>
    <xf numFmtId="0" fontId="21" fillId="0" borderId="72" xfId="8" quotePrefix="1" applyFont="1" applyBorder="1" applyAlignment="1">
      <alignment horizontal="center"/>
    </xf>
    <xf numFmtId="0" fontId="21" fillId="0" borderId="73" xfId="8" applyFont="1" applyBorder="1" applyAlignment="1">
      <alignment horizontal="center"/>
    </xf>
    <xf numFmtId="0" fontId="21" fillId="0" borderId="74" xfId="8" applyFont="1" applyBorder="1" applyAlignment="1">
      <alignment horizontal="center"/>
    </xf>
    <xf numFmtId="5" fontId="21" fillId="0" borderId="68" xfId="8" applyNumberFormat="1" applyFont="1" applyBorder="1" applyAlignment="1">
      <alignment horizontal="center"/>
    </xf>
    <xf numFmtId="0" fontId="21" fillId="0" borderId="75" xfId="8" quotePrefix="1" applyFont="1" applyBorder="1" applyAlignment="1">
      <alignment horizontal="center"/>
    </xf>
    <xf numFmtId="0" fontId="21" fillId="0" borderId="76" xfId="8" applyFont="1" applyBorder="1" applyAlignment="1">
      <alignment horizontal="center"/>
    </xf>
    <xf numFmtId="0" fontId="21" fillId="0" borderId="77" xfId="8" applyFont="1" applyBorder="1" applyAlignment="1">
      <alignment horizontal="center"/>
    </xf>
    <xf numFmtId="0" fontId="21" fillId="0" borderId="69" xfId="8" quotePrefix="1" applyFont="1" applyBorder="1" applyAlignment="1">
      <alignment horizontal="left"/>
    </xf>
    <xf numFmtId="0" fontId="21" fillId="0" borderId="70" xfId="8" quotePrefix="1" applyFont="1" applyBorder="1" applyAlignment="1">
      <alignment horizontal="left"/>
    </xf>
    <xf numFmtId="0" fontId="20" fillId="0" borderId="70" xfId="8" applyBorder="1"/>
    <xf numFmtId="0" fontId="23" fillId="0" borderId="70" xfId="8" applyFont="1" applyBorder="1"/>
    <xf numFmtId="5" fontId="21" fillId="0" borderId="71" xfId="8" applyNumberFormat="1" applyFont="1" applyBorder="1" applyAlignment="1">
      <alignment horizontal="center"/>
    </xf>
    <xf numFmtId="0" fontId="21" fillId="0" borderId="0" xfId="8" quotePrefix="1" applyFont="1" applyAlignment="1">
      <alignment horizontal="left"/>
    </xf>
    <xf numFmtId="0" fontId="22" fillId="0" borderId="64" xfId="8" quotePrefix="1" applyFont="1" applyBorder="1" applyAlignment="1">
      <alignment horizontal="left"/>
    </xf>
    <xf numFmtId="0" fontId="22" fillId="0" borderId="65" xfId="8" quotePrefix="1" applyFont="1" applyBorder="1" applyAlignment="1">
      <alignment horizontal="left"/>
    </xf>
    <xf numFmtId="0" fontId="22" fillId="0" borderId="67" xfId="8" quotePrefix="1" applyFont="1" applyBorder="1" applyAlignment="1">
      <alignment horizontal="left"/>
    </xf>
    <xf numFmtId="0" fontId="22" fillId="0" borderId="0" xfId="8" quotePrefix="1" applyFont="1" applyBorder="1" applyAlignment="1">
      <alignment horizontal="left"/>
    </xf>
    <xf numFmtId="0" fontId="24" fillId="0" borderId="0" xfId="8" applyFont="1" applyBorder="1" applyAlignment="1">
      <alignment horizontal="centerContinuous"/>
    </xf>
    <xf numFmtId="0" fontId="20" fillId="0" borderId="0" xfId="8" applyBorder="1" applyAlignment="1">
      <alignment horizontal="centerContinuous"/>
    </xf>
    <xf numFmtId="0" fontId="20" fillId="0" borderId="67" xfId="8" applyBorder="1"/>
    <xf numFmtId="0" fontId="21" fillId="0" borderId="0" xfId="8" quotePrefix="1" applyFont="1" applyBorder="1" applyAlignment="1">
      <alignment horizontal="center"/>
    </xf>
    <xf numFmtId="0" fontId="21" fillId="0" borderId="67" xfId="8" applyFont="1" applyBorder="1"/>
    <xf numFmtId="0" fontId="21" fillId="0" borderId="0" xfId="8" applyFont="1" applyBorder="1"/>
    <xf numFmtId="7" fontId="21" fillId="0" borderId="0" xfId="8" applyNumberFormat="1" applyFont="1" applyBorder="1" applyAlignment="1">
      <alignment horizontal="center"/>
    </xf>
    <xf numFmtId="0" fontId="21" fillId="0" borderId="0" xfId="8" applyFont="1" applyAlignment="1">
      <alignment horizontal="right"/>
    </xf>
    <xf numFmtId="7" fontId="21" fillId="0" borderId="68" xfId="8" applyNumberFormat="1" applyFont="1" applyBorder="1" applyAlignment="1">
      <alignment horizontal="center"/>
    </xf>
    <xf numFmtId="7" fontId="20" fillId="0" borderId="0" xfId="8" applyNumberFormat="1"/>
    <xf numFmtId="1" fontId="20" fillId="0" borderId="0" xfId="8" applyNumberFormat="1" applyBorder="1" applyAlignment="1">
      <alignment horizontal="center"/>
    </xf>
    <xf numFmtId="1" fontId="20" fillId="0" borderId="68" xfId="8" applyNumberFormat="1" applyBorder="1" applyAlignment="1">
      <alignment horizontal="center"/>
    </xf>
    <xf numFmtId="1" fontId="20" fillId="0" borderId="0" xfId="8" applyNumberFormat="1"/>
    <xf numFmtId="0" fontId="21" fillId="0" borderId="69" xfId="8" applyFont="1" applyBorder="1"/>
    <xf numFmtId="0" fontId="21" fillId="0" borderId="70" xfId="8" applyFont="1" applyBorder="1"/>
    <xf numFmtId="7" fontId="21" fillId="0" borderId="70" xfId="8" applyNumberFormat="1" applyFont="1" applyBorder="1" applyAlignment="1">
      <alignment horizontal="center"/>
    </xf>
    <xf numFmtId="7" fontId="21" fillId="0" borderId="71" xfId="8" applyNumberFormat="1" applyFont="1" applyBorder="1" applyAlignment="1">
      <alignment horizontal="center"/>
    </xf>
    <xf numFmtId="0" fontId="22" fillId="0" borderId="64" xfId="8" applyFont="1" applyBorder="1"/>
    <xf numFmtId="0" fontId="22" fillId="0" borderId="65" xfId="8" applyFont="1" applyBorder="1"/>
    <xf numFmtId="3" fontId="21" fillId="0" borderId="72" xfId="8" applyNumberFormat="1" applyFont="1" applyBorder="1" applyAlignment="1">
      <alignment horizontal="center"/>
    </xf>
    <xf numFmtId="3" fontId="21" fillId="0" borderId="73" xfId="8" applyNumberFormat="1" applyFont="1" applyBorder="1" applyAlignment="1">
      <alignment horizontal="center"/>
    </xf>
    <xf numFmtId="3" fontId="21" fillId="0" borderId="74" xfId="8" applyNumberFormat="1" applyFont="1" applyBorder="1" applyAlignment="1">
      <alignment horizontal="center"/>
    </xf>
    <xf numFmtId="3" fontId="21" fillId="0" borderId="78" xfId="8" applyNumberFormat="1" applyFont="1" applyBorder="1" applyAlignment="1">
      <alignment horizontal="center"/>
    </xf>
    <xf numFmtId="3" fontId="21" fillId="0" borderId="79" xfId="8" applyNumberFormat="1" applyFont="1" applyBorder="1" applyAlignment="1">
      <alignment horizontal="center"/>
    </xf>
    <xf numFmtId="3" fontId="21" fillId="0" borderId="0" xfId="8" applyNumberFormat="1" applyFont="1" applyBorder="1" applyAlignment="1">
      <alignment horizontal="center"/>
    </xf>
    <xf numFmtId="3" fontId="21" fillId="0" borderId="80" xfId="8" applyNumberFormat="1" applyFont="1" applyBorder="1" applyAlignment="1">
      <alignment horizontal="center"/>
    </xf>
    <xf numFmtId="3" fontId="21" fillId="0" borderId="81" xfId="8" applyNumberFormat="1" applyFont="1" applyBorder="1" applyAlignment="1">
      <alignment horizontal="center"/>
    </xf>
    <xf numFmtId="3" fontId="21" fillId="0" borderId="75" xfId="8" applyNumberFormat="1" applyFont="1" applyBorder="1" applyAlignment="1">
      <alignment horizontal="center"/>
    </xf>
    <xf numFmtId="3" fontId="21" fillId="0" borderId="76" xfId="8" applyNumberFormat="1" applyFont="1" applyBorder="1" applyAlignment="1">
      <alignment horizontal="center"/>
    </xf>
    <xf numFmtId="3" fontId="21" fillId="0" borderId="77" xfId="8" applyNumberFormat="1" applyFont="1" applyBorder="1" applyAlignment="1">
      <alignment horizontal="center"/>
    </xf>
    <xf numFmtId="3" fontId="21" fillId="0" borderId="82" xfId="8" applyNumberFormat="1" applyFont="1" applyBorder="1" applyAlignment="1">
      <alignment horizontal="center"/>
    </xf>
    <xf numFmtId="1" fontId="20" fillId="0" borderId="68" xfId="8" applyNumberFormat="1" applyBorder="1"/>
    <xf numFmtId="3" fontId="21" fillId="0" borderId="83" xfId="8" applyNumberFormat="1" applyFont="1" applyBorder="1" applyAlignment="1">
      <alignment horizontal="center"/>
    </xf>
    <xf numFmtId="3" fontId="21" fillId="0" borderId="84" xfId="8" applyNumberFormat="1" applyFont="1" applyBorder="1" applyAlignment="1">
      <alignment horizontal="center"/>
    </xf>
    <xf numFmtId="3" fontId="21" fillId="0" borderId="85" xfId="8" applyNumberFormat="1" applyFont="1" applyBorder="1" applyAlignment="1">
      <alignment horizontal="center"/>
    </xf>
    <xf numFmtId="3" fontId="21" fillId="0" borderId="86" xfId="8" applyNumberFormat="1" applyFont="1" applyBorder="1" applyAlignment="1">
      <alignment horizontal="center"/>
    </xf>
    <xf numFmtId="3" fontId="21" fillId="0" borderId="87" xfId="8" applyNumberFormat="1" applyFont="1" applyBorder="1" applyAlignment="1">
      <alignment horizontal="center"/>
    </xf>
    <xf numFmtId="3" fontId="21" fillId="0" borderId="88" xfId="8" applyNumberFormat="1" applyFont="1" applyBorder="1" applyAlignment="1">
      <alignment horizontal="center"/>
    </xf>
    <xf numFmtId="3" fontId="21" fillId="0" borderId="89" xfId="8" applyNumberFormat="1" applyFont="1" applyBorder="1" applyAlignment="1">
      <alignment horizontal="center"/>
    </xf>
    <xf numFmtId="3" fontId="21" fillId="0" borderId="90" xfId="8" applyNumberFormat="1" applyFont="1" applyBorder="1" applyAlignment="1">
      <alignment horizontal="center"/>
    </xf>
    <xf numFmtId="3" fontId="21" fillId="0" borderId="91" xfId="8" applyNumberFormat="1" applyFont="1" applyBorder="1" applyAlignment="1">
      <alignment horizontal="center"/>
    </xf>
    <xf numFmtId="3" fontId="21" fillId="0" borderId="92" xfId="8" applyNumberFormat="1" applyFont="1" applyBorder="1" applyAlignment="1">
      <alignment horizontal="center"/>
    </xf>
    <xf numFmtId="3" fontId="21" fillId="0" borderId="93" xfId="8" applyNumberFormat="1" applyFont="1" applyBorder="1" applyAlignment="1">
      <alignment horizontal="center"/>
    </xf>
    <xf numFmtId="0" fontId="20" fillId="0" borderId="0" xfId="8" applyBorder="1" applyAlignment="1">
      <alignment horizontal="center"/>
    </xf>
    <xf numFmtId="3" fontId="21" fillId="0" borderId="94" xfId="8" applyNumberFormat="1" applyFont="1" applyBorder="1" applyAlignment="1">
      <alignment horizontal="center"/>
    </xf>
    <xf numFmtId="3" fontId="21" fillId="0" borderId="95" xfId="8" applyNumberFormat="1" applyFont="1" applyBorder="1" applyAlignment="1">
      <alignment horizontal="center"/>
    </xf>
    <xf numFmtId="3" fontId="21" fillId="0" borderId="96" xfId="8" applyNumberFormat="1" applyFont="1" applyBorder="1" applyAlignment="1">
      <alignment horizontal="center"/>
    </xf>
    <xf numFmtId="3" fontId="21" fillId="0" borderId="97" xfId="8" applyNumberFormat="1" applyFont="1" applyBorder="1" applyAlignment="1">
      <alignment horizontal="center"/>
    </xf>
    <xf numFmtId="3" fontId="21" fillId="0" borderId="98" xfId="8" applyNumberFormat="1" applyFont="1" applyBorder="1" applyAlignment="1">
      <alignment horizontal="center"/>
    </xf>
    <xf numFmtId="3" fontId="21" fillId="0" borderId="99" xfId="8" applyNumberFormat="1" applyFont="1" applyBorder="1" applyAlignment="1">
      <alignment horizontal="center"/>
    </xf>
    <xf numFmtId="3" fontId="21" fillId="0" borderId="100" xfId="8" applyNumberFormat="1" applyFont="1" applyBorder="1" applyAlignment="1">
      <alignment horizontal="center"/>
    </xf>
    <xf numFmtId="3" fontId="21" fillId="0" borderId="101" xfId="8" applyNumberFormat="1" applyFont="1" applyBorder="1" applyAlignment="1">
      <alignment horizontal="center"/>
    </xf>
    <xf numFmtId="3" fontId="21" fillId="0" borderId="68" xfId="8" applyNumberFormat="1" applyFont="1" applyBorder="1" applyAlignment="1">
      <alignment horizontal="center"/>
    </xf>
    <xf numFmtId="3" fontId="21" fillId="0" borderId="102" xfId="8" applyNumberFormat="1" applyFont="1" applyBorder="1" applyAlignment="1">
      <alignment horizontal="center"/>
    </xf>
    <xf numFmtId="3" fontId="21" fillId="0" borderId="103" xfId="8" applyNumberFormat="1" applyFont="1" applyBorder="1" applyAlignment="1">
      <alignment horizontal="center"/>
    </xf>
    <xf numFmtId="3" fontId="21" fillId="0" borderId="104" xfId="8" applyNumberFormat="1" applyFont="1" applyBorder="1" applyAlignment="1">
      <alignment horizontal="center"/>
    </xf>
    <xf numFmtId="0" fontId="21" fillId="0" borderId="68" xfId="8" applyFont="1" applyBorder="1"/>
    <xf numFmtId="0" fontId="22" fillId="0" borderId="67" xfId="8" applyFont="1" applyBorder="1"/>
    <xf numFmtId="0" fontId="22" fillId="0" borderId="0" xfId="8" applyFont="1" applyBorder="1"/>
    <xf numFmtId="5" fontId="21" fillId="0" borderId="0" xfId="8" applyNumberFormat="1" applyFont="1" applyBorder="1"/>
    <xf numFmtId="0" fontId="20" fillId="0" borderId="69" xfId="8" applyBorder="1"/>
    <xf numFmtId="0" fontId="22" fillId="0" borderId="70" xfId="8" applyFont="1" applyBorder="1" applyAlignment="1">
      <alignment horizontal="right"/>
    </xf>
    <xf numFmtId="5" fontId="21" fillId="0" borderId="105" xfId="8" applyNumberFormat="1" applyFont="1" applyBorder="1"/>
    <xf numFmtId="0" fontId="21" fillId="0" borderId="71" xfId="8" applyFont="1" applyBorder="1"/>
    <xf numFmtId="5" fontId="20" fillId="0" borderId="0" xfId="8" applyNumberFormat="1"/>
    <xf numFmtId="0" fontId="23" fillId="7" borderId="64" xfId="8" applyFont="1" applyFill="1" applyBorder="1"/>
    <xf numFmtId="0" fontId="21" fillId="7" borderId="65" xfId="8" applyFont="1" applyFill="1" applyBorder="1"/>
    <xf numFmtId="0" fontId="20" fillId="7" borderId="65" xfId="8" applyFill="1" applyBorder="1"/>
    <xf numFmtId="0" fontId="20" fillId="7" borderId="66" xfId="8" applyFill="1" applyBorder="1"/>
    <xf numFmtId="0" fontId="21" fillId="7" borderId="67" xfId="8" applyFont="1" applyFill="1" applyBorder="1"/>
    <xf numFmtId="0" fontId="21" fillId="7" borderId="0" xfId="8" applyFont="1" applyFill="1" applyBorder="1"/>
    <xf numFmtId="0" fontId="20" fillId="7" borderId="0" xfId="8" applyFill="1" applyBorder="1"/>
    <xf numFmtId="0" fontId="20" fillId="7" borderId="68" xfId="8" applyFill="1" applyBorder="1"/>
    <xf numFmtId="0" fontId="23" fillId="7" borderId="67" xfId="8" applyFont="1" applyFill="1" applyBorder="1"/>
    <xf numFmtId="0" fontId="21" fillId="7" borderId="69" xfId="8" applyFont="1" applyFill="1" applyBorder="1"/>
    <xf numFmtId="0" fontId="21" fillId="7" borderId="70" xfId="8" applyFont="1" applyFill="1" applyBorder="1"/>
    <xf numFmtId="0" fontId="20" fillId="7" borderId="70" xfId="8" applyFill="1" applyBorder="1"/>
    <xf numFmtId="0" fontId="20" fillId="7" borderId="71" xfId="8" applyFill="1" applyBorder="1"/>
    <xf numFmtId="0" fontId="20" fillId="2" borderId="0" xfId="8" applyFill="1"/>
    <xf numFmtId="0" fontId="20" fillId="2" borderId="2" xfId="8" applyFill="1" applyBorder="1"/>
    <xf numFmtId="0" fontId="20" fillId="13" borderId="0" xfId="8" applyFill="1" applyAlignment="1">
      <alignment horizontal="centerContinuous"/>
    </xf>
    <xf numFmtId="0" fontId="20" fillId="13" borderId="2" xfId="8" applyFill="1" applyBorder="1" applyAlignment="1">
      <alignment horizontal="center"/>
    </xf>
    <xf numFmtId="0" fontId="20" fillId="14" borderId="2" xfId="8" applyFill="1" applyBorder="1" applyAlignment="1">
      <alignment horizontal="center"/>
    </xf>
    <xf numFmtId="0" fontId="20" fillId="4" borderId="2" xfId="8" applyFill="1" applyBorder="1" applyAlignment="1">
      <alignment horizontal="center"/>
    </xf>
    <xf numFmtId="0" fontId="20" fillId="15" borderId="2" xfId="8" applyFill="1" applyBorder="1" applyAlignment="1">
      <alignment horizontal="center"/>
    </xf>
    <xf numFmtId="15" fontId="0" fillId="0" borderId="0" xfId="0" applyNumberFormat="1"/>
    <xf numFmtId="9" fontId="0" fillId="0" borderId="0" xfId="0" applyNumberFormat="1"/>
    <xf numFmtId="43" fontId="58" fillId="0" borderId="0" xfId="1" applyFont="1"/>
    <xf numFmtId="0" fontId="0" fillId="9" borderId="106" xfId="0" applyFill="1" applyBorder="1"/>
    <xf numFmtId="0" fontId="25" fillId="9" borderId="3" xfId="0" applyFont="1" applyFill="1" applyBorder="1"/>
    <xf numFmtId="0" fontId="0" fillId="9" borderId="3" xfId="0" applyFill="1" applyBorder="1"/>
    <xf numFmtId="0" fontId="0" fillId="9" borderId="107" xfId="0" applyFill="1" applyBorder="1"/>
    <xf numFmtId="0" fontId="27" fillId="0" borderId="0" xfId="0" applyFont="1" applyAlignment="1">
      <alignment horizontal="right"/>
    </xf>
    <xf numFmtId="0" fontId="29" fillId="0" borderId="0" xfId="0" applyFont="1"/>
    <xf numFmtId="0" fontId="2" fillId="0" borderId="0" xfId="0" applyFont="1"/>
    <xf numFmtId="0" fontId="30" fillId="0" borderId="0" xfId="0" applyFont="1"/>
    <xf numFmtId="0" fontId="31" fillId="0" borderId="0" xfId="0" applyFont="1"/>
    <xf numFmtId="0" fontId="28" fillId="0" borderId="0" xfId="0" applyFont="1" applyAlignment="1">
      <alignment horizontal="right"/>
    </xf>
    <xf numFmtId="4" fontId="0" fillId="0" borderId="0" xfId="0" applyNumberFormat="1"/>
    <xf numFmtId="8" fontId="0" fillId="0" borderId="0" xfId="0" applyNumberFormat="1"/>
    <xf numFmtId="0" fontId="25" fillId="0" borderId="0" xfId="0" applyFont="1" applyAlignment="1">
      <alignment horizontal="center"/>
    </xf>
    <xf numFmtId="49" fontId="0" fillId="0" borderId="0" xfId="0" applyNumberFormat="1"/>
    <xf numFmtId="0" fontId="0" fillId="0" borderId="0" xfId="0" applyAlignment="1">
      <alignment horizontal="left"/>
    </xf>
    <xf numFmtId="4" fontId="0" fillId="0" borderId="0" xfId="0" applyNumberFormat="1" applyAlignment="1">
      <alignment horizontal="left"/>
    </xf>
    <xf numFmtId="4" fontId="30" fillId="0" borderId="0" xfId="0" applyNumberFormat="1" applyFont="1" applyAlignment="1">
      <alignment horizontal="left"/>
    </xf>
    <xf numFmtId="0" fontId="0" fillId="0" borderId="0" xfId="0" applyNumberFormat="1" applyAlignment="1">
      <alignment horizontal="left"/>
    </xf>
    <xf numFmtId="0" fontId="0" fillId="0" borderId="0" xfId="0" applyNumberFormat="1"/>
    <xf numFmtId="0" fontId="0" fillId="0" borderId="0" xfId="0" applyBorder="1" applyAlignment="1">
      <alignment wrapText="1"/>
    </xf>
    <xf numFmtId="0" fontId="32" fillId="0" borderId="0" xfId="0" applyFont="1"/>
    <xf numFmtId="0" fontId="33" fillId="0" borderId="0" xfId="0" applyFont="1"/>
    <xf numFmtId="0" fontId="59" fillId="5" borderId="0" xfId="0" applyFont="1" applyFill="1" applyAlignment="1">
      <alignment horizontal="center"/>
    </xf>
    <xf numFmtId="0" fontId="68" fillId="16" borderId="0" xfId="0" applyFont="1" applyFill="1"/>
    <xf numFmtId="0" fontId="0" fillId="5" borderId="108" xfId="0" applyFill="1" applyBorder="1" applyAlignment="1">
      <alignment horizontal="center"/>
    </xf>
    <xf numFmtId="0" fontId="59" fillId="5" borderId="109" xfId="0" applyFont="1" applyFill="1" applyBorder="1" applyAlignment="1">
      <alignment horizontal="center"/>
    </xf>
    <xf numFmtId="0" fontId="59" fillId="5" borderId="110" xfId="0" applyFont="1" applyFill="1" applyBorder="1" applyAlignment="1">
      <alignment horizontal="center"/>
    </xf>
    <xf numFmtId="0" fontId="68" fillId="0" borderId="0" xfId="0" applyFont="1" applyFill="1"/>
    <xf numFmtId="0" fontId="59" fillId="0" borderId="0" xfId="0" applyFont="1" applyFill="1" applyBorder="1" applyAlignment="1">
      <alignment horizontal="center"/>
    </xf>
    <xf numFmtId="0" fontId="0" fillId="17" borderId="1" xfId="0" applyFill="1" applyBorder="1" applyAlignment="1" applyProtection="1">
      <alignment horizontal="center" vertical="center"/>
      <protection locked="0"/>
    </xf>
    <xf numFmtId="0" fontId="10" fillId="17" borderId="111" xfId="0" applyFont="1" applyFill="1" applyBorder="1" applyAlignment="1" applyProtection="1">
      <alignment horizontal="center" vertical="center"/>
      <protection locked="0"/>
    </xf>
    <xf numFmtId="0" fontId="0" fillId="0" borderId="0" xfId="0" applyFill="1" applyBorder="1" applyProtection="1">
      <protection locked="0"/>
    </xf>
    <xf numFmtId="0" fontId="36" fillId="0" borderId="0" xfId="0" applyFont="1" applyProtection="1">
      <protection locked="0"/>
    </xf>
    <xf numFmtId="0" fontId="0" fillId="0" borderId="0" xfId="0" applyAlignment="1" applyProtection="1">
      <alignment vertical="center"/>
      <protection locked="0"/>
    </xf>
    <xf numFmtId="0" fontId="0" fillId="0" borderId="0" xfId="0" applyAlignment="1" applyProtection="1">
      <alignment horizontal="center"/>
      <protection locked="0"/>
    </xf>
    <xf numFmtId="0" fontId="37" fillId="0" borderId="0" xfId="0" applyFont="1" applyAlignment="1" applyProtection="1">
      <alignment horizontal="center"/>
      <protection locked="0"/>
    </xf>
    <xf numFmtId="0" fontId="7" fillId="17" borderId="112" xfId="0" applyFont="1" applyFill="1" applyBorder="1" applyAlignment="1" applyProtection="1">
      <alignment horizontal="center"/>
      <protection locked="0"/>
    </xf>
    <xf numFmtId="0" fontId="39" fillId="0" borderId="0" xfId="0" applyFont="1" applyAlignment="1" applyProtection="1">
      <alignment horizontal="center"/>
      <protection locked="0"/>
    </xf>
    <xf numFmtId="0" fontId="40" fillId="0" borderId="0" xfId="0" applyFont="1" applyAlignment="1" applyProtection="1">
      <alignment horizontal="left"/>
      <protection locked="0"/>
    </xf>
    <xf numFmtId="0" fontId="40" fillId="0" borderId="0" xfId="0" applyFont="1" applyAlignment="1" applyProtection="1">
      <alignment horizontal="center"/>
      <protection locked="0"/>
    </xf>
    <xf numFmtId="0" fontId="7" fillId="17" borderId="113" xfId="0" applyFont="1" applyFill="1" applyBorder="1" applyAlignment="1" applyProtection="1">
      <alignment horizontal="center"/>
      <protection locked="0"/>
    </xf>
    <xf numFmtId="0" fontId="7" fillId="0" borderId="0" xfId="0" applyFont="1" applyAlignment="1" applyProtection="1">
      <alignment horizontal="center"/>
      <protection locked="0"/>
    </xf>
    <xf numFmtId="0" fontId="41" fillId="0" borderId="0" xfId="0" applyFont="1" applyAlignment="1" applyProtection="1">
      <alignment horizontal="center"/>
      <protection locked="0"/>
    </xf>
    <xf numFmtId="0" fontId="7" fillId="0" borderId="0" xfId="0" applyFont="1" applyAlignment="1" applyProtection="1">
      <alignment horizontal="left" indent="1"/>
      <protection locked="0"/>
    </xf>
    <xf numFmtId="0" fontId="42" fillId="0" borderId="0" xfId="0" applyFont="1" applyProtection="1">
      <protection locked="0"/>
    </xf>
    <xf numFmtId="0" fontId="43" fillId="0" borderId="0" xfId="0" applyFont="1" applyProtection="1">
      <protection locked="0"/>
    </xf>
    <xf numFmtId="0" fontId="44" fillId="0" borderId="0" xfId="0" applyFont="1" applyProtection="1">
      <protection locked="0"/>
    </xf>
    <xf numFmtId="0" fontId="10" fillId="17" borderId="113" xfId="0" applyFont="1" applyFill="1" applyBorder="1" applyAlignment="1" applyProtection="1">
      <alignment horizontal="center"/>
      <protection locked="0"/>
    </xf>
    <xf numFmtId="0" fontId="42" fillId="0" borderId="0" xfId="0" applyFont="1" applyAlignment="1" applyProtection="1">
      <alignment horizontal="center"/>
      <protection locked="0"/>
    </xf>
    <xf numFmtId="0" fontId="0" fillId="0" borderId="0" xfId="0" applyAlignment="1" applyProtection="1">
      <alignment horizontal="left" indent="1"/>
      <protection locked="0"/>
    </xf>
    <xf numFmtId="0" fontId="44" fillId="0" borderId="0" xfId="0" applyFont="1" applyAlignment="1" applyProtection="1">
      <alignment horizontal="center"/>
      <protection locked="0"/>
    </xf>
    <xf numFmtId="0" fontId="7" fillId="0" borderId="0" xfId="0" quotePrefix="1" applyFont="1" applyAlignment="1" applyProtection="1">
      <alignment horizontal="center"/>
      <protection locked="0"/>
    </xf>
    <xf numFmtId="0" fontId="47" fillId="17" borderId="113" xfId="0" applyFont="1" applyFill="1" applyBorder="1" applyAlignment="1" applyProtection="1">
      <alignment horizontal="center"/>
      <protection locked="0"/>
    </xf>
    <xf numFmtId="0" fontId="2" fillId="0" borderId="0" xfId="0" applyFont="1" applyAlignment="1" applyProtection="1">
      <alignment horizontal="left" indent="1"/>
      <protection locked="0"/>
    </xf>
    <xf numFmtId="0" fontId="2" fillId="0" borderId="0" xfId="0" applyFont="1" applyAlignment="1" applyProtection="1">
      <alignment horizontal="center"/>
      <protection locked="0"/>
    </xf>
    <xf numFmtId="0" fontId="0" fillId="18" borderId="5" xfId="0" applyFill="1" applyBorder="1"/>
    <xf numFmtId="0" fontId="0" fillId="18" borderId="0" xfId="0" applyFill="1" applyBorder="1"/>
    <xf numFmtId="0" fontId="0" fillId="18" borderId="114" xfId="0" applyFill="1" applyBorder="1"/>
    <xf numFmtId="0" fontId="0" fillId="18" borderId="115" xfId="0" applyFill="1" applyBorder="1"/>
    <xf numFmtId="0" fontId="0" fillId="18" borderId="116" xfId="0" applyFill="1" applyBorder="1"/>
    <xf numFmtId="0" fontId="0" fillId="18" borderId="117" xfId="0" applyFill="1" applyBorder="1"/>
    <xf numFmtId="0" fontId="59" fillId="19" borderId="109" xfId="0" applyFont="1" applyFill="1" applyBorder="1"/>
    <xf numFmtId="0" fontId="59" fillId="19" borderId="118" xfId="0" applyFont="1" applyFill="1" applyBorder="1"/>
    <xf numFmtId="0" fontId="59" fillId="19" borderId="110" xfId="0" applyFont="1" applyFill="1" applyBorder="1"/>
    <xf numFmtId="0" fontId="69" fillId="0" borderId="0" xfId="0" applyFont="1"/>
    <xf numFmtId="0" fontId="70" fillId="16" borderId="0" xfId="0" applyFont="1" applyFill="1"/>
    <xf numFmtId="0" fontId="0" fillId="0" borderId="0" xfId="0" applyFont="1"/>
    <xf numFmtId="0" fontId="71" fillId="0" borderId="0" xfId="0" applyFont="1"/>
    <xf numFmtId="0" fontId="72" fillId="0" borderId="0" xfId="0" applyFont="1"/>
    <xf numFmtId="17" fontId="73" fillId="0" borderId="0" xfId="0" quotePrefix="1" applyNumberFormat="1" applyFont="1"/>
    <xf numFmtId="164" fontId="59" fillId="0" borderId="0" xfId="1" applyNumberFormat="1" applyFont="1" applyFill="1" applyBorder="1" applyAlignment="1">
      <alignment horizontal="center"/>
    </xf>
    <xf numFmtId="165" fontId="74" fillId="0" borderId="0" xfId="6" applyFont="1"/>
    <xf numFmtId="0" fontId="51" fillId="5" borderId="0" xfId="0" quotePrefix="1" applyNumberFormat="1" applyFont="1" applyFill="1"/>
    <xf numFmtId="0" fontId="51" fillId="5" borderId="0" xfId="0" applyNumberFormat="1" applyFont="1" applyFill="1"/>
    <xf numFmtId="0" fontId="52" fillId="0" borderId="0" xfId="0" quotePrefix="1" applyNumberFormat="1" applyFont="1"/>
    <xf numFmtId="0" fontId="52" fillId="0" borderId="0" xfId="0" applyNumberFormat="1" applyFont="1"/>
    <xf numFmtId="14" fontId="52" fillId="0" borderId="0" xfId="0" applyNumberFormat="1" applyFont="1"/>
    <xf numFmtId="7" fontId="52" fillId="0" borderId="0" xfId="0" applyNumberFormat="1" applyFont="1"/>
    <xf numFmtId="0" fontId="52" fillId="0" borderId="0" xfId="0" quotePrefix="1" applyNumberFormat="1" applyFont="1" applyAlignment="1">
      <alignment horizontal="left"/>
    </xf>
    <xf numFmtId="0" fontId="20" fillId="0" borderId="0" xfId="0" applyFont="1"/>
    <xf numFmtId="15" fontId="0" fillId="0" borderId="0" xfId="0" applyNumberFormat="1" applyAlignment="1" applyProtection="1">
      <alignment vertical="center"/>
    </xf>
    <xf numFmtId="164" fontId="68" fillId="0" borderId="0" xfId="1" applyNumberFormat="1" applyFont="1" applyFill="1"/>
    <xf numFmtId="164" fontId="1" fillId="0" borderId="48" xfId="1" applyNumberFormat="1" applyFont="1" applyBorder="1"/>
    <xf numFmtId="0" fontId="0" fillId="5" borderId="48" xfId="0" applyFill="1" applyBorder="1"/>
    <xf numFmtId="0" fontId="0" fillId="0" borderId="0" xfId="0" applyFill="1" applyBorder="1"/>
    <xf numFmtId="9" fontId="2" fillId="0" borderId="0" xfId="6" applyNumberFormat="1"/>
    <xf numFmtId="0" fontId="2" fillId="0" borderId="0" xfId="6" applyNumberFormat="1"/>
    <xf numFmtId="43" fontId="2" fillId="0" borderId="0" xfId="1" quotePrefix="1" applyFont="1" applyProtection="1">
      <protection locked="0"/>
    </xf>
    <xf numFmtId="43" fontId="7" fillId="4" borderId="0" xfId="1" quotePrefix="1" applyFont="1" applyFill="1" applyProtection="1">
      <protection locked="0"/>
    </xf>
    <xf numFmtId="8" fontId="7" fillId="0" borderId="0" xfId="6" applyNumberFormat="1" applyFont="1"/>
    <xf numFmtId="0" fontId="75" fillId="0" borderId="0" xfId="0" applyFont="1"/>
    <xf numFmtId="0" fontId="76" fillId="0" borderId="0" xfId="0" applyFont="1"/>
    <xf numFmtId="0" fontId="77" fillId="0" borderId="0" xfId="0" applyFont="1"/>
    <xf numFmtId="0" fontId="25" fillId="9" borderId="0" xfId="0" applyFont="1" applyFill="1" applyBorder="1"/>
    <xf numFmtId="0" fontId="76" fillId="0" borderId="0" xfId="0" applyFont="1" applyAlignment="1">
      <alignment horizontal="right"/>
    </xf>
    <xf numFmtId="164" fontId="78" fillId="0" borderId="0" xfId="1" applyNumberFormat="1" applyFont="1" applyBorder="1" applyAlignment="1">
      <alignment horizontal="center"/>
    </xf>
    <xf numFmtId="164" fontId="77" fillId="0" borderId="0" xfId="0" applyNumberFormat="1" applyFont="1"/>
    <xf numFmtId="164" fontId="2" fillId="0" borderId="0" xfId="1" applyNumberFormat="1" applyFont="1" applyBorder="1" applyAlignment="1">
      <alignment horizontal="center"/>
    </xf>
    <xf numFmtId="0" fontId="76" fillId="0" borderId="3" xfId="0" applyFont="1" applyBorder="1"/>
    <xf numFmtId="164" fontId="7" fillId="0" borderId="3" xfId="1" applyNumberFormat="1" applyFont="1" applyBorder="1" applyAlignment="1">
      <alignment horizontal="center"/>
    </xf>
    <xf numFmtId="164" fontId="7" fillId="0" borderId="0" xfId="1" applyNumberFormat="1" applyFont="1" applyBorder="1" applyAlignment="1">
      <alignment horizontal="center"/>
    </xf>
    <xf numFmtId="0" fontId="76" fillId="0" borderId="119" xfId="0" applyFont="1" applyBorder="1"/>
    <xf numFmtId="164" fontId="7" fillId="0" borderId="119" xfId="1" applyNumberFormat="1" applyFont="1" applyBorder="1" applyAlignment="1">
      <alignment horizontal="center"/>
    </xf>
    <xf numFmtId="0" fontId="53" fillId="0" borderId="0" xfId="0" applyFont="1" applyBorder="1"/>
    <xf numFmtId="0" fontId="34" fillId="0" borderId="0" xfId="0" applyFont="1"/>
    <xf numFmtId="0" fontId="53" fillId="0" borderId="0" xfId="0" applyFont="1"/>
    <xf numFmtId="0" fontId="53" fillId="0" borderId="0" xfId="0" applyFont="1" applyAlignment="1">
      <alignment horizontal="center"/>
    </xf>
    <xf numFmtId="0" fontId="25" fillId="0" borderId="0" xfId="0" applyFont="1" applyFill="1" applyBorder="1"/>
    <xf numFmtId="0" fontId="53" fillId="0" borderId="0" xfId="0" applyFont="1" applyFill="1" applyBorder="1"/>
    <xf numFmtId="0" fontId="7" fillId="0" borderId="0" xfId="0" applyFont="1" applyFill="1" applyBorder="1" applyAlignment="1">
      <alignment horizontal="right"/>
    </xf>
    <xf numFmtId="0" fontId="34" fillId="0" borderId="0" xfId="0" applyFont="1" applyFill="1" applyBorder="1"/>
    <xf numFmtId="0" fontId="53" fillId="0" borderId="0" xfId="0" applyFont="1" applyFill="1" applyBorder="1" applyAlignment="1">
      <alignment horizontal="center"/>
    </xf>
    <xf numFmtId="0" fontId="7" fillId="0" borderId="0" xfId="0" applyFont="1" applyFill="1" applyBorder="1" applyAlignment="1">
      <alignment horizontal="center"/>
    </xf>
    <xf numFmtId="164" fontId="53" fillId="0" borderId="0" xfId="0" applyNumberFormat="1" applyFont="1" applyAlignment="1"/>
    <xf numFmtId="0" fontId="53" fillId="0" borderId="0" xfId="0" applyFont="1" applyAlignment="1"/>
    <xf numFmtId="164" fontId="53" fillId="0" borderId="0" xfId="1" applyNumberFormat="1" applyFont="1" applyBorder="1" applyAlignment="1">
      <alignment horizontal="center"/>
    </xf>
    <xf numFmtId="9" fontId="53" fillId="0" borderId="0" xfId="1" applyNumberFormat="1" applyFont="1" applyBorder="1" applyAlignment="1">
      <alignment horizontal="center"/>
    </xf>
    <xf numFmtId="164" fontId="56" fillId="0" borderId="0" xfId="1" applyNumberFormat="1" applyFont="1" applyBorder="1" applyAlignment="1">
      <alignment horizontal="center"/>
    </xf>
    <xf numFmtId="9" fontId="56" fillId="0" borderId="0" xfId="1" applyNumberFormat="1" applyFont="1" applyBorder="1" applyAlignment="1">
      <alignment horizontal="center"/>
    </xf>
    <xf numFmtId="164" fontId="34" fillId="0" borderId="0" xfId="1" applyNumberFormat="1" applyFont="1" applyBorder="1" applyAlignment="1">
      <alignment horizontal="center"/>
    </xf>
    <xf numFmtId="170" fontId="53" fillId="0" borderId="0" xfId="1" applyNumberFormat="1" applyFont="1" applyAlignment="1"/>
    <xf numFmtId="0" fontId="53" fillId="0" borderId="0" xfId="0" applyFont="1" applyAlignment="1">
      <alignment wrapText="1"/>
    </xf>
    <xf numFmtId="164" fontId="34" fillId="0" borderId="0" xfId="0" applyNumberFormat="1" applyFont="1" applyAlignment="1"/>
    <xf numFmtId="164" fontId="57" fillId="0" borderId="0" xfId="1" applyNumberFormat="1" applyFont="1" applyBorder="1" applyAlignment="1">
      <alignment horizontal="center"/>
    </xf>
    <xf numFmtId="164" fontId="34" fillId="0" borderId="0" xfId="1" applyNumberFormat="1" applyFont="1" applyFill="1" applyBorder="1" applyAlignment="1">
      <alignment horizontal="center"/>
    </xf>
    <xf numFmtId="164" fontId="56" fillId="0" borderId="0" xfId="1" applyNumberFormat="1" applyFont="1" applyFill="1" applyBorder="1" applyAlignment="1">
      <alignment horizontal="center"/>
    </xf>
    <xf numFmtId="0" fontId="34" fillId="0" borderId="0" xfId="0" applyFont="1" applyBorder="1"/>
    <xf numFmtId="0" fontId="53" fillId="0" borderId="0" xfId="0" applyFont="1" applyBorder="1" applyAlignment="1">
      <alignment horizontal="center"/>
    </xf>
    <xf numFmtId="164" fontId="34" fillId="0" borderId="0" xfId="1" applyNumberFormat="1" applyFont="1" applyAlignment="1">
      <alignment horizontal="center"/>
    </xf>
    <xf numFmtId="164" fontId="53" fillId="0" borderId="0" xfId="1" applyNumberFormat="1" applyFont="1" applyAlignment="1">
      <alignment horizontal="center"/>
    </xf>
    <xf numFmtId="43" fontId="53" fillId="0" borderId="0" xfId="1" applyFont="1" applyAlignment="1">
      <alignment horizontal="center"/>
    </xf>
    <xf numFmtId="164" fontId="53" fillId="0" borderId="0" xfId="0" applyNumberFormat="1" applyFont="1" applyAlignment="1">
      <alignment horizontal="center"/>
    </xf>
    <xf numFmtId="164" fontId="53" fillId="0" borderId="0" xfId="0" applyNumberFormat="1" applyFont="1"/>
    <xf numFmtId="0" fontId="0" fillId="0" borderId="53" xfId="0" applyBorder="1" applyAlignment="1">
      <alignment horizontal="center" vertical="center" wrapText="1"/>
    </xf>
    <xf numFmtId="0" fontId="0" fillId="0" borderId="55" xfId="0" applyBorder="1" applyAlignment="1">
      <alignment horizontal="center" vertical="center" wrapText="1"/>
    </xf>
    <xf numFmtId="0" fontId="0" fillId="0" borderId="56" xfId="0" applyBorder="1"/>
    <xf numFmtId="10" fontId="0" fillId="0" borderId="57" xfId="0" applyNumberFormat="1" applyBorder="1"/>
    <xf numFmtId="0" fontId="0" fillId="0" borderId="58" xfId="0" applyBorder="1"/>
    <xf numFmtId="10" fontId="0" fillId="0" borderId="60" xfId="0" applyNumberFormat="1" applyBorder="1"/>
    <xf numFmtId="164" fontId="0" fillId="0" borderId="0" xfId="0" applyNumberFormat="1"/>
    <xf numFmtId="164" fontId="61" fillId="5" borderId="2" xfId="1" applyNumberFormat="1" applyFont="1" applyFill="1" applyBorder="1"/>
    <xf numFmtId="164" fontId="61" fillId="20" borderId="129" xfId="1" applyNumberFormat="1" applyFont="1" applyFill="1" applyBorder="1"/>
    <xf numFmtId="0" fontId="80" fillId="0" borderId="0" xfId="0" applyFont="1"/>
    <xf numFmtId="0" fontId="80" fillId="0" borderId="0" xfId="0" quotePrefix="1" applyFont="1" applyAlignment="1">
      <alignment wrapText="1"/>
    </xf>
    <xf numFmtId="0" fontId="81" fillId="0" borderId="0" xfId="0" applyFont="1"/>
    <xf numFmtId="174" fontId="75" fillId="0" borderId="0" xfId="10" applyNumberFormat="1" applyFont="1" applyFill="1"/>
    <xf numFmtId="174" fontId="83" fillId="0" borderId="0" xfId="10" applyNumberFormat="1" applyFont="1" applyFill="1"/>
    <xf numFmtId="168" fontId="83" fillId="0" borderId="0" xfId="10" applyNumberFormat="1" applyFont="1" applyFill="1" applyAlignment="1">
      <alignment horizontal="right"/>
    </xf>
    <xf numFmtId="168" fontId="75" fillId="0" borderId="0" xfId="10" applyNumberFormat="1" applyFont="1" applyFill="1" applyAlignment="1">
      <alignment horizontal="right"/>
    </xf>
    <xf numFmtId="174" fontId="75" fillId="0" borderId="4" xfId="10" applyNumberFormat="1" applyFont="1" applyFill="1" applyBorder="1"/>
    <xf numFmtId="174" fontId="83" fillId="0" borderId="4" xfId="10" applyNumberFormat="1" applyFont="1" applyFill="1" applyBorder="1"/>
    <xf numFmtId="168" fontId="83" fillId="0" borderId="4" xfId="10" applyNumberFormat="1" applyFont="1" applyFill="1" applyBorder="1" applyAlignment="1">
      <alignment horizontal="right"/>
    </xf>
    <xf numFmtId="168" fontId="75" fillId="0" borderId="4" xfId="10" applyNumberFormat="1" applyFont="1" applyFill="1" applyBorder="1" applyAlignment="1">
      <alignment horizontal="right"/>
    </xf>
    <xf numFmtId="174" fontId="75" fillId="0" borderId="130" xfId="10" applyNumberFormat="1" applyFont="1" applyFill="1" applyBorder="1"/>
    <xf numFmtId="174" fontId="83" fillId="0" borderId="130" xfId="10" applyNumberFormat="1" applyFont="1" applyFill="1" applyBorder="1"/>
    <xf numFmtId="168" fontId="83" fillId="0" borderId="130" xfId="10" applyNumberFormat="1" applyFont="1" applyFill="1" applyBorder="1"/>
    <xf numFmtId="168" fontId="75" fillId="0" borderId="130" xfId="10" applyNumberFormat="1" applyFont="1" applyFill="1" applyBorder="1"/>
    <xf numFmtId="168" fontId="83" fillId="0" borderId="0" xfId="10" applyNumberFormat="1" applyFont="1" applyFill="1"/>
    <xf numFmtId="168" fontId="75" fillId="0" borderId="0" xfId="10" applyNumberFormat="1" applyFont="1" applyFill="1"/>
    <xf numFmtId="175" fontId="75" fillId="0" borderId="0" xfId="10" applyNumberFormat="1" applyFont="1" applyFill="1"/>
    <xf numFmtId="172" fontId="83" fillId="0" borderId="130" xfId="10" applyNumberFormat="1" applyFont="1" applyFill="1" applyBorder="1"/>
    <xf numFmtId="172" fontId="83" fillId="0" borderId="0" xfId="10" applyNumberFormat="1" applyFont="1" applyFill="1"/>
    <xf numFmtId="174" fontId="75" fillId="0" borderId="119" xfId="10" applyNumberFormat="1" applyFont="1" applyFill="1" applyBorder="1"/>
    <xf numFmtId="174" fontId="83" fillId="0" borderId="119" xfId="10" applyNumberFormat="1" applyFont="1" applyFill="1" applyBorder="1"/>
    <xf numFmtId="168" fontId="83" fillId="0" borderId="119" xfId="10" applyNumberFormat="1" applyFont="1" applyFill="1" applyBorder="1"/>
    <xf numFmtId="168" fontId="75" fillId="0" borderId="119" xfId="10" applyNumberFormat="1" applyFont="1" applyFill="1" applyBorder="1"/>
    <xf numFmtId="175" fontId="83" fillId="0" borderId="119" xfId="10" applyNumberFormat="1" applyFont="1" applyFill="1" applyBorder="1"/>
    <xf numFmtId="175" fontId="75" fillId="0" borderId="119" xfId="10" applyNumberFormat="1" applyFont="1" applyFill="1" applyBorder="1"/>
    <xf numFmtId="175" fontId="83" fillId="0" borderId="0" xfId="10" applyNumberFormat="1" applyFont="1" applyFill="1"/>
    <xf numFmtId="173" fontId="82" fillId="0" borderId="0" xfId="10" applyNumberFormat="1" applyFont="1" applyFill="1"/>
    <xf numFmtId="173" fontId="82" fillId="0" borderId="0" xfId="10" applyNumberFormat="1" applyFill="1"/>
    <xf numFmtId="172" fontId="83" fillId="0" borderId="0" xfId="11" applyNumberFormat="1" applyFont="1" applyFill="1"/>
    <xf numFmtId="173" fontId="83" fillId="0" borderId="0" xfId="10" applyNumberFormat="1" applyFont="1" applyFill="1"/>
    <xf numFmtId="0" fontId="84" fillId="0" borderId="0" xfId="0" applyFont="1"/>
    <xf numFmtId="0" fontId="2" fillId="0" borderId="0" xfId="12"/>
    <xf numFmtId="0" fontId="31" fillId="0" borderId="0" xfId="12" applyFont="1"/>
    <xf numFmtId="0" fontId="33" fillId="0" borderId="0" xfId="12" applyFont="1"/>
    <xf numFmtId="4" fontId="2" fillId="0" borderId="0" xfId="12" applyNumberFormat="1"/>
    <xf numFmtId="0" fontId="27" fillId="0" borderId="0" xfId="12" applyFont="1" applyAlignment="1">
      <alignment horizontal="right"/>
    </xf>
    <xf numFmtId="0" fontId="29" fillId="0" borderId="0" xfId="12" applyFont="1"/>
    <xf numFmtId="0" fontId="28" fillId="0" borderId="0" xfId="12" applyFont="1" applyAlignment="1">
      <alignment horizontal="right"/>
    </xf>
    <xf numFmtId="0" fontId="2" fillId="0" borderId="0" xfId="12" applyFont="1"/>
    <xf numFmtId="0" fontId="2" fillId="0" borderId="0" xfId="12" applyNumberFormat="1"/>
    <xf numFmtId="0" fontId="2" fillId="0" borderId="0" xfId="12" applyAlignment="1">
      <alignment wrapText="1"/>
    </xf>
    <xf numFmtId="4" fontId="33" fillId="0" borderId="0" xfId="12" applyNumberFormat="1" applyFont="1"/>
    <xf numFmtId="0" fontId="0" fillId="0" borderId="0" xfId="0" applyAlignment="1">
      <alignment wrapText="1"/>
    </xf>
    <xf numFmtId="0" fontId="89" fillId="0" borderId="131" xfId="0" applyFont="1" applyBorder="1" applyAlignment="1">
      <alignment horizontal="left" vertical="top" wrapText="1"/>
    </xf>
    <xf numFmtId="0" fontId="89" fillId="22" borderId="131" xfId="0" applyFont="1" applyFill="1" applyBorder="1" applyAlignment="1">
      <alignment horizontal="left" vertical="top" wrapText="1"/>
    </xf>
    <xf numFmtId="0" fontId="89" fillId="0" borderId="0" xfId="0" applyFont="1" applyAlignment="1">
      <alignment horizontal="left" vertical="top" wrapText="1"/>
    </xf>
    <xf numFmtId="0" fontId="89" fillId="22" borderId="0" xfId="0" applyFont="1" applyFill="1" applyAlignment="1">
      <alignment horizontal="left" vertical="top" wrapText="1"/>
    </xf>
    <xf numFmtId="0" fontId="87" fillId="0" borderId="0" xfId="0" applyFont="1" applyAlignment="1">
      <alignment horizontal="left" vertical="center"/>
    </xf>
    <xf numFmtId="0" fontId="88" fillId="21" borderId="0" xfId="0" applyFont="1" applyFill="1" applyAlignment="1">
      <alignment horizontal="left" vertical="top"/>
    </xf>
    <xf numFmtId="0" fontId="90" fillId="0" borderId="131" xfId="0" applyFont="1" applyBorder="1" applyAlignment="1">
      <alignment horizontal="left" vertical="top"/>
    </xf>
    <xf numFmtId="0" fontId="89" fillId="0" borderId="131" xfId="0" applyFont="1" applyBorder="1" applyAlignment="1">
      <alignment horizontal="left" vertical="top"/>
    </xf>
    <xf numFmtId="0" fontId="90" fillId="22" borderId="131" xfId="0" applyFont="1" applyFill="1" applyBorder="1" applyAlignment="1">
      <alignment horizontal="left" vertical="top"/>
    </xf>
    <xf numFmtId="0" fontId="89" fillId="22" borderId="131" xfId="0" applyFont="1" applyFill="1" applyBorder="1" applyAlignment="1">
      <alignment horizontal="left" vertical="top"/>
    </xf>
    <xf numFmtId="0" fontId="0" fillId="0" borderId="133" xfId="0" applyFont="1" applyBorder="1"/>
    <xf numFmtId="0" fontId="0" fillId="0" borderId="134" xfId="0" applyFont="1" applyBorder="1"/>
    <xf numFmtId="0" fontId="86" fillId="23" borderId="136" xfId="0" applyFont="1" applyFill="1" applyBorder="1"/>
    <xf numFmtId="0" fontId="86" fillId="23" borderId="137" xfId="0" applyFont="1" applyFill="1" applyBorder="1"/>
    <xf numFmtId="0" fontId="0" fillId="24" borderId="136" xfId="0" applyFont="1" applyFill="1" applyBorder="1"/>
    <xf numFmtId="0" fontId="0" fillId="24" borderId="137" xfId="0" applyFont="1" applyFill="1" applyBorder="1"/>
    <xf numFmtId="0" fontId="0" fillId="0" borderId="136" xfId="0" applyFont="1" applyBorder="1"/>
    <xf numFmtId="0" fontId="0" fillId="0" borderId="137" xfId="0" applyFont="1" applyBorder="1"/>
    <xf numFmtId="0" fontId="86" fillId="23" borderId="138" xfId="0" applyFont="1" applyFill="1" applyBorder="1" applyAlignment="1">
      <alignment wrapText="1"/>
    </xf>
    <xf numFmtId="0" fontId="0" fillId="24" borderId="138" xfId="0" applyFont="1" applyFill="1" applyBorder="1" applyAlignment="1">
      <alignment wrapText="1"/>
    </xf>
    <xf numFmtId="0" fontId="0" fillId="0" borderId="138" xfId="0" applyFont="1" applyBorder="1" applyAlignment="1">
      <alignment wrapText="1"/>
    </xf>
    <xf numFmtId="0" fontId="0" fillId="0" borderId="135" xfId="0" applyFont="1" applyBorder="1" applyAlignment="1">
      <alignment wrapText="1"/>
    </xf>
    <xf numFmtId="0" fontId="92" fillId="0" borderId="0" xfId="0" applyFont="1"/>
    <xf numFmtId="0" fontId="91" fillId="0" borderId="0" xfId="0" applyFont="1" applyAlignment="1">
      <alignment wrapText="1"/>
    </xf>
    <xf numFmtId="0" fontId="93" fillId="0" borderId="0" xfId="0" applyFont="1"/>
    <xf numFmtId="0" fontId="0" fillId="0" borderId="0" xfId="0" applyAlignment="1">
      <alignment wrapText="1"/>
    </xf>
    <xf numFmtId="0" fontId="4" fillId="5" borderId="0" xfId="0" applyFont="1" applyFill="1" applyAlignment="1">
      <alignment horizontal="center"/>
    </xf>
    <xf numFmtId="0" fontId="0" fillId="0" borderId="139" xfId="0" applyBorder="1" applyAlignment="1">
      <alignment vertical="center" wrapText="1"/>
    </xf>
    <xf numFmtId="0" fontId="4" fillId="0" borderId="0" xfId="0" applyFont="1" applyFill="1" applyBorder="1" applyAlignment="1">
      <alignment horizontal="center"/>
    </xf>
    <xf numFmtId="43" fontId="0" fillId="0" borderId="0" xfId="1" applyFont="1"/>
    <xf numFmtId="0" fontId="0" fillId="0" borderId="0" xfId="0" applyAlignment="1">
      <alignment wrapText="1"/>
    </xf>
    <xf numFmtId="0" fontId="94" fillId="0" borderId="0" xfId="5" applyFont="1"/>
    <xf numFmtId="0" fontId="95" fillId="25" borderId="0" xfId="5" applyFont="1" applyFill="1"/>
    <xf numFmtId="0" fontId="94" fillId="0" borderId="0" xfId="5" applyFont="1" applyAlignment="1">
      <alignment horizontal="left" indent="1"/>
    </xf>
    <xf numFmtId="0" fontId="94" fillId="25" borderId="0" xfId="5" applyFont="1" applyFill="1"/>
    <xf numFmtId="0" fontId="94" fillId="0" borderId="0" xfId="5" applyFont="1" applyAlignment="1">
      <alignment horizontal="left" indent="2"/>
    </xf>
    <xf numFmtId="0" fontId="94" fillId="0" borderId="0" xfId="5" applyFont="1" applyAlignment="1">
      <alignment horizontal="right"/>
    </xf>
    <xf numFmtId="0" fontId="0" fillId="25" borderId="0" xfId="0" applyFill="1"/>
    <xf numFmtId="0" fontId="81" fillId="25" borderId="0" xfId="0" applyFont="1" applyFill="1"/>
    <xf numFmtId="0" fontId="0" fillId="0" borderId="0" xfId="0" applyAlignment="1">
      <alignment horizontal="left" indent="1"/>
    </xf>
    <xf numFmtId="0" fontId="0" fillId="0" borderId="0" xfId="0" applyAlignment="1">
      <alignment horizontal="left" indent="2"/>
    </xf>
    <xf numFmtId="0" fontId="0" fillId="25" borderId="0" xfId="0" applyFill="1" applyAlignment="1">
      <alignment horizontal="left"/>
    </xf>
    <xf numFmtId="0" fontId="96" fillId="0" borderId="0" xfId="0" applyFont="1" applyAlignment="1">
      <alignment vertical="top"/>
    </xf>
    <xf numFmtId="0" fontId="96" fillId="0" borderId="0" xfId="0" applyFont="1" applyAlignment="1">
      <alignment horizontal="left" vertical="top" wrapText="1"/>
    </xf>
    <xf numFmtId="0" fontId="97" fillId="0" borderId="0" xfId="0" applyFont="1" applyAlignment="1">
      <alignment horizontal="center" vertical="center" wrapText="1"/>
    </xf>
    <xf numFmtId="0" fontId="93" fillId="0" borderId="0" xfId="0" applyFont="1" applyAlignment="1">
      <alignment horizontal="center" vertical="center"/>
    </xf>
    <xf numFmtId="0" fontId="6" fillId="0" borderId="0" xfId="8" applyFont="1"/>
    <xf numFmtId="0" fontId="100" fillId="0" borderId="0" xfId="0" applyNumberFormat="1" applyFont="1"/>
    <xf numFmtId="0" fontId="1" fillId="0" borderId="48" xfId="5" applyBorder="1"/>
    <xf numFmtId="0" fontId="84" fillId="0" borderId="0" xfId="0" applyNumberFormat="1" applyFont="1"/>
    <xf numFmtId="0" fontId="66" fillId="11" borderId="140" xfId="0" applyFont="1" applyFill="1" applyBorder="1" applyAlignment="1">
      <alignment horizontal="center" vertical="center"/>
    </xf>
    <xf numFmtId="0" fontId="101" fillId="26" borderId="48" xfId="5" applyFont="1" applyFill="1" applyBorder="1"/>
    <xf numFmtId="176" fontId="0" fillId="0" borderId="0" xfId="0" applyNumberFormat="1"/>
    <xf numFmtId="0" fontId="102" fillId="0" borderId="0" xfId="0" applyFont="1"/>
    <xf numFmtId="9" fontId="102" fillId="0" borderId="0" xfId="0" applyNumberFormat="1" applyFont="1"/>
    <xf numFmtId="0" fontId="103" fillId="0" borderId="0" xfId="0" applyFont="1"/>
    <xf numFmtId="0" fontId="104" fillId="0" borderId="0" xfId="13"/>
    <xf numFmtId="0" fontId="0" fillId="0" borderId="0" xfId="0" applyAlignment="1">
      <alignment wrapText="1"/>
    </xf>
    <xf numFmtId="0" fontId="66" fillId="11" borderId="61" xfId="0" applyFont="1" applyFill="1" applyBorder="1" applyAlignment="1">
      <alignment horizontal="center" vertical="center"/>
    </xf>
    <xf numFmtId="0" fontId="66" fillId="11" borderId="62" xfId="0" applyFont="1" applyFill="1" applyBorder="1" applyAlignment="1">
      <alignment horizontal="center" vertical="center"/>
    </xf>
    <xf numFmtId="0" fontId="17" fillId="0" borderId="4" xfId="7" applyFont="1" applyBorder="1" applyAlignment="1">
      <alignment horizontal="center"/>
    </xf>
    <xf numFmtId="0" fontId="2" fillId="0" borderId="0" xfId="0" applyFont="1" applyAlignment="1" applyProtection="1">
      <alignment horizontal="left" indent="1"/>
      <protection locked="0"/>
    </xf>
    <xf numFmtId="0" fontId="2" fillId="0" borderId="0" xfId="0" applyFont="1" applyBorder="1" applyAlignment="1" applyProtection="1">
      <alignment horizontal="left" indent="1"/>
      <protection locked="0"/>
    </xf>
    <xf numFmtId="0" fontId="2" fillId="0" borderId="120" xfId="0" applyFont="1" applyBorder="1" applyAlignment="1" applyProtection="1">
      <alignment horizontal="left" indent="1"/>
      <protection locked="0"/>
    </xf>
    <xf numFmtId="0" fontId="10" fillId="17" borderId="122" xfId="0" applyFont="1" applyFill="1" applyBorder="1" applyAlignment="1" applyProtection="1">
      <alignment horizontal="center" vertical="center"/>
      <protection locked="0"/>
    </xf>
    <xf numFmtId="0" fontId="48" fillId="0" borderId="121" xfId="0" applyFont="1" applyBorder="1" applyProtection="1">
      <protection locked="0"/>
    </xf>
    <xf numFmtId="0" fontId="34" fillId="17" borderId="111" xfId="0" applyFont="1" applyFill="1" applyBorder="1" applyAlignment="1" applyProtection="1">
      <alignment horizontal="left" vertical="center" indent="1"/>
      <protection locked="0"/>
    </xf>
    <xf numFmtId="0" fontId="35" fillId="17" borderId="123" xfId="0" applyFont="1" applyFill="1" applyBorder="1" applyAlignment="1" applyProtection="1">
      <alignment horizontal="left" vertical="center" indent="1"/>
      <protection locked="0"/>
    </xf>
    <xf numFmtId="0" fontId="35" fillId="17" borderId="124" xfId="0" applyFont="1" applyFill="1" applyBorder="1" applyAlignment="1" applyProtection="1">
      <alignment horizontal="left" vertical="center" indent="1"/>
      <protection locked="0"/>
    </xf>
    <xf numFmtId="0" fontId="0" fillId="0" borderId="125" xfId="0" applyBorder="1" applyAlignment="1" applyProtection="1">
      <alignment horizontal="left" indent="1"/>
      <protection locked="0"/>
    </xf>
    <xf numFmtId="0" fontId="0" fillId="0" borderId="0" xfId="0" applyAlignment="1" applyProtection="1">
      <alignment horizontal="left" indent="1"/>
      <protection locked="0"/>
    </xf>
    <xf numFmtId="0" fontId="25" fillId="0" borderId="106" xfId="0" applyFont="1" applyBorder="1" applyAlignment="1">
      <alignment horizontal="center" wrapText="1"/>
    </xf>
    <xf numFmtId="0" fontId="25" fillId="0" borderId="3" xfId="0" applyFont="1" applyBorder="1" applyAlignment="1">
      <alignment horizontal="center" wrapText="1"/>
    </xf>
    <xf numFmtId="0" fontId="25" fillId="0" borderId="107" xfId="0" applyFont="1" applyBorder="1" applyAlignment="1">
      <alignment horizontal="center" wrapText="1"/>
    </xf>
    <xf numFmtId="0" fontId="79" fillId="0" borderId="126" xfId="0" applyFont="1" applyBorder="1" applyAlignment="1">
      <alignment wrapText="1"/>
    </xf>
    <xf numFmtId="0" fontId="79" fillId="0" borderId="127" xfId="0" applyFont="1" applyBorder="1" applyAlignment="1">
      <alignment wrapText="1"/>
    </xf>
    <xf numFmtId="0" fontId="79" fillId="0" borderId="128" xfId="0" applyFont="1" applyBorder="1" applyAlignment="1">
      <alignment wrapText="1"/>
    </xf>
    <xf numFmtId="0" fontId="90" fillId="0" borderId="132" xfId="0" applyFont="1" applyBorder="1" applyAlignment="1">
      <alignment horizontal="left" vertical="top"/>
    </xf>
    <xf numFmtId="0" fontId="90" fillId="0" borderId="131" xfId="0" applyFont="1" applyBorder="1" applyAlignment="1">
      <alignment horizontal="left" vertical="top"/>
    </xf>
    <xf numFmtId="0" fontId="89" fillId="0" borderId="132" xfId="0" applyFont="1" applyBorder="1" applyAlignment="1">
      <alignment horizontal="left" vertical="top"/>
    </xf>
    <xf numFmtId="0" fontId="89" fillId="0" borderId="131" xfId="0" applyFont="1" applyBorder="1" applyAlignment="1">
      <alignment horizontal="left" vertical="top"/>
    </xf>
    <xf numFmtId="0" fontId="90" fillId="22" borderId="132" xfId="0" applyFont="1" applyFill="1" applyBorder="1" applyAlignment="1">
      <alignment horizontal="left" vertical="top"/>
    </xf>
    <xf numFmtId="0" fontId="90" fillId="22" borderId="131" xfId="0" applyFont="1" applyFill="1" applyBorder="1" applyAlignment="1">
      <alignment horizontal="left" vertical="top"/>
    </xf>
    <xf numFmtId="0" fontId="89" fillId="22" borderId="132" xfId="0" applyFont="1" applyFill="1" applyBorder="1" applyAlignment="1">
      <alignment horizontal="left" vertical="top"/>
    </xf>
    <xf numFmtId="0" fontId="89" fillId="22" borderId="131" xfId="0" applyFont="1" applyFill="1" applyBorder="1" applyAlignment="1">
      <alignment horizontal="left" vertical="top"/>
    </xf>
  </cellXfs>
  <cellStyles count="14">
    <cellStyle name="Comma" xfId="1" builtinId="3"/>
    <cellStyle name="Comma 2" xfId="2" xr:uid="{00000000-0005-0000-0000-000001000000}"/>
    <cellStyle name="Currency" xfId="3" builtinId="4"/>
    <cellStyle name="Date_simple" xfId="4" xr:uid="{00000000-0005-0000-0000-000003000000}"/>
    <cellStyle name="Hyperlink" xfId="13" builtinId="8"/>
    <cellStyle name="Normal" xfId="0" builtinId="0"/>
    <cellStyle name="Normal 2" xfId="5" xr:uid="{00000000-0005-0000-0000-000005000000}"/>
    <cellStyle name="Normal 3" xfId="6" xr:uid="{00000000-0005-0000-0000-000006000000}"/>
    <cellStyle name="Normal 4" xfId="7" xr:uid="{00000000-0005-0000-0000-000007000000}"/>
    <cellStyle name="Normal 5" xfId="8" xr:uid="{00000000-0005-0000-0000-000008000000}"/>
    <cellStyle name="Normal 6" xfId="10" xr:uid="{00000000-0005-0000-0000-000009000000}"/>
    <cellStyle name="Normal 7" xfId="12" xr:uid="{00000000-0005-0000-0000-00000A000000}"/>
    <cellStyle name="Percent 2" xfId="11" xr:uid="{00000000-0005-0000-0000-00000B000000}"/>
    <cellStyle name="Text_simple" xfId="9" xr:uid="{00000000-0005-0000-0000-00000C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273458445040215"/>
          <c:y val="0.15860749989374937"/>
          <c:w val="0.4745308310991958"/>
          <c:h val="0.68472018246813748"/>
        </c:manualLayout>
      </c:layout>
      <c:radarChart>
        <c:radarStyle val="marker"/>
        <c:varyColors val="0"/>
        <c:ser>
          <c:idx val="0"/>
          <c:order val="0"/>
          <c:tx>
            <c:strRef>
              <c:f>'Excel Competency Wheel'!$I$2</c:f>
              <c:strCache>
                <c:ptCount val="1"/>
                <c:pt idx="0">
                  <c:v>Score</c:v>
                </c:pt>
              </c:strCache>
            </c:strRef>
          </c:tx>
          <c:spPr>
            <a:ln w="25400">
              <a:solidFill>
                <a:srgbClr val="000080"/>
              </a:solidFill>
              <a:prstDash val="solid"/>
            </a:ln>
          </c:spPr>
          <c:marker>
            <c:symbol val="diamond"/>
            <c:size val="5"/>
            <c:spPr>
              <a:solidFill>
                <a:srgbClr val="000080"/>
              </a:solidFill>
              <a:ln>
                <a:solidFill>
                  <a:srgbClr val="000080"/>
                </a:solidFill>
                <a:prstDash val="solid"/>
              </a:ln>
            </c:spPr>
          </c:marker>
          <c:cat>
            <c:strRef>
              <c:f>'Excel Competency Wheel'!$H$3:$H$10</c:f>
              <c:strCache>
                <c:ptCount val="8"/>
                <c:pt idx="0">
                  <c:v>Worksheets &amp; Workbooks</c:v>
                </c:pt>
                <c:pt idx="1">
                  <c:v>Formatting &amp; Printing</c:v>
                </c:pt>
                <c:pt idx="2">
                  <c:v>Formulas &amp; Functions</c:v>
                </c:pt>
                <c:pt idx="3">
                  <c:v>Working with Data</c:v>
                </c:pt>
                <c:pt idx="4">
                  <c:v>Charts &amp; Dashboards</c:v>
                </c:pt>
                <c:pt idx="5">
                  <c:v>Import / Export &amp; MS-SQL</c:v>
                </c:pt>
                <c:pt idx="6">
                  <c:v>Summarizing Data</c:v>
                </c:pt>
                <c:pt idx="7">
                  <c:v>What-if Analysis</c:v>
                </c:pt>
              </c:strCache>
            </c:strRef>
          </c:cat>
          <c:val>
            <c:numRef>
              <c:f>'Excel Competency Wheel'!$I$3:$I$10</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9A74-4F9C-AA8E-6CBD6DE29A4A}"/>
            </c:ext>
          </c:extLst>
        </c:ser>
        <c:dLbls>
          <c:showLegendKey val="0"/>
          <c:showVal val="0"/>
          <c:showCatName val="0"/>
          <c:showSerName val="0"/>
          <c:showPercent val="0"/>
          <c:showBubbleSize val="0"/>
        </c:dLbls>
        <c:axId val="175520952"/>
        <c:axId val="175523696"/>
      </c:radarChart>
      <c:catAx>
        <c:axId val="175520952"/>
        <c:scaling>
          <c:orientation val="minMax"/>
        </c:scaling>
        <c:delete val="0"/>
        <c:axPos val="b"/>
        <c:majorGridlines/>
        <c:numFmt formatCode="General" sourceLinked="1"/>
        <c:majorTickMark val="out"/>
        <c:minorTickMark val="none"/>
        <c:tickLblPos val="nextTo"/>
        <c:txPr>
          <a:bodyPr rot="0" vert="horz"/>
          <a:lstStyle/>
          <a:p>
            <a:pPr>
              <a:defRPr sz="1200" b="0" i="0" u="none" strike="noStrike" baseline="0">
                <a:solidFill>
                  <a:srgbClr val="000000"/>
                </a:solidFill>
                <a:latin typeface="Arial"/>
                <a:ea typeface="Arial"/>
                <a:cs typeface="Arial"/>
              </a:defRPr>
            </a:pPr>
            <a:endParaRPr lang="en-US"/>
          </a:p>
        </c:txPr>
        <c:crossAx val="175523696"/>
        <c:crosses val="autoZero"/>
        <c:auto val="0"/>
        <c:lblAlgn val="ctr"/>
        <c:lblOffset val="100"/>
        <c:noMultiLvlLbl val="0"/>
      </c:catAx>
      <c:valAx>
        <c:axId val="175523696"/>
        <c:scaling>
          <c:orientation val="minMax"/>
          <c:max val="10"/>
        </c:scaling>
        <c:delete val="0"/>
        <c:axPos val="l"/>
        <c:majorGridlines>
          <c:spPr>
            <a:ln w="3175">
              <a:solidFill>
                <a:schemeClr val="bg1">
                  <a:lumMod val="75000"/>
                </a:schemeClr>
              </a:solidFill>
              <a:prstDash val="sysDot"/>
            </a:ln>
          </c:spPr>
        </c:majorGridlines>
        <c:numFmt formatCode="_(* #,##0_);_(* \(#,##0\);_(* &quot;-&quot;??_);_(@_)" sourceLinked="1"/>
        <c:majorTickMark val="cross"/>
        <c:minorTickMark val="none"/>
        <c:tickLblPos val="nextTo"/>
        <c:spPr>
          <a:ln w="3175">
            <a:solidFill>
              <a:schemeClr val="bg1">
                <a:lumMod val="65000"/>
              </a:schemeClr>
            </a:solidFill>
            <a:prstDash val="sysDot"/>
          </a:ln>
        </c:spPr>
        <c:txPr>
          <a:bodyPr rot="0" vert="horz"/>
          <a:lstStyle/>
          <a:p>
            <a:pPr>
              <a:defRPr sz="1200" b="0" i="0" u="none" strike="noStrike" baseline="0">
                <a:solidFill>
                  <a:srgbClr val="000000"/>
                </a:solidFill>
                <a:latin typeface="Arial"/>
                <a:ea typeface="Arial"/>
                <a:cs typeface="Arial"/>
              </a:defRPr>
            </a:pPr>
            <a:endParaRPr lang="en-US"/>
          </a:p>
        </c:txPr>
        <c:crossAx val="175520952"/>
        <c:crosses val="autoZero"/>
        <c:crossBetween val="between"/>
        <c:majorUnit val="2"/>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089" r="0.75000000000000089"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0" i="1" u="none" strike="noStrike" baseline="0">
                <a:solidFill>
                  <a:srgbClr val="0066CC"/>
                </a:solidFill>
                <a:latin typeface="Arial Black"/>
                <a:ea typeface="Arial Black"/>
                <a:cs typeface="Arial Black"/>
              </a:defRPr>
            </a:pPr>
            <a:r>
              <a:rPr lang="en-US"/>
              <a:t>Comparison of Store Sales</a:t>
            </a:r>
          </a:p>
        </c:rich>
      </c:tx>
      <c:layout>
        <c:manualLayout>
          <c:xMode val="edge"/>
          <c:yMode val="edge"/>
          <c:x val="0.31975570361397132"/>
          <c:y val="3.8461684092767089E-2"/>
        </c:manualLayout>
      </c:layout>
      <c:overlay val="0"/>
      <c:spPr>
        <a:noFill/>
        <a:ln w="25400">
          <a:noFill/>
        </a:ln>
      </c:spPr>
    </c:title>
    <c:autoTitleDeleted val="0"/>
    <c:plotArea>
      <c:layout>
        <c:manualLayout>
          <c:layoutTarget val="inner"/>
          <c:xMode val="edge"/>
          <c:yMode val="edge"/>
          <c:x val="0.17311608961303471"/>
          <c:y val="0.26153846153846227"/>
          <c:w val="0.62932790224032664"/>
          <c:h val="0.42692307692307785"/>
        </c:manualLayout>
      </c:layout>
      <c:lineChart>
        <c:grouping val="standard"/>
        <c:varyColors val="0"/>
        <c:ser>
          <c:idx val="0"/>
          <c:order val="0"/>
          <c:tx>
            <c:v>Sales</c:v>
          </c:tx>
          <c:spPr>
            <a:ln w="12700">
              <a:solidFill>
                <a:srgbClr val="FFFF00"/>
              </a:solidFill>
              <a:prstDash val="solid"/>
            </a:ln>
          </c:spPr>
          <c:marker>
            <c:symbol val="diamond"/>
            <c:size val="10"/>
            <c:spPr>
              <a:solidFill>
                <a:srgbClr val="000080"/>
              </a:solidFill>
              <a:ln>
                <a:solidFill>
                  <a:srgbClr val="FFFF00"/>
                </a:solidFill>
                <a:prstDash val="solid"/>
              </a:ln>
            </c:spPr>
          </c:marker>
          <c:val>
            <c:numLit>
              <c:formatCode>General</c:formatCode>
              <c:ptCount val="3"/>
              <c:pt idx="0">
                <c:v>1175</c:v>
              </c:pt>
              <c:pt idx="1">
                <c:v>480</c:v>
              </c:pt>
              <c:pt idx="2">
                <c:v>805</c:v>
              </c:pt>
            </c:numLit>
          </c:val>
          <c:smooth val="0"/>
          <c:extLst>
            <c:ext xmlns:c16="http://schemas.microsoft.com/office/drawing/2014/chart" uri="{C3380CC4-5D6E-409C-BE32-E72D297353CC}">
              <c16:uniqueId val="{00000000-191A-4470-82D8-666A451F60EC}"/>
            </c:ext>
          </c:extLst>
        </c:ser>
        <c:dLbls>
          <c:showLegendKey val="0"/>
          <c:showVal val="0"/>
          <c:showCatName val="0"/>
          <c:showSerName val="0"/>
          <c:showPercent val="0"/>
          <c:showBubbleSize val="0"/>
        </c:dLbls>
        <c:marker val="1"/>
        <c:smooth val="0"/>
        <c:axId val="175513768"/>
        <c:axId val="175516120"/>
      </c:lineChart>
      <c:catAx>
        <c:axId val="175513768"/>
        <c:scaling>
          <c:orientation val="minMax"/>
        </c:scaling>
        <c:delete val="0"/>
        <c:axPos val="b"/>
        <c:title>
          <c:tx>
            <c:rich>
              <a:bodyPr/>
              <a:lstStyle/>
              <a:p>
                <a:pPr>
                  <a:defRPr sz="900" b="0" i="1" u="none" strike="noStrike" baseline="0">
                    <a:solidFill>
                      <a:srgbClr val="0066CC"/>
                    </a:solidFill>
                    <a:latin typeface="Arial Black"/>
                    <a:ea typeface="Arial Black"/>
                    <a:cs typeface="Arial Black"/>
                  </a:defRPr>
                </a:pPr>
                <a:r>
                  <a:rPr lang="en-US"/>
                  <a:t>Store</a:t>
                </a:r>
              </a:p>
            </c:rich>
          </c:tx>
          <c:layout>
            <c:manualLayout>
              <c:xMode val="edge"/>
              <c:yMode val="edge"/>
              <c:x val="0.44602844516230383"/>
              <c:y val="0.8307690718988004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00" b="0" i="1" u="none" strike="noStrike" baseline="0">
                <a:solidFill>
                  <a:srgbClr val="0066CC"/>
                </a:solidFill>
                <a:latin typeface="Arial Black"/>
                <a:ea typeface="Arial Black"/>
                <a:cs typeface="Arial Black"/>
              </a:defRPr>
            </a:pPr>
            <a:endParaRPr lang="en-US"/>
          </a:p>
        </c:txPr>
        <c:crossAx val="175516120"/>
        <c:crosses val="autoZero"/>
        <c:auto val="1"/>
        <c:lblAlgn val="ctr"/>
        <c:lblOffset val="100"/>
        <c:tickLblSkip val="1"/>
        <c:tickMarkSkip val="1"/>
        <c:noMultiLvlLbl val="0"/>
      </c:catAx>
      <c:valAx>
        <c:axId val="175516120"/>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1" u="none" strike="noStrike" baseline="0">
                <a:solidFill>
                  <a:srgbClr val="0066CC"/>
                </a:solidFill>
                <a:latin typeface="Arial Black"/>
                <a:ea typeface="Arial Black"/>
                <a:cs typeface="Arial Black"/>
              </a:defRPr>
            </a:pPr>
            <a:endParaRPr lang="en-US"/>
          </a:p>
        </c:txPr>
        <c:crossAx val="175513768"/>
        <c:crosses val="autoZero"/>
        <c:crossBetween val="between"/>
      </c:valAx>
      <c:spPr>
        <a:gradFill rotWithShape="0">
          <a:gsLst>
            <a:gs pos="0">
              <a:srgbClr val="CCFFFF"/>
            </a:gs>
            <a:gs pos="100000">
              <a:srgbClr val="CCFFFF">
                <a:gamma/>
                <a:shade val="46275"/>
                <a:invGamma/>
              </a:srgbClr>
            </a:gs>
          </a:gsLst>
          <a:lin ang="5400000" scaled="1"/>
        </a:gradFill>
        <a:ln w="12700">
          <a:solidFill>
            <a:srgbClr val="FF8080"/>
          </a:solidFill>
          <a:prstDash val="solid"/>
        </a:ln>
      </c:spPr>
    </c:plotArea>
    <c:legend>
      <c:legendPos val="r"/>
      <c:layout>
        <c:manualLayout>
          <c:xMode val="edge"/>
          <c:yMode val="edge"/>
          <c:x val="0.82692487157054184"/>
          <c:y val="0.42622950819672134"/>
          <c:w val="0.16025663458734313"/>
          <c:h val="8.5245901639343855E-2"/>
        </c:manualLayout>
      </c:layout>
      <c:overlay val="0"/>
      <c:spPr>
        <a:solidFill>
          <a:srgbClr val="FFFFFF"/>
        </a:solidFill>
        <a:ln w="3175">
          <a:solidFill>
            <a:srgbClr val="000000"/>
          </a:solidFill>
          <a:prstDash val="solid"/>
        </a:ln>
      </c:spPr>
      <c:txPr>
        <a:bodyPr/>
        <a:lstStyle/>
        <a:p>
          <a:pPr>
            <a:defRPr sz="690" b="0" i="1" u="none" strike="noStrike" baseline="0">
              <a:solidFill>
                <a:srgbClr val="0066CC"/>
              </a:solidFill>
              <a:latin typeface="Arial Black"/>
              <a:ea typeface="Arial Black"/>
              <a:cs typeface="Arial Black"/>
            </a:defRPr>
          </a:pPr>
          <a:endParaRPr lang="en-US"/>
        </a:p>
      </c:txPr>
    </c:legend>
    <c:plotVisOnly val="1"/>
    <c:dispBlanksAs val="gap"/>
    <c:showDLblsOverMax val="0"/>
  </c:chart>
  <c:spPr>
    <a:solidFill>
      <a:srgbClr val="FFFF99"/>
    </a:solidFill>
    <a:ln w="3175">
      <a:solidFill>
        <a:srgbClr val="000000"/>
      </a:solidFill>
      <a:prstDash val="solid"/>
    </a:ln>
  </c:spPr>
  <c:txPr>
    <a:bodyPr/>
    <a:lstStyle/>
    <a:p>
      <a:pPr>
        <a:defRPr sz="900" b="0" i="1" u="none" strike="noStrike" baseline="0">
          <a:solidFill>
            <a:srgbClr val="0066CC"/>
          </a:solidFill>
          <a:latin typeface="Arial Black"/>
          <a:ea typeface="Arial Black"/>
          <a:cs typeface="Arial Black"/>
        </a:defRPr>
      </a:pPr>
      <a:endParaRPr lang="en-US"/>
    </a:p>
  </c:txPr>
  <c:printSettings>
    <c:headerFooter alignWithMargins="0"/>
    <c:pageMargins b="1" l="0.75000000000000155" r="0.7500000000000015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6341548769818408"/>
          <c:y val="3.83143773694954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178883977396105"/>
          <c:y val="0.22605448565645117"/>
          <c:w val="0.70325342839619165"/>
          <c:h val="0.60153481776377749"/>
        </c:manualLayout>
      </c:layout>
      <c:lineChart>
        <c:grouping val="standard"/>
        <c:varyColors val="0"/>
        <c:ser>
          <c:idx val="0"/>
          <c:order val="0"/>
          <c:tx>
            <c:v>Sales</c:v>
          </c:tx>
          <c:spPr>
            <a:ln w="12700">
              <a:solidFill>
                <a:srgbClr val="000080"/>
              </a:solidFill>
              <a:prstDash val="solid"/>
            </a:ln>
          </c:spPr>
          <c:marker>
            <c:symbol val="diamond"/>
            <c:size val="5"/>
            <c:spPr>
              <a:solidFill>
                <a:srgbClr val="000080"/>
              </a:solidFill>
              <a:ln>
                <a:solidFill>
                  <a:srgbClr val="000080"/>
                </a:solidFill>
                <a:prstDash val="solid"/>
              </a:ln>
            </c:spPr>
          </c:marker>
          <c:val>
            <c:numLit>
              <c:formatCode>General</c:formatCode>
              <c:ptCount val="3"/>
              <c:pt idx="0">
                <c:v>1050</c:v>
              </c:pt>
              <c:pt idx="1">
                <c:v>950</c:v>
              </c:pt>
              <c:pt idx="2">
                <c:v>680</c:v>
              </c:pt>
            </c:numLit>
          </c:val>
          <c:smooth val="0"/>
          <c:extLst>
            <c:ext xmlns:c16="http://schemas.microsoft.com/office/drawing/2014/chart" uri="{C3380CC4-5D6E-409C-BE32-E72D297353CC}">
              <c16:uniqueId val="{00000000-27CE-49A5-9727-D66D09FEEA8B}"/>
            </c:ext>
          </c:extLst>
        </c:ser>
        <c:dLbls>
          <c:showLegendKey val="0"/>
          <c:showVal val="0"/>
          <c:showCatName val="0"/>
          <c:showSerName val="0"/>
          <c:showPercent val="0"/>
          <c:showBubbleSize val="0"/>
        </c:dLbls>
        <c:marker val="1"/>
        <c:smooth val="0"/>
        <c:axId val="175514160"/>
        <c:axId val="175514552"/>
      </c:lineChart>
      <c:catAx>
        <c:axId val="1755141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75514552"/>
        <c:crosses val="autoZero"/>
        <c:auto val="1"/>
        <c:lblAlgn val="ctr"/>
        <c:lblOffset val="100"/>
        <c:tickLblSkip val="1"/>
        <c:tickMarkSkip val="1"/>
        <c:noMultiLvlLbl val="0"/>
      </c:catAx>
      <c:valAx>
        <c:axId val="175514552"/>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75514160"/>
        <c:crosses val="autoZero"/>
        <c:crossBetween val="between"/>
      </c:valAx>
      <c:spPr>
        <a:solidFill>
          <a:srgbClr val="C0C0C0"/>
        </a:solidFill>
        <a:ln w="12700">
          <a:solidFill>
            <a:srgbClr val="808080"/>
          </a:solidFill>
          <a:prstDash val="solid"/>
        </a:ln>
      </c:spPr>
    </c:plotArea>
    <c:legend>
      <c:legendPos val="r"/>
      <c:layout>
        <c:manualLayout>
          <c:xMode val="edge"/>
          <c:yMode val="edge"/>
          <c:x val="0.83740008108742459"/>
          <c:y val="0.4836615030964268"/>
          <c:w val="0.14634167680259524"/>
          <c:h val="8.1699689499596898E-2"/>
        </c:manualLayout>
      </c:layout>
      <c:overlay val="0"/>
      <c:spPr>
        <a:solidFill>
          <a:srgbClr val="FFFFFF"/>
        </a:solidFill>
        <a:ln w="3175">
          <a:solidFill>
            <a:srgbClr val="000000"/>
          </a:solidFill>
          <a:prstDash val="solid"/>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178" r="0.75000000000000178"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gif"/><Relationship Id="rId2" Type="http://schemas.openxmlformats.org/officeDocument/2006/relationships/image" Target="../media/image10.gif"/><Relationship Id="rId1" Type="http://schemas.openxmlformats.org/officeDocument/2006/relationships/image" Target="../media/image9.jpeg"/><Relationship Id="rId4" Type="http://schemas.openxmlformats.org/officeDocument/2006/relationships/image" Target="../media/image1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jpeg"/><Relationship Id="rId1" Type="http://schemas.openxmlformats.org/officeDocument/2006/relationships/image" Target="../media/image14.jpeg"/><Relationship Id="rId4" Type="http://schemas.openxmlformats.org/officeDocument/2006/relationships/image" Target="../media/image1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hyperlink" Target="#'Main Menu'!A1"/></Relationships>
</file>

<file path=xl/drawings/_rels/vmlDrawing2.vml.rels><?xml version="1.0" encoding="UTF-8" standalone="yes"?>
<Relationships xmlns="http://schemas.openxmlformats.org/package/2006/relationships"><Relationship Id="rId1" Type="http://schemas.openxmlformats.org/officeDocument/2006/relationships/image" Target="../media/image19.jpeg"/></Relationships>
</file>

<file path=xl/drawings/drawing1.xml><?xml version="1.0" encoding="utf-8"?>
<xdr:wsDr xmlns:xdr="http://schemas.openxmlformats.org/drawingml/2006/spreadsheetDrawing" xmlns:a="http://schemas.openxmlformats.org/drawingml/2006/main">
  <xdr:twoCellAnchor>
    <xdr:from>
      <xdr:col>5</xdr:col>
      <xdr:colOff>257175</xdr:colOff>
      <xdr:row>1</xdr:row>
      <xdr:rowOff>19050</xdr:rowOff>
    </xdr:from>
    <xdr:to>
      <xdr:col>17</xdr:col>
      <xdr:colOff>47625</xdr:colOff>
      <xdr:row>14</xdr:row>
      <xdr:rowOff>142875</xdr:rowOff>
    </xdr:to>
    <xdr:graphicFrame macro="">
      <xdr:nvGraphicFramePr>
        <xdr:cNvPr id="371715" name="Chart 3">
          <a:extLst>
            <a:ext uri="{FF2B5EF4-FFF2-40B4-BE49-F238E27FC236}">
              <a16:creationId xmlns:a16="http://schemas.microsoft.com/office/drawing/2014/main" id="{00000000-0008-0000-0000-000003AC0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9</xdr:col>
      <xdr:colOff>19050</xdr:colOff>
      <xdr:row>1</xdr:row>
      <xdr:rowOff>11431</xdr:rowOff>
    </xdr:from>
    <xdr:ext cx="3225692" cy="2788920"/>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6677025" y="201931"/>
          <a:ext cx="3225692" cy="278892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r>
            <a:rPr lang="en-US" sz="1100" b="1" u="sng"/>
            <a:t>Roaming (^ = Control</a:t>
          </a:r>
          <a:r>
            <a:rPr lang="en-US" sz="1100" b="1" u="sng" baseline="0"/>
            <a:t> Key)</a:t>
          </a:r>
          <a:endParaRPr lang="en-US" sz="1100" b="0" u="none"/>
        </a:p>
        <a:p>
          <a:r>
            <a:rPr lang="en-US" sz="1100" b="0" u="none"/>
            <a:t>* ^A</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Regions</a:t>
          </a:r>
          <a:endParaRPr lang="en-US">
            <a:effectLst/>
          </a:endParaRPr>
        </a:p>
        <a:p>
          <a:r>
            <a:rPr lang="en-US" sz="1100" b="0" u="none"/>
            <a:t>* ^Home</a:t>
          </a:r>
          <a:r>
            <a:rPr lang="en-US" sz="1100" b="0" u="none" baseline="0"/>
            <a:t>, ^End, ^Up Arrow, ^Dn Arrow</a:t>
          </a:r>
        </a:p>
        <a:p>
          <a:r>
            <a:rPr lang="en-US" sz="1100" b="0" u="none" baseline="0"/>
            <a:t>* Using Shift Key</a:t>
          </a:r>
        </a:p>
        <a:p>
          <a:r>
            <a:rPr lang="en-US" sz="1100" b="0" u="none" baseline="0"/>
            <a:t>* Mouse with Shift</a:t>
          </a:r>
        </a:p>
        <a:p>
          <a:r>
            <a:rPr lang="en-US" sz="1100" b="0" u="none" baseline="0"/>
            <a:t>* Selection using Keyboard</a:t>
          </a:r>
        </a:p>
        <a:p>
          <a:r>
            <a:rPr lang="en-US" sz="1100" b="0" u="none" baseline="0"/>
            <a:t>* Non-contegeous selection Using Ctrl &amp; Mouse</a:t>
          </a:r>
        </a:p>
        <a:p>
          <a:r>
            <a:rPr lang="en-US" sz="1100" b="0" u="none" baseline="0"/>
            <a:t>* Non-contegeous selection Using F8 &amp; Shift+F8</a:t>
          </a:r>
        </a:p>
        <a:p>
          <a:r>
            <a:rPr lang="en-US" sz="1100" b="0" u="none" baseline="0"/>
            <a:t>* Using Autosum (Alt =)</a:t>
          </a:r>
        </a:p>
        <a:p>
          <a:r>
            <a:rPr lang="en-US" sz="1100" b="0" u="none" baseline="0"/>
            <a:t>* Undo / Repeat (^Z / ^Y F4)</a:t>
          </a:r>
        </a:p>
        <a:p>
          <a:r>
            <a:rPr lang="en-US" sz="1100" b="0" u="none" baseline="0"/>
            <a:t>* Cut / Copy &amp; Paste (^X / ^C &amp; ^V)</a:t>
          </a:r>
        </a:p>
        <a:p>
          <a:r>
            <a:rPr lang="en-US" sz="1100" b="0" u="none" baseline="0"/>
            <a:t>* Goto Special (^G), (^H)</a:t>
          </a:r>
        </a:p>
        <a:p>
          <a:r>
            <a:rPr lang="en-US" sz="1100" b="0" u="none" baseline="0"/>
            <a:t>* Editing Cells</a:t>
          </a:r>
        </a:p>
        <a:p>
          <a:r>
            <a:rPr lang="en-US" sz="1100" b="0" i="0" u="none" strike="noStrike" baseline="0">
              <a:solidFill>
                <a:schemeClr val="dk1"/>
              </a:solidFill>
              <a:latin typeface="+mn-lt"/>
              <a:ea typeface="+mn-ea"/>
              <a:cs typeface="+mn-cs"/>
            </a:rPr>
            <a:t>* </a:t>
          </a:r>
          <a:r>
            <a:rPr lang="en-US" sz="1100" b="0" i="0" u="none" strike="noStrike">
              <a:solidFill>
                <a:schemeClr val="dk1"/>
              </a:solidFill>
              <a:latin typeface="+mn-lt"/>
              <a:ea typeface="+mn-ea"/>
              <a:cs typeface="+mn-cs"/>
            </a:rPr>
            <a:t>^ Space</a:t>
          </a:r>
          <a:r>
            <a:rPr lang="en-US"/>
            <a:t> </a:t>
          </a:r>
          <a:r>
            <a:rPr lang="en-US" sz="1100" b="0" i="0" u="none" strike="noStrike">
              <a:solidFill>
                <a:schemeClr val="dk1"/>
              </a:solidFill>
              <a:latin typeface="+mn-lt"/>
              <a:ea typeface="+mn-ea"/>
              <a:cs typeface="+mn-cs"/>
            </a:rPr>
            <a:t>Shift Space</a:t>
          </a:r>
          <a:r>
            <a:rPr lang="en-US"/>
            <a:t> </a:t>
          </a:r>
          <a:r>
            <a:rPr lang="en-US" sz="1100" b="0" i="0" u="none" strike="noStrike">
              <a:solidFill>
                <a:schemeClr val="dk1"/>
              </a:solidFill>
              <a:latin typeface="+mn-lt"/>
              <a:ea typeface="+mn-ea"/>
              <a:cs typeface="+mn-cs"/>
            </a:rPr>
            <a:t>^0 hide col</a:t>
          </a:r>
          <a:r>
            <a:rPr lang="en-US"/>
            <a:t> </a:t>
          </a:r>
          <a:r>
            <a:rPr lang="en-US" sz="1100" b="0" i="0" u="none" strike="noStrike">
              <a:solidFill>
                <a:schemeClr val="dk1"/>
              </a:solidFill>
              <a:latin typeface="+mn-lt"/>
              <a:ea typeface="+mn-ea"/>
              <a:cs typeface="+mn-cs"/>
            </a:rPr>
            <a:t>^9 hide row</a:t>
          </a:r>
          <a:r>
            <a:rPr lang="en-US"/>
            <a:t> </a:t>
          </a:r>
        </a:p>
      </xdr:txBody>
    </xdr:sp>
    <xdr:clientData/>
  </xdr:oneCellAnchor>
  <xdr:twoCellAnchor editAs="oneCell">
    <xdr:from>
      <xdr:col>4</xdr:col>
      <xdr:colOff>200025</xdr:colOff>
      <xdr:row>32</xdr:row>
      <xdr:rowOff>66675</xdr:rowOff>
    </xdr:from>
    <xdr:to>
      <xdr:col>5</xdr:col>
      <xdr:colOff>514235</xdr:colOff>
      <xdr:row>37</xdr:row>
      <xdr:rowOff>66574</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3810000" y="5791200"/>
          <a:ext cx="923810" cy="8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0</xdr:row>
      <xdr:rowOff>180975</xdr:rowOff>
    </xdr:from>
    <xdr:to>
      <xdr:col>9</xdr:col>
      <xdr:colOff>47391</xdr:colOff>
      <xdr:row>4</xdr:row>
      <xdr:rowOff>85642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4105275" y="180975"/>
          <a:ext cx="1876191" cy="666667"/>
        </a:xfrm>
        <a:prstGeom prst="rect">
          <a:avLst/>
        </a:prstGeom>
      </xdr:spPr>
    </xdr:pic>
    <xdr:clientData/>
  </xdr:twoCellAnchor>
  <xdr:twoCellAnchor editAs="oneCell">
    <xdr:from>
      <xdr:col>8</xdr:col>
      <xdr:colOff>438150</xdr:colOff>
      <xdr:row>5</xdr:row>
      <xdr:rowOff>142875</xdr:rowOff>
    </xdr:from>
    <xdr:to>
      <xdr:col>12</xdr:col>
      <xdr:colOff>410386</xdr:colOff>
      <xdr:row>17</xdr:row>
      <xdr:rowOff>85725</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5762625" y="1095375"/>
          <a:ext cx="2410636" cy="2228850"/>
        </a:xfrm>
        <a:prstGeom prst="rect">
          <a:avLst/>
        </a:prstGeom>
      </xdr:spPr>
    </xdr:pic>
    <xdr:clientData/>
  </xdr:twoCellAnchor>
  <xdr:twoCellAnchor editAs="oneCell">
    <xdr:from>
      <xdr:col>1</xdr:col>
      <xdr:colOff>600075</xdr:colOff>
      <xdr:row>14</xdr:row>
      <xdr:rowOff>123825</xdr:rowOff>
    </xdr:from>
    <xdr:to>
      <xdr:col>4</xdr:col>
      <xdr:colOff>485561</xdr:colOff>
      <xdr:row>22</xdr:row>
      <xdr:rowOff>114111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3"/>
        <a:stretch>
          <a:fillRect/>
        </a:stretch>
      </xdr:blipFill>
      <xdr:spPr>
        <a:xfrm>
          <a:off x="1657350" y="2790825"/>
          <a:ext cx="1714286" cy="15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323850</xdr:colOff>
      <xdr:row>21</xdr:row>
      <xdr:rowOff>123825</xdr:rowOff>
    </xdr:from>
    <xdr:to>
      <xdr:col>6</xdr:col>
      <xdr:colOff>580840</xdr:colOff>
      <xdr:row>27</xdr:row>
      <xdr:rowOff>47492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3924300" y="4133850"/>
          <a:ext cx="1476191" cy="1066667"/>
        </a:xfrm>
        <a:prstGeom prst="rect">
          <a:avLst/>
        </a:prstGeom>
      </xdr:spPr>
    </xdr:pic>
    <xdr:clientData/>
  </xdr:twoCellAnchor>
  <xdr:twoCellAnchor editAs="oneCell">
    <xdr:from>
      <xdr:col>3</xdr:col>
      <xdr:colOff>571500</xdr:colOff>
      <xdr:row>35</xdr:row>
      <xdr:rowOff>180975</xdr:rowOff>
    </xdr:from>
    <xdr:to>
      <xdr:col>6</xdr:col>
      <xdr:colOff>350750</xdr:colOff>
      <xdr:row>42</xdr:row>
      <xdr:rowOff>18904</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3562350" y="6286500"/>
          <a:ext cx="1666667" cy="11714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657225</xdr:colOff>
      <xdr:row>36</xdr:row>
      <xdr:rowOff>9525</xdr:rowOff>
    </xdr:from>
    <xdr:to>
      <xdr:col>4</xdr:col>
      <xdr:colOff>1095183</xdr:colOff>
      <xdr:row>38</xdr:row>
      <xdr:rowOff>95192</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486025" y="6686550"/>
          <a:ext cx="1533333" cy="466667"/>
        </a:xfrm>
        <a:prstGeom prst="rect">
          <a:avLst/>
        </a:prstGeom>
      </xdr:spPr>
    </xdr:pic>
    <xdr:clientData/>
  </xdr:twoCellAnchor>
  <xdr:twoCellAnchor editAs="oneCell">
    <xdr:from>
      <xdr:col>3</xdr:col>
      <xdr:colOff>257175</xdr:colOff>
      <xdr:row>20</xdr:row>
      <xdr:rowOff>152400</xdr:rowOff>
    </xdr:from>
    <xdr:to>
      <xdr:col>4</xdr:col>
      <xdr:colOff>1391249</xdr:colOff>
      <xdr:row>29</xdr:row>
      <xdr:rowOff>114055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2085975" y="3971925"/>
          <a:ext cx="2229449" cy="167615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22</xdr:col>
      <xdr:colOff>26275</xdr:colOff>
      <xdr:row>4</xdr:row>
      <xdr:rowOff>13138</xdr:rowOff>
    </xdr:from>
    <xdr:to>
      <xdr:col>30</xdr:col>
      <xdr:colOff>220602</xdr:colOff>
      <xdr:row>14</xdr:row>
      <xdr:rowOff>39413</xdr:rowOff>
    </xdr:to>
    <xdr:pic>
      <xdr:nvPicPr>
        <xdr:cNvPr id="2" name="Picture 7" descr="C:\Documents and Settings\Leo\My Documents\Disk12 - Websites\leoisaac\tec\excelex\borders.jpg">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17930" y="670035"/>
          <a:ext cx="2191293" cy="2115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33</xdr:col>
      <xdr:colOff>95250</xdr:colOff>
      <xdr:row>71</xdr:row>
      <xdr:rowOff>152400</xdr:rowOff>
    </xdr:to>
    <xdr:pic>
      <xdr:nvPicPr>
        <xdr:cNvPr id="3" name="Picture 2" descr="http://www.ambanet.net/images/ProviderFinancialReport.gif">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3705225"/>
          <a:ext cx="7772400" cy="1005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19</xdr:row>
      <xdr:rowOff>0</xdr:rowOff>
    </xdr:from>
    <xdr:to>
      <xdr:col>44</xdr:col>
      <xdr:colOff>228600</xdr:colOff>
      <xdr:row>59</xdr:row>
      <xdr:rowOff>133350</xdr:rowOff>
    </xdr:to>
    <xdr:pic>
      <xdr:nvPicPr>
        <xdr:cNvPr id="4" name="Picture 3" descr="http://www.eisai.com/ir/reports/image/epro03_13_1.gif">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667750" y="3705225"/>
          <a:ext cx="5715000" cy="775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74</xdr:row>
      <xdr:rowOff>0</xdr:rowOff>
    </xdr:from>
    <xdr:to>
      <xdr:col>29</xdr:col>
      <xdr:colOff>47625</xdr:colOff>
      <xdr:row>119</xdr:row>
      <xdr:rowOff>95250</xdr:rowOff>
    </xdr:to>
    <xdr:pic>
      <xdr:nvPicPr>
        <xdr:cNvPr id="5" name="Picture 4" descr="http://www.randgoldresources.com/randgold/media_stream/randgold/1/20712/images/Consolidated_&amp;_company_statements_of_financial_position.jpg">
          <a:extLst>
            <a:ext uri="{FF2B5EF4-FFF2-40B4-BE49-F238E27FC236}">
              <a16:creationId xmlns:a16="http://schemas.microsoft.com/office/drawing/2014/main" id="{00000000-0008-0000-09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14182725"/>
          <a:ext cx="6734175" cy="866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88107</xdr:colOff>
      <xdr:row>4</xdr:row>
      <xdr:rowOff>88106</xdr:rowOff>
    </xdr:from>
    <xdr:to>
      <xdr:col>3</xdr:col>
      <xdr:colOff>495301</xdr:colOff>
      <xdr:row>6</xdr:row>
      <xdr:rowOff>126206</xdr:rowOff>
    </xdr:to>
    <xdr:sp macro="" textlink="">
      <xdr:nvSpPr>
        <xdr:cNvPr id="2" name="Right Brace 1">
          <a:extLst>
            <a:ext uri="{FF2B5EF4-FFF2-40B4-BE49-F238E27FC236}">
              <a16:creationId xmlns:a16="http://schemas.microsoft.com/office/drawing/2014/main" id="{00000000-0008-0000-0A00-000002000000}"/>
            </a:ext>
          </a:extLst>
        </xdr:cNvPr>
        <xdr:cNvSpPr/>
      </xdr:nvSpPr>
      <xdr:spPr>
        <a:xfrm>
          <a:off x="1653779" y="850106"/>
          <a:ext cx="407194" cy="4191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en-US"/>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74294</xdr:colOff>
      <xdr:row>8</xdr:row>
      <xdr:rowOff>28575</xdr:rowOff>
    </xdr:from>
    <xdr:to>
      <xdr:col>4</xdr:col>
      <xdr:colOff>19049</xdr:colOff>
      <xdr:row>13</xdr:row>
      <xdr:rowOff>117021</xdr:rowOff>
    </xdr:to>
    <xdr:sp macro="" textlink="">
      <xdr:nvSpPr>
        <xdr:cNvPr id="2" name="Text 1">
          <a:extLst>
            <a:ext uri="{FF2B5EF4-FFF2-40B4-BE49-F238E27FC236}">
              <a16:creationId xmlns:a16="http://schemas.microsoft.com/office/drawing/2014/main" id="{00000000-0008-0000-0C00-000002000000}"/>
            </a:ext>
          </a:extLst>
        </xdr:cNvPr>
        <xdr:cNvSpPr txBox="1">
          <a:spLocks noChangeArrowheads="1"/>
        </xdr:cNvSpPr>
      </xdr:nvSpPr>
      <xdr:spPr bwMode="auto">
        <a:xfrm>
          <a:off x="683894" y="1362075"/>
          <a:ext cx="1773555" cy="904875"/>
        </a:xfrm>
        <a:prstGeom prst="rect">
          <a:avLst/>
        </a:prstGeom>
        <a:solidFill>
          <a:srgbClr val="FFFFFF"/>
        </a:solidFill>
        <a:ln w="9525">
          <a:solidFill>
            <a:srgbClr val="000000"/>
          </a:solidFill>
          <a:miter lim="800000"/>
          <a:headEnd/>
          <a:tailEnd/>
        </a:ln>
        <a:effectLst>
          <a:outerShdw dist="35921" dir="2700000" algn="ctr" rotWithShape="0">
            <a:srgbClr val="000000"/>
          </a:outerShdw>
        </a:effectLst>
      </xdr:spPr>
      <xdr:txBody>
        <a:bodyPr vertOverflow="clip" wrap="square" lIns="36576" tIns="27432" rIns="0" bIns="0" anchor="t" upright="1"/>
        <a:lstStyle/>
        <a:p>
          <a:pPr algn="l" rtl="0">
            <a:defRPr sz="1000"/>
          </a:pPr>
          <a:r>
            <a:rPr lang="en-US" sz="1800" b="1" i="0" u="none" strike="noStrike" baseline="0">
              <a:solidFill>
                <a:srgbClr val="000000"/>
              </a:solidFill>
              <a:latin typeface="Arial"/>
              <a:cs typeface="Arial"/>
            </a:rPr>
            <a:t>  (3x - 8)</a:t>
          </a:r>
          <a:r>
            <a:rPr lang="en-US" sz="1800" b="1" i="0" u="none" strike="noStrike" baseline="30000">
              <a:solidFill>
                <a:srgbClr val="000000"/>
              </a:solidFill>
              <a:latin typeface="Arial"/>
              <a:cs typeface="Arial"/>
            </a:rPr>
            <a:t>2</a:t>
          </a:r>
          <a:r>
            <a:rPr lang="en-US" sz="1800" b="1" i="0" u="none" strike="noStrike" baseline="0">
              <a:solidFill>
                <a:srgbClr val="000000"/>
              </a:solidFill>
              <a:latin typeface="Arial"/>
              <a:cs typeface="Arial"/>
            </a:rPr>
            <a:t>(x - 2)</a:t>
          </a:r>
        </a:p>
        <a:p>
          <a:pPr algn="l" rtl="0">
            <a:defRPr sz="1000"/>
          </a:pPr>
          <a:r>
            <a:rPr lang="en-US" sz="1800" b="1" i="0" u="none" strike="noStrike" baseline="0">
              <a:solidFill>
                <a:srgbClr val="000000"/>
              </a:solidFill>
              <a:latin typeface="Arial"/>
              <a:cs typeface="Arial"/>
            </a:rPr>
            <a:t>——————— </a:t>
          </a:r>
        </a:p>
        <a:p>
          <a:pPr algn="l" rtl="0">
            <a:defRPr sz="1000"/>
          </a:pPr>
          <a:r>
            <a:rPr lang="en-US" sz="1800" b="1" i="0" u="none" strike="noStrike" baseline="0">
              <a:solidFill>
                <a:srgbClr val="000000"/>
              </a:solidFill>
              <a:latin typeface="Arial"/>
              <a:cs typeface="Arial"/>
            </a:rPr>
            <a:t>         4x</a:t>
          </a:r>
          <a:r>
            <a:rPr lang="en-US" sz="1800" b="1" i="0" u="none" strike="noStrike" baseline="30000">
              <a:solidFill>
                <a:srgbClr val="000000"/>
              </a:solidFill>
              <a:latin typeface="Arial"/>
              <a:cs typeface="Arial"/>
            </a:rPr>
            <a:t>2</a:t>
          </a:r>
          <a:r>
            <a:rPr lang="en-US" sz="1800" b="1" i="0" u="none" strike="noStrike" baseline="0">
              <a:solidFill>
                <a:srgbClr val="000000"/>
              </a:solidFill>
              <a:latin typeface="Arial"/>
              <a:cs typeface="Arial"/>
            </a:rPr>
            <a:t> - 5</a:t>
          </a:r>
        </a:p>
      </xdr:txBody>
    </xdr:sp>
    <xdr:clientData/>
  </xdr:twoCellAnchor>
  <xdr:twoCellAnchor>
    <xdr:from>
      <xdr:col>2</xdr:col>
      <xdr:colOff>342900</xdr:colOff>
      <xdr:row>5</xdr:row>
      <xdr:rowOff>76200</xdr:rowOff>
    </xdr:from>
    <xdr:to>
      <xdr:col>2</xdr:col>
      <xdr:colOff>342900</xdr:colOff>
      <xdr:row>7</xdr:row>
      <xdr:rowOff>152400</xdr:rowOff>
    </xdr:to>
    <xdr:sp macro="" textlink="">
      <xdr:nvSpPr>
        <xdr:cNvPr id="15738" name="Line 2">
          <a:extLst>
            <a:ext uri="{FF2B5EF4-FFF2-40B4-BE49-F238E27FC236}">
              <a16:creationId xmlns:a16="http://schemas.microsoft.com/office/drawing/2014/main" id="{00000000-0008-0000-0C00-00007A3D0000}"/>
            </a:ext>
          </a:extLst>
        </xdr:cNvPr>
        <xdr:cNvSpPr>
          <a:spLocks noChangeShapeType="1"/>
        </xdr:cNvSpPr>
      </xdr:nvSpPr>
      <xdr:spPr bwMode="auto">
        <a:xfrm flipV="1">
          <a:off x="1562100" y="914400"/>
          <a:ext cx="0" cy="4000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429986</xdr:colOff>
      <xdr:row>20</xdr:row>
      <xdr:rowOff>121105</xdr:rowOff>
    </xdr:from>
    <xdr:to>
      <xdr:col>9</xdr:col>
      <xdr:colOff>293915</xdr:colOff>
      <xdr:row>23</xdr:row>
      <xdr:rowOff>152400</xdr:rowOff>
    </xdr:to>
    <xdr:sp macro="" textlink="">
      <xdr:nvSpPr>
        <xdr:cNvPr id="4" name="Text 1">
          <a:extLst>
            <a:ext uri="{FF2B5EF4-FFF2-40B4-BE49-F238E27FC236}">
              <a16:creationId xmlns:a16="http://schemas.microsoft.com/office/drawing/2014/main" id="{00000000-0008-0000-0C00-000004000000}"/>
            </a:ext>
          </a:extLst>
        </xdr:cNvPr>
        <xdr:cNvSpPr txBox="1">
          <a:spLocks noChangeArrowheads="1"/>
        </xdr:cNvSpPr>
      </xdr:nvSpPr>
      <xdr:spPr bwMode="auto">
        <a:xfrm>
          <a:off x="2973161" y="3226255"/>
          <a:ext cx="3054804" cy="517070"/>
        </a:xfrm>
        <a:prstGeom prst="rect">
          <a:avLst/>
        </a:prstGeom>
        <a:solidFill>
          <a:srgbClr val="FFFFFF"/>
        </a:solidFill>
        <a:ln w="9525">
          <a:solidFill>
            <a:srgbClr val="000000"/>
          </a:solidFill>
          <a:miter lim="800000"/>
          <a:headEnd/>
          <a:tailEnd/>
        </a:ln>
        <a:effectLst>
          <a:outerShdw dist="35921" dir="2700000" algn="ctr" rotWithShape="0">
            <a:srgbClr val="000000"/>
          </a:outerShdw>
        </a:effectLst>
      </xdr:spPr>
      <xdr:txBody>
        <a:bodyPr vertOverflow="clip" wrap="square" lIns="36576" tIns="27432" rIns="0" bIns="0" anchor="t" upright="1"/>
        <a:lstStyle/>
        <a:p>
          <a:pPr algn="ctr" rtl="0">
            <a:defRPr sz="1000"/>
          </a:pPr>
          <a:r>
            <a:rPr lang="en-US" sz="900" b="1" i="0" u="none" strike="noStrike" baseline="0">
              <a:solidFill>
                <a:srgbClr val="000000"/>
              </a:solidFill>
              <a:latin typeface="Arial"/>
              <a:cs typeface="Arial"/>
            </a:rPr>
            <a:t>     Cash Flow x (1-1/(1+Discount Rate)^ Periods)</a:t>
          </a:r>
        </a:p>
        <a:p>
          <a:pPr algn="ctr" rtl="0">
            <a:defRPr sz="1000"/>
          </a:pPr>
          <a:r>
            <a:rPr lang="en-US" sz="1000" b="1" i="0" baseline="0">
              <a:effectLst/>
              <a:latin typeface="+mn-lt"/>
              <a:ea typeface="+mn-ea"/>
              <a:cs typeface="+mn-cs"/>
            </a:rPr>
            <a:t>————————————————————————</a:t>
          </a:r>
          <a:r>
            <a:rPr lang="en-US" sz="900" b="1" i="0" u="none" strike="noStrike" baseline="0">
              <a:solidFill>
                <a:srgbClr val="000000"/>
              </a:solidFill>
              <a:latin typeface="Arial"/>
              <a:cs typeface="Arial"/>
            </a:rPr>
            <a:t>  </a:t>
          </a:r>
        </a:p>
        <a:p>
          <a:pPr algn="ctr" rtl="0">
            <a:defRPr sz="1000"/>
          </a:pPr>
          <a:r>
            <a:rPr lang="en-US" sz="900" b="0" i="0" u="none" strike="noStrike" baseline="0">
              <a:solidFill>
                <a:srgbClr val="000000"/>
              </a:solidFill>
              <a:latin typeface="Arial"/>
              <a:cs typeface="Arial"/>
            </a:rPr>
            <a:t>Discount Rate</a:t>
          </a:r>
        </a:p>
      </xdr:txBody>
    </xdr:sp>
    <xdr:clientData/>
  </xdr:twoCellAnchor>
  <xdr:twoCellAnchor>
    <xdr:from>
      <xdr:col>4</xdr:col>
      <xdr:colOff>123825</xdr:colOff>
      <xdr:row>22</xdr:row>
      <xdr:rowOff>76200</xdr:rowOff>
    </xdr:from>
    <xdr:to>
      <xdr:col>4</xdr:col>
      <xdr:colOff>552450</xdr:colOff>
      <xdr:row>22</xdr:row>
      <xdr:rowOff>76200</xdr:rowOff>
    </xdr:to>
    <xdr:sp macro="" textlink="">
      <xdr:nvSpPr>
        <xdr:cNvPr id="15740" name="Line 2">
          <a:extLst>
            <a:ext uri="{FF2B5EF4-FFF2-40B4-BE49-F238E27FC236}">
              <a16:creationId xmlns:a16="http://schemas.microsoft.com/office/drawing/2014/main" id="{00000000-0008-0000-0C00-00007C3D0000}"/>
            </a:ext>
          </a:extLst>
        </xdr:cNvPr>
        <xdr:cNvSpPr>
          <a:spLocks noChangeShapeType="1"/>
        </xdr:cNvSpPr>
      </xdr:nvSpPr>
      <xdr:spPr bwMode="auto">
        <a:xfrm flipH="1">
          <a:off x="2619375" y="3667125"/>
          <a:ext cx="4286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152400</xdr:colOff>
      <xdr:row>24</xdr:row>
      <xdr:rowOff>85725</xdr:rowOff>
    </xdr:to>
    <xdr:pic>
      <xdr:nvPicPr>
        <xdr:cNvPr id="2" name="Picture 3">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3810000" cy="408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600075</xdr:colOff>
      <xdr:row>66</xdr:row>
      <xdr:rowOff>0</xdr:rowOff>
    </xdr:from>
    <xdr:to>
      <xdr:col>8</xdr:col>
      <xdr:colOff>114300</xdr:colOff>
      <xdr:row>81</xdr:row>
      <xdr:rowOff>47625</xdr:rowOff>
    </xdr:to>
    <xdr:graphicFrame macro="">
      <xdr:nvGraphicFramePr>
        <xdr:cNvPr id="16723" name="Chart 1">
          <a:extLst>
            <a:ext uri="{FF2B5EF4-FFF2-40B4-BE49-F238E27FC236}">
              <a16:creationId xmlns:a16="http://schemas.microsoft.com/office/drawing/2014/main" id="{00000000-0008-0000-1000-0000534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66</xdr:row>
      <xdr:rowOff>0</xdr:rowOff>
    </xdr:from>
    <xdr:to>
      <xdr:col>16</xdr:col>
      <xdr:colOff>419100</xdr:colOff>
      <xdr:row>81</xdr:row>
      <xdr:rowOff>57150</xdr:rowOff>
    </xdr:to>
    <xdr:graphicFrame macro="">
      <xdr:nvGraphicFramePr>
        <xdr:cNvPr id="16724" name="Chart 3">
          <a:extLst>
            <a:ext uri="{FF2B5EF4-FFF2-40B4-BE49-F238E27FC236}">
              <a16:creationId xmlns:a16="http://schemas.microsoft.com/office/drawing/2014/main" id="{00000000-0008-0000-1000-0000544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342900</xdr:colOff>
      <xdr:row>30</xdr:row>
      <xdr:rowOff>76200</xdr:rowOff>
    </xdr:from>
    <xdr:to>
      <xdr:col>2</xdr:col>
      <xdr:colOff>552450</xdr:colOff>
      <xdr:row>34</xdr:row>
      <xdr:rowOff>123825</xdr:rowOff>
    </xdr:to>
    <xdr:pic>
      <xdr:nvPicPr>
        <xdr:cNvPr id="19795" name="Picture 2" descr="image008">
          <a:extLst>
            <a:ext uri="{FF2B5EF4-FFF2-40B4-BE49-F238E27FC236}">
              <a16:creationId xmlns:a16="http://schemas.microsoft.com/office/drawing/2014/main" id="{00000000-0008-0000-1100-0000534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6019800"/>
          <a:ext cx="819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28575</xdr:colOff>
      <xdr:row>22</xdr:row>
      <xdr:rowOff>38100</xdr:rowOff>
    </xdr:from>
    <xdr:to>
      <xdr:col>3</xdr:col>
      <xdr:colOff>371475</xdr:colOff>
      <xdr:row>26</xdr:row>
      <xdr:rowOff>95250</xdr:rowOff>
    </xdr:to>
    <xdr:pic>
      <xdr:nvPicPr>
        <xdr:cNvPr id="19796" name="Picture 3" descr="editin9">
          <a:extLst>
            <a:ext uri="{FF2B5EF4-FFF2-40B4-BE49-F238E27FC236}">
              <a16:creationId xmlns:a16="http://schemas.microsoft.com/office/drawing/2014/main" id="{00000000-0008-0000-1100-0000544D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47775" y="4457700"/>
          <a:ext cx="9525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257175</xdr:colOff>
      <xdr:row>36</xdr:row>
      <xdr:rowOff>171450</xdr:rowOff>
    </xdr:from>
    <xdr:to>
      <xdr:col>10</xdr:col>
      <xdr:colOff>75732</xdr:colOff>
      <xdr:row>39</xdr:row>
      <xdr:rowOff>161855</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3"/>
        <a:stretch>
          <a:fillRect/>
        </a:stretch>
      </xdr:blipFill>
      <xdr:spPr>
        <a:xfrm>
          <a:off x="2695575" y="7258050"/>
          <a:ext cx="3742857" cy="561905"/>
        </a:xfrm>
        <a:prstGeom prst="rect">
          <a:avLst/>
        </a:prstGeom>
      </xdr:spPr>
    </xdr:pic>
    <xdr:clientData/>
  </xdr:twoCellAnchor>
  <xdr:twoCellAnchor editAs="oneCell">
    <xdr:from>
      <xdr:col>1</xdr:col>
      <xdr:colOff>0</xdr:colOff>
      <xdr:row>45</xdr:row>
      <xdr:rowOff>0</xdr:rowOff>
    </xdr:from>
    <xdr:to>
      <xdr:col>8</xdr:col>
      <xdr:colOff>142875</xdr:colOff>
      <xdr:row>74</xdr:row>
      <xdr:rowOff>171450</xdr:rowOff>
    </xdr:to>
    <xdr:pic>
      <xdr:nvPicPr>
        <xdr:cNvPr id="5" name="Picture 4" descr="https://fbcdn-sphotos-a-a.akamaihd.net/hphotos-ak-ash3/1235320_705406742807411_775454807_n.jpg">
          <a:extLst>
            <a:ext uri="{FF2B5EF4-FFF2-40B4-BE49-F238E27FC236}">
              <a16:creationId xmlns:a16="http://schemas.microsoft.com/office/drawing/2014/main" id="{00000000-0008-0000-11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8801100"/>
          <a:ext cx="4514850" cy="569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9525</xdr:colOff>
      <xdr:row>6</xdr:row>
      <xdr:rowOff>85725</xdr:rowOff>
    </xdr:from>
    <xdr:to>
      <xdr:col>6</xdr:col>
      <xdr:colOff>19050</xdr:colOff>
      <xdr:row>6</xdr:row>
      <xdr:rowOff>85725</xdr:rowOff>
    </xdr:to>
    <xdr:sp macro="" textlink="">
      <xdr:nvSpPr>
        <xdr:cNvPr id="20988" name="Line 1">
          <a:extLst>
            <a:ext uri="{FF2B5EF4-FFF2-40B4-BE49-F238E27FC236}">
              <a16:creationId xmlns:a16="http://schemas.microsoft.com/office/drawing/2014/main" id="{00000000-0008-0000-1200-0000FC510000}"/>
            </a:ext>
          </a:extLst>
        </xdr:cNvPr>
        <xdr:cNvSpPr>
          <a:spLocks noChangeShapeType="1"/>
        </xdr:cNvSpPr>
      </xdr:nvSpPr>
      <xdr:spPr bwMode="auto">
        <a:xfrm flipH="1">
          <a:off x="914400" y="1304925"/>
          <a:ext cx="266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171450</xdr:colOff>
      <xdr:row>8</xdr:row>
      <xdr:rowOff>66675</xdr:rowOff>
    </xdr:from>
    <xdr:to>
      <xdr:col>12</xdr:col>
      <xdr:colOff>171450</xdr:colOff>
      <xdr:row>16</xdr:row>
      <xdr:rowOff>85725</xdr:rowOff>
    </xdr:to>
    <xdr:sp macro="" textlink="">
      <xdr:nvSpPr>
        <xdr:cNvPr id="20989" name="Line 3">
          <a:extLst>
            <a:ext uri="{FF2B5EF4-FFF2-40B4-BE49-F238E27FC236}">
              <a16:creationId xmlns:a16="http://schemas.microsoft.com/office/drawing/2014/main" id="{00000000-0008-0000-1200-0000FD510000}"/>
            </a:ext>
          </a:extLst>
        </xdr:cNvPr>
        <xdr:cNvSpPr>
          <a:spLocks noChangeShapeType="1"/>
        </xdr:cNvSpPr>
      </xdr:nvSpPr>
      <xdr:spPr bwMode="auto">
        <a:xfrm flipV="1">
          <a:off x="3305175" y="1676400"/>
          <a:ext cx="0" cy="1695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371475</xdr:colOff>
      <xdr:row>16</xdr:row>
      <xdr:rowOff>85725</xdr:rowOff>
    </xdr:from>
    <xdr:to>
      <xdr:col>12</xdr:col>
      <xdr:colOff>171450</xdr:colOff>
      <xdr:row>16</xdr:row>
      <xdr:rowOff>85725</xdr:rowOff>
    </xdr:to>
    <xdr:sp macro="" textlink="">
      <xdr:nvSpPr>
        <xdr:cNvPr id="20990" name="Line 4">
          <a:extLst>
            <a:ext uri="{FF2B5EF4-FFF2-40B4-BE49-F238E27FC236}">
              <a16:creationId xmlns:a16="http://schemas.microsoft.com/office/drawing/2014/main" id="{00000000-0008-0000-1200-0000FE510000}"/>
            </a:ext>
          </a:extLst>
        </xdr:cNvPr>
        <xdr:cNvSpPr>
          <a:spLocks noChangeShapeType="1"/>
        </xdr:cNvSpPr>
      </xdr:nvSpPr>
      <xdr:spPr bwMode="auto">
        <a:xfrm flipH="1">
          <a:off x="1914525" y="3371850"/>
          <a:ext cx="13906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13.xml><?xml version="1.0" encoding="utf-8"?>
<xdr:wsDr xmlns:xdr="http://schemas.openxmlformats.org/drawingml/2006/spreadsheetDrawing" xmlns:a="http://schemas.openxmlformats.org/drawingml/2006/main">
  <xdr:oneCellAnchor>
    <xdr:from>
      <xdr:col>10</xdr:col>
      <xdr:colOff>0</xdr:colOff>
      <xdr:row>1</xdr:row>
      <xdr:rowOff>0</xdr:rowOff>
    </xdr:from>
    <xdr:ext cx="2581275" cy="4433891"/>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6096000" y="190500"/>
          <a:ext cx="2581275" cy="443243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square" lIns="0" tIns="0" rIns="0" bIns="0" rtlCol="0" anchor="ctr" anchorCtr="0">
          <a:noAutofit/>
        </a:bodyPr>
        <a:lstStyle/>
        <a:p>
          <a:r>
            <a:rPr lang="en-US" sz="30000">
              <a:latin typeface="Arial Black" pitchFamily="34" charset="0"/>
              <a:cs typeface="Estrangelo Edessa" pitchFamily="66" charset="0"/>
            </a:rPr>
            <a:t>$</a:t>
          </a: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1</xdr:col>
      <xdr:colOff>333375</xdr:colOff>
      <xdr:row>24</xdr:row>
      <xdr:rowOff>114300</xdr:rowOff>
    </xdr:from>
    <xdr:to>
      <xdr:col>10</xdr:col>
      <xdr:colOff>581025</xdr:colOff>
      <xdr:row>55</xdr:row>
      <xdr:rowOff>38100</xdr:rowOff>
    </xdr:to>
    <xdr:pic>
      <xdr:nvPicPr>
        <xdr:cNvPr id="3128" name="Picture 1" descr="http://politicsatcontinuum.typepad.com/.a/6a00e55298c7e188330120a63f8582970c-800wi">
          <a:extLst>
            <a:ext uri="{FF2B5EF4-FFF2-40B4-BE49-F238E27FC236}">
              <a16:creationId xmlns:a16="http://schemas.microsoft.com/office/drawing/2014/main" id="{00000000-0008-0000-1500-00003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025" y="4686300"/>
          <a:ext cx="6105525" cy="5829300"/>
        </a:xfrm>
        <a:prstGeom prst="rect">
          <a:avLst/>
        </a:prstGeom>
        <a:solidFill>
          <a:srgbClr val="99BCD7">
            <a:alpha val="50195"/>
          </a:srgbClr>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38100</xdr:colOff>
      <xdr:row>5</xdr:row>
      <xdr:rowOff>28575</xdr:rowOff>
    </xdr:from>
    <xdr:to>
      <xdr:col>8</xdr:col>
      <xdr:colOff>438150</xdr:colOff>
      <xdr:row>7</xdr:row>
      <xdr:rowOff>104775</xdr:rowOff>
    </xdr:to>
    <xdr:pic>
      <xdr:nvPicPr>
        <xdr:cNvPr id="22698" name="Picture 3" descr="home_page">
          <a:hlinkClick xmlns:r="http://schemas.openxmlformats.org/officeDocument/2006/relationships" r:id="rId1"/>
          <a:extLst>
            <a:ext uri="{FF2B5EF4-FFF2-40B4-BE49-F238E27FC236}">
              <a16:creationId xmlns:a16="http://schemas.microsoft.com/office/drawing/2014/main" id="{00000000-0008-0000-1D00-0000AA58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14900" y="981075"/>
          <a:ext cx="40005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4.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8"/>
  <dimension ref="B2:I26"/>
  <sheetViews>
    <sheetView showGridLines="0" tabSelected="1" zoomScaleNormal="100" workbookViewId="0"/>
  </sheetViews>
  <sheetFormatPr defaultRowHeight="15" x14ac:dyDescent="0.25"/>
  <cols>
    <col min="1" max="2" width="3.7109375" customWidth="1"/>
    <col min="3" max="3" width="33.85546875" bestFit="1" customWidth="1"/>
    <col min="4" max="4" width="12.7109375" customWidth="1"/>
  </cols>
  <sheetData>
    <row r="2" spans="2:9" ht="46.5" x14ac:dyDescent="0.35">
      <c r="B2" s="443" t="s">
        <v>736</v>
      </c>
      <c r="D2" s="444" t="s">
        <v>737</v>
      </c>
      <c r="H2" t="s">
        <v>736</v>
      </c>
      <c r="I2" t="s">
        <v>1863</v>
      </c>
    </row>
    <row r="3" spans="2:9" ht="21" x14ac:dyDescent="0.35">
      <c r="B3" s="21" t="s">
        <v>729</v>
      </c>
      <c r="D3" s="441">
        <v>0</v>
      </c>
      <c r="H3" t="str">
        <f>B3</f>
        <v>Worksheets &amp; Workbooks</v>
      </c>
      <c r="I3" s="440">
        <f>D3</f>
        <v>0</v>
      </c>
    </row>
    <row r="4" spans="2:9" ht="45" customHeight="1" x14ac:dyDescent="0.25">
      <c r="C4" s="544" t="s">
        <v>1856</v>
      </c>
      <c r="D4" s="544"/>
      <c r="E4" s="544"/>
      <c r="H4" t="str">
        <f>B5</f>
        <v>Formatting &amp; Printing</v>
      </c>
      <c r="I4" s="440">
        <f>D5</f>
        <v>0</v>
      </c>
    </row>
    <row r="5" spans="2:9" ht="21" x14ac:dyDescent="0.35">
      <c r="B5" s="21" t="s">
        <v>1857</v>
      </c>
      <c r="D5" s="441">
        <v>0</v>
      </c>
      <c r="H5" t="str">
        <f>B7</f>
        <v>Formulas &amp; Functions</v>
      </c>
      <c r="I5" s="440">
        <f>D7</f>
        <v>0</v>
      </c>
    </row>
    <row r="6" spans="2:9" ht="45" customHeight="1" x14ac:dyDescent="0.25">
      <c r="C6" s="544" t="s">
        <v>1858</v>
      </c>
      <c r="D6" s="544"/>
      <c r="E6" s="544"/>
      <c r="H6" t="str">
        <f>B9</f>
        <v>Working with Data</v>
      </c>
      <c r="I6" s="440">
        <f>D9</f>
        <v>0</v>
      </c>
    </row>
    <row r="7" spans="2:9" ht="21" x14ac:dyDescent="0.35">
      <c r="B7" s="21" t="s">
        <v>730</v>
      </c>
      <c r="D7" s="441">
        <v>0</v>
      </c>
      <c r="H7" t="str">
        <f>B11</f>
        <v>Charts &amp; Dashboards</v>
      </c>
      <c r="I7" s="440">
        <f>D11</f>
        <v>0</v>
      </c>
    </row>
    <row r="8" spans="2:9" ht="45" customHeight="1" x14ac:dyDescent="0.25">
      <c r="C8" s="544" t="s">
        <v>135</v>
      </c>
      <c r="D8" s="544"/>
      <c r="E8" s="544"/>
      <c r="H8" t="str">
        <f>B13</f>
        <v>Import / Export &amp; MS-SQL</v>
      </c>
      <c r="I8" s="440">
        <f>D13</f>
        <v>0</v>
      </c>
    </row>
    <row r="9" spans="2:9" ht="21" x14ac:dyDescent="0.35">
      <c r="B9" s="21" t="s">
        <v>731</v>
      </c>
      <c r="D9" s="441">
        <v>0</v>
      </c>
      <c r="H9" t="str">
        <f>B15</f>
        <v>Summarizing Data</v>
      </c>
      <c r="I9" s="440">
        <f>D15</f>
        <v>0</v>
      </c>
    </row>
    <row r="10" spans="2:9" x14ac:dyDescent="0.25">
      <c r="C10" s="544" t="s">
        <v>1859</v>
      </c>
      <c r="D10" s="544"/>
      <c r="E10" s="544"/>
      <c r="H10" t="str">
        <f>B17</f>
        <v>What-if Analysis</v>
      </c>
      <c r="I10" s="440">
        <f>D17</f>
        <v>0</v>
      </c>
    </row>
    <row r="11" spans="2:9" ht="21" x14ac:dyDescent="0.35">
      <c r="B11" s="21" t="s">
        <v>732</v>
      </c>
      <c r="D11" s="441">
        <v>0</v>
      </c>
    </row>
    <row r="12" spans="2:9" ht="30" customHeight="1" x14ac:dyDescent="0.25">
      <c r="C12" s="544" t="s">
        <v>1860</v>
      </c>
      <c r="D12" s="544"/>
      <c r="E12" s="544"/>
    </row>
    <row r="13" spans="2:9" ht="21" x14ac:dyDescent="0.35">
      <c r="B13" s="21" t="s">
        <v>733</v>
      </c>
      <c r="D13" s="441">
        <v>0</v>
      </c>
    </row>
    <row r="14" spans="2:9" ht="30" customHeight="1" x14ac:dyDescent="0.25">
      <c r="C14" s="544" t="s">
        <v>1861</v>
      </c>
      <c r="D14" s="544"/>
      <c r="E14" s="544"/>
    </row>
    <row r="15" spans="2:9" ht="21" x14ac:dyDescent="0.35">
      <c r="B15" s="21" t="s">
        <v>734</v>
      </c>
      <c r="D15" s="441">
        <v>0</v>
      </c>
    </row>
    <row r="16" spans="2:9" ht="45" customHeight="1" x14ac:dyDescent="0.25">
      <c r="C16" s="544" t="s">
        <v>1862</v>
      </c>
      <c r="D16" s="544"/>
      <c r="E16" s="544"/>
    </row>
    <row r="17" spans="2:5" ht="21" x14ac:dyDescent="0.35">
      <c r="B17" s="21" t="s">
        <v>735</v>
      </c>
      <c r="D17" s="441">
        <v>0</v>
      </c>
    </row>
    <row r="18" spans="2:5" x14ac:dyDescent="0.25">
      <c r="C18" s="544" t="s">
        <v>4853</v>
      </c>
      <c r="D18" s="544"/>
      <c r="E18" s="544"/>
    </row>
    <row r="19" spans="2:5" ht="15.75" thickBot="1" x14ac:dyDescent="0.3"/>
    <row r="20" spans="2:5" ht="21.75" thickBot="1" x14ac:dyDescent="0.4">
      <c r="B20" s="21" t="s">
        <v>1855</v>
      </c>
      <c r="D20" s="442">
        <f>AVERAGE(D3:D17)</f>
        <v>0</v>
      </c>
    </row>
    <row r="25" spans="2:5" x14ac:dyDescent="0.25">
      <c r="C25" s="474" t="s">
        <v>3635</v>
      </c>
    </row>
    <row r="26" spans="2:5" x14ac:dyDescent="0.25">
      <c r="C26" t="s">
        <v>3636</v>
      </c>
    </row>
  </sheetData>
  <dataConsolidate/>
  <mergeCells count="8">
    <mergeCell ref="C18:E18"/>
    <mergeCell ref="C4:E4"/>
    <mergeCell ref="C6:E6"/>
    <mergeCell ref="C8:E8"/>
    <mergeCell ref="C10:E10"/>
    <mergeCell ref="C12:E12"/>
    <mergeCell ref="C14:E14"/>
    <mergeCell ref="C16:E16"/>
  </mergeCells>
  <phoneticPr fontId="0" type="noConversion"/>
  <dataValidations count="1">
    <dataValidation type="list" allowBlank="1" showInputMessage="1" showErrorMessage="1" sqref="D3 D5 D7 D9 D11 D13 D15 D17" xr:uid="{00000000-0002-0000-0000-000000000000}">
      <formula1>"0,1,2,3,4,5,6,7,8,9,10"</formula1>
    </dataValidation>
  </dataValidation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2:N37"/>
  <sheetViews>
    <sheetView zoomScale="115" zoomScaleNormal="115" workbookViewId="0"/>
  </sheetViews>
  <sheetFormatPr defaultRowHeight="15" x14ac:dyDescent="0.25"/>
  <cols>
    <col min="4" max="4" width="15.140625" bestFit="1" customWidth="1"/>
    <col min="5" max="5" width="18.28515625" bestFit="1" customWidth="1"/>
    <col min="6" max="6" width="16.28515625" bestFit="1" customWidth="1"/>
  </cols>
  <sheetData>
    <row r="2" spans="2:14" x14ac:dyDescent="0.25">
      <c r="B2" t="s">
        <v>2242</v>
      </c>
    </row>
    <row r="3" spans="2:14" x14ac:dyDescent="0.25">
      <c r="C3" t="s">
        <v>2319</v>
      </c>
      <c r="N3" t="s">
        <v>2248</v>
      </c>
    </row>
    <row r="4" spans="2:14" x14ac:dyDescent="0.25">
      <c r="C4" t="s">
        <v>2320</v>
      </c>
      <c r="N4" t="s">
        <v>2249</v>
      </c>
    </row>
    <row r="5" spans="2:14" x14ac:dyDescent="0.25">
      <c r="C5" t="s">
        <v>2321</v>
      </c>
      <c r="E5" t="s">
        <v>2244</v>
      </c>
    </row>
    <row r="6" spans="2:14" x14ac:dyDescent="0.25">
      <c r="B6" t="s">
        <v>2243</v>
      </c>
    </row>
    <row r="7" spans="2:14" x14ac:dyDescent="0.25">
      <c r="C7" t="s">
        <v>2245</v>
      </c>
    </row>
    <row r="8" spans="2:14" x14ac:dyDescent="0.25">
      <c r="B8" t="s">
        <v>2322</v>
      </c>
    </row>
    <row r="9" spans="2:14" x14ac:dyDescent="0.25">
      <c r="B9" t="s">
        <v>2323</v>
      </c>
    </row>
    <row r="10" spans="2:14" x14ac:dyDescent="0.25">
      <c r="C10" t="s">
        <v>2324</v>
      </c>
    </row>
    <row r="11" spans="2:14" x14ac:dyDescent="0.25">
      <c r="C11" t="s">
        <v>2326</v>
      </c>
    </row>
    <row r="12" spans="2:14" x14ac:dyDescent="0.25">
      <c r="C12" t="s">
        <v>2325</v>
      </c>
    </row>
    <row r="13" spans="2:14" x14ac:dyDescent="0.25">
      <c r="C13" t="s">
        <v>2327</v>
      </c>
    </row>
    <row r="14" spans="2:14" x14ac:dyDescent="0.25">
      <c r="C14">
        <v>2003</v>
      </c>
      <c r="E14" t="s">
        <v>532</v>
      </c>
    </row>
    <row r="15" spans="2:14" x14ac:dyDescent="0.25">
      <c r="B15" t="s">
        <v>2315</v>
      </c>
      <c r="C15" t="s">
        <v>2246</v>
      </c>
      <c r="D15">
        <v>256</v>
      </c>
      <c r="E15" t="s">
        <v>2316</v>
      </c>
      <c r="F15" s="4">
        <v>16384</v>
      </c>
      <c r="H15" t="s">
        <v>2470</v>
      </c>
    </row>
    <row r="16" spans="2:14" x14ac:dyDescent="0.25">
      <c r="B16" t="s">
        <v>2317</v>
      </c>
      <c r="C16" t="s">
        <v>2247</v>
      </c>
      <c r="D16" s="32">
        <v>65536</v>
      </c>
      <c r="E16" t="s">
        <v>2318</v>
      </c>
      <c r="F16" s="4">
        <v>1048576</v>
      </c>
      <c r="H16" t="s">
        <v>2471</v>
      </c>
    </row>
    <row r="17" spans="1:10" x14ac:dyDescent="0.25">
      <c r="H17" t="s">
        <v>2472</v>
      </c>
    </row>
    <row r="18" spans="1:10" x14ac:dyDescent="0.25">
      <c r="C18" s="5" t="s">
        <v>2328</v>
      </c>
      <c r="H18" t="s">
        <v>2473</v>
      </c>
    </row>
    <row r="19" spans="1:10" x14ac:dyDescent="0.25">
      <c r="C19" s="5"/>
    </row>
    <row r="20" spans="1:10" x14ac:dyDescent="0.25">
      <c r="C20" s="5"/>
    </row>
    <row r="21" spans="1:10" x14ac:dyDescent="0.25">
      <c r="C21" s="5"/>
    </row>
    <row r="22" spans="1:10" x14ac:dyDescent="0.25">
      <c r="A22" s="6" t="s">
        <v>2329</v>
      </c>
      <c r="B22" s="6"/>
      <c r="C22" s="7" t="s">
        <v>2330</v>
      </c>
      <c r="D22" s="6"/>
      <c r="E22" s="6"/>
      <c r="F22" s="6"/>
      <c r="G22" s="6"/>
      <c r="H22" s="6"/>
      <c r="I22" s="6"/>
      <c r="J22" s="6"/>
    </row>
    <row r="23" spans="1:10" x14ac:dyDescent="0.25">
      <c r="C23" s="5"/>
    </row>
    <row r="24" spans="1:10" x14ac:dyDescent="0.25">
      <c r="C24" s="5"/>
      <c r="E24" t="s">
        <v>2331</v>
      </c>
    </row>
    <row r="25" spans="1:10" x14ac:dyDescent="0.25">
      <c r="C25" s="5"/>
    </row>
    <row r="26" spans="1:10" x14ac:dyDescent="0.25">
      <c r="C26" s="5"/>
      <c r="E26" s="4">
        <f>D15*D16</f>
        <v>16777216</v>
      </c>
      <c r="F26" s="4">
        <f>F15*F16</f>
        <v>17179869184</v>
      </c>
    </row>
    <row r="27" spans="1:10" x14ac:dyDescent="0.25">
      <c r="C27" s="5"/>
    </row>
    <row r="28" spans="1:10" x14ac:dyDescent="0.25">
      <c r="C28" s="5"/>
    </row>
    <row r="29" spans="1:10" x14ac:dyDescent="0.25">
      <c r="C29" s="5"/>
    </row>
    <row r="30" spans="1:10" x14ac:dyDescent="0.25">
      <c r="C30" s="5"/>
    </row>
    <row r="31" spans="1:10" x14ac:dyDescent="0.25">
      <c r="C31" s="5"/>
    </row>
    <row r="32" spans="1:10" x14ac:dyDescent="0.25">
      <c r="C32" s="5"/>
    </row>
    <row r="33" spans="2:3" x14ac:dyDescent="0.25">
      <c r="C33" s="5"/>
    </row>
    <row r="36" spans="2:3" x14ac:dyDescent="0.25">
      <c r="B36" s="474" t="s">
        <v>3635</v>
      </c>
    </row>
    <row r="37" spans="2:3" x14ac:dyDescent="0.25">
      <c r="B37" t="s">
        <v>3637</v>
      </c>
    </row>
  </sheetData>
  <phoneticPr fontId="0" type="noConversion"/>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dimension ref="B2:C22"/>
  <sheetViews>
    <sheetView zoomScale="130" zoomScaleNormal="130" workbookViewId="0"/>
  </sheetViews>
  <sheetFormatPr defaultRowHeight="15" x14ac:dyDescent="0.25"/>
  <sheetData>
    <row r="2" spans="2:3" x14ac:dyDescent="0.25">
      <c r="B2" s="474" t="s">
        <v>3590</v>
      </c>
    </row>
    <row r="4" spans="2:3" x14ac:dyDescent="0.25">
      <c r="B4" t="s">
        <v>3651</v>
      </c>
    </row>
    <row r="5" spans="2:3" x14ac:dyDescent="0.25">
      <c r="B5" t="s">
        <v>3642</v>
      </c>
    </row>
    <row r="6" spans="2:3" x14ac:dyDescent="0.25">
      <c r="C6" t="s">
        <v>3640</v>
      </c>
    </row>
    <row r="7" spans="2:3" x14ac:dyDescent="0.25">
      <c r="C7" t="s">
        <v>3639</v>
      </c>
    </row>
    <row r="8" spans="2:3" x14ac:dyDescent="0.25">
      <c r="C8" t="s">
        <v>3591</v>
      </c>
    </row>
    <row r="9" spans="2:3" x14ac:dyDescent="0.25">
      <c r="B9" t="s">
        <v>3646</v>
      </c>
    </row>
    <row r="10" spans="2:3" x14ac:dyDescent="0.25">
      <c r="B10" t="s">
        <v>3647</v>
      </c>
    </row>
    <row r="11" spans="2:3" x14ac:dyDescent="0.25">
      <c r="C11" t="s">
        <v>3641</v>
      </c>
    </row>
    <row r="12" spans="2:3" x14ac:dyDescent="0.25">
      <c r="B12" t="s">
        <v>3643</v>
      </c>
    </row>
    <row r="13" spans="2:3" x14ac:dyDescent="0.25">
      <c r="B13" t="s">
        <v>3644</v>
      </c>
    </row>
    <row r="14" spans="2:3" x14ac:dyDescent="0.25">
      <c r="B14" t="s">
        <v>3652</v>
      </c>
    </row>
    <row r="15" spans="2:3" x14ac:dyDescent="0.25">
      <c r="B15" t="s">
        <v>3645</v>
      </c>
    </row>
    <row r="16" spans="2:3" x14ac:dyDescent="0.25">
      <c r="C16" t="s">
        <v>3653</v>
      </c>
    </row>
    <row r="17" spans="2:2" x14ac:dyDescent="0.25">
      <c r="B17" t="s">
        <v>3592</v>
      </c>
    </row>
    <row r="19" spans="2:2" x14ac:dyDescent="0.25">
      <c r="B19" t="s">
        <v>3720</v>
      </c>
    </row>
    <row r="21" spans="2:2" x14ac:dyDescent="0.25">
      <c r="B21" s="474" t="s">
        <v>3635</v>
      </c>
    </row>
    <row r="22" spans="2:2" x14ac:dyDescent="0.25">
      <c r="B22" t="s">
        <v>3638</v>
      </c>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H69"/>
  <sheetViews>
    <sheetView zoomScale="115" zoomScaleNormal="115" workbookViewId="0">
      <selection activeCell="H6" sqref="H6"/>
    </sheetView>
  </sheetViews>
  <sheetFormatPr defaultRowHeight="12.75" x14ac:dyDescent="0.2"/>
  <cols>
    <col min="1" max="1" width="26.7109375" style="8" bestFit="1" customWidth="1"/>
    <col min="2" max="16384" width="9.140625" style="8"/>
  </cols>
  <sheetData>
    <row r="1" spans="1:8" ht="15" x14ac:dyDescent="0.25">
      <c r="A1" s="153" t="s">
        <v>1464</v>
      </c>
      <c r="B1" s="58"/>
      <c r="C1" s="58"/>
      <c r="D1" s="58"/>
      <c r="E1" s="58"/>
      <c r="F1" s="58"/>
      <c r="G1" s="58"/>
      <c r="H1" s="58"/>
    </row>
    <row r="2" spans="1:8" ht="15" x14ac:dyDescent="0.25">
      <c r="A2" s="152" t="s">
        <v>1465</v>
      </c>
      <c r="B2" s="58"/>
      <c r="C2" s="58"/>
      <c r="D2" s="58"/>
      <c r="E2" s="58"/>
      <c r="F2" s="58"/>
      <c r="G2" s="58"/>
      <c r="H2" s="58"/>
    </row>
    <row r="3" spans="1:8" ht="15" x14ac:dyDescent="0.25">
      <c r="A3"/>
      <c r="B3" s="149">
        <v>2010</v>
      </c>
      <c r="C3" s="149">
        <v>2009</v>
      </c>
      <c r="D3" s="149">
        <v>2008</v>
      </c>
      <c r="E3" s="149">
        <v>2007</v>
      </c>
      <c r="F3" s="149">
        <v>2006</v>
      </c>
      <c r="G3" s="149">
        <v>2005</v>
      </c>
      <c r="H3" s="149" t="s">
        <v>2337</v>
      </c>
    </row>
    <row r="4" spans="1:8" ht="15" x14ac:dyDescent="0.25">
      <c r="B4"/>
      <c r="C4"/>
      <c r="D4"/>
      <c r="E4"/>
      <c r="F4"/>
      <c r="G4"/>
      <c r="H4"/>
    </row>
    <row r="5" spans="1:8" ht="15" x14ac:dyDescent="0.25">
      <c r="A5" s="151" t="s">
        <v>1455</v>
      </c>
      <c r="B5"/>
      <c r="C5"/>
      <c r="D5"/>
      <c r="E5"/>
      <c r="F5"/>
      <c r="G5"/>
      <c r="H5"/>
    </row>
    <row r="6" spans="1:8" ht="15" x14ac:dyDescent="0.25">
      <c r="A6" t="s">
        <v>1456</v>
      </c>
      <c r="B6">
        <v>1491130</v>
      </c>
      <c r="C6">
        <v>1452706</v>
      </c>
      <c r="D6">
        <v>1507427</v>
      </c>
      <c r="E6">
        <v>1426132</v>
      </c>
      <c r="F6">
        <v>1345068</v>
      </c>
      <c r="G6">
        <v>1063127</v>
      </c>
      <c r="H6">
        <f>SUM(B6:G6)</f>
        <v>8285590</v>
      </c>
    </row>
    <row r="7" spans="1:8" ht="15" x14ac:dyDescent="0.25">
      <c r="A7" t="s">
        <v>1457</v>
      </c>
      <c r="B7">
        <v>317776</v>
      </c>
      <c r="C7">
        <v>317599</v>
      </c>
      <c r="D7">
        <v>342125</v>
      </c>
      <c r="E7">
        <v>381556</v>
      </c>
      <c r="F7">
        <v>373949</v>
      </c>
      <c r="G7">
        <v>368126</v>
      </c>
      <c r="H7">
        <f>SUM(B7:G7)</f>
        <v>2101131</v>
      </c>
    </row>
    <row r="8" spans="1:8" ht="15" x14ac:dyDescent="0.25">
      <c r="A8" t="s">
        <v>1458</v>
      </c>
      <c r="B8">
        <v>578329</v>
      </c>
      <c r="C8">
        <v>545644</v>
      </c>
      <c r="D8">
        <v>462748</v>
      </c>
      <c r="E8">
        <v>471324</v>
      </c>
      <c r="F8">
        <v>458755</v>
      </c>
      <c r="G8">
        <v>533591</v>
      </c>
      <c r="H8">
        <f>SUM(B8:G8)</f>
        <v>3050391</v>
      </c>
    </row>
    <row r="9" spans="1:8" ht="15" x14ac:dyDescent="0.25">
      <c r="A9" t="s">
        <v>1459</v>
      </c>
      <c r="B9" s="150">
        <f t="shared" ref="B9:G9" si="0">SUM(B6:B8)</f>
        <v>2387235</v>
      </c>
      <c r="C9" s="150">
        <f t="shared" si="0"/>
        <v>2315949</v>
      </c>
      <c r="D9" s="150">
        <f t="shared" si="0"/>
        <v>2312300</v>
      </c>
      <c r="E9" s="150">
        <f t="shared" si="0"/>
        <v>2279012</v>
      </c>
      <c r="F9" s="150">
        <f t="shared" si="0"/>
        <v>2177772</v>
      </c>
      <c r="G9" s="150">
        <f t="shared" si="0"/>
        <v>1964844</v>
      </c>
      <c r="H9" s="150">
        <f>SUM(B9:G9)</f>
        <v>13437112</v>
      </c>
    </row>
    <row r="10" spans="1:8" ht="15" x14ac:dyDescent="0.25">
      <c r="A10"/>
      <c r="B10" s="150"/>
      <c r="C10" s="150"/>
      <c r="D10" s="150"/>
      <c r="E10" s="150"/>
      <c r="F10" s="150"/>
      <c r="G10" s="150"/>
      <c r="H10" s="150"/>
    </row>
    <row r="11" spans="1:8" ht="15" x14ac:dyDescent="0.25">
      <c r="A11" s="151" t="s">
        <v>1460</v>
      </c>
      <c r="B11"/>
      <c r="C11"/>
      <c r="D11"/>
      <c r="E11"/>
      <c r="F11"/>
      <c r="G11"/>
      <c r="H11"/>
    </row>
    <row r="12" spans="1:8" ht="15" x14ac:dyDescent="0.25">
      <c r="A12" t="s">
        <v>1461</v>
      </c>
      <c r="B12">
        <v>1342471</v>
      </c>
      <c r="C12">
        <v>1276004</v>
      </c>
      <c r="D12">
        <v>1380166</v>
      </c>
      <c r="E12">
        <v>1190726</v>
      </c>
      <c r="F12">
        <v>1313880</v>
      </c>
      <c r="G12">
        <v>1321234</v>
      </c>
      <c r="H12"/>
    </row>
    <row r="13" spans="1:8" ht="15" x14ac:dyDescent="0.25">
      <c r="A13" t="s">
        <v>1462</v>
      </c>
      <c r="B13">
        <v>1044764</v>
      </c>
      <c r="C13">
        <v>1039945</v>
      </c>
      <c r="D13">
        <v>932134</v>
      </c>
      <c r="E13">
        <v>1088286</v>
      </c>
      <c r="F13">
        <v>863892</v>
      </c>
      <c r="G13">
        <v>643610</v>
      </c>
      <c r="H13"/>
    </row>
    <row r="14" spans="1:8" ht="15" x14ac:dyDescent="0.25">
      <c r="A14" t="s">
        <v>1463</v>
      </c>
      <c r="B14" s="150"/>
      <c r="C14" s="150"/>
      <c r="D14" s="150"/>
      <c r="E14" s="150"/>
      <c r="F14" s="150"/>
      <c r="G14" s="150"/>
      <c r="H14" s="150"/>
    </row>
    <row r="15" spans="1:8" ht="15" x14ac:dyDescent="0.25">
      <c r="A15"/>
      <c r="B15"/>
      <c r="C15"/>
      <c r="D15"/>
      <c r="E15"/>
      <c r="F15"/>
    </row>
    <row r="16" spans="1:8" ht="15" x14ac:dyDescent="0.25">
      <c r="A16"/>
      <c r="B16"/>
      <c r="C16"/>
      <c r="D16"/>
      <c r="E16" t="s">
        <v>4984</v>
      </c>
      <c r="F16"/>
    </row>
    <row r="17" spans="1:7" ht="15" x14ac:dyDescent="0.25">
      <c r="A17" s="474" t="s">
        <v>3635</v>
      </c>
    </row>
    <row r="18" spans="1:7" ht="15" x14ac:dyDescent="0.25">
      <c r="A18" t="s">
        <v>3655</v>
      </c>
    </row>
    <row r="19" spans="1:7" ht="15" x14ac:dyDescent="0.25">
      <c r="A19" t="s">
        <v>3656</v>
      </c>
    </row>
    <row r="20" spans="1:7" x14ac:dyDescent="0.2">
      <c r="B20" s="10"/>
      <c r="C20" s="10"/>
      <c r="D20" s="10"/>
      <c r="E20" s="10"/>
      <c r="F20" s="9"/>
    </row>
    <row r="22" spans="1:7" x14ac:dyDescent="0.2">
      <c r="A22" s="518" t="s">
        <v>4855</v>
      </c>
      <c r="B22" s="518"/>
      <c r="C22" s="518"/>
      <c r="D22" s="518"/>
      <c r="E22" s="518"/>
      <c r="F22" s="518"/>
      <c r="G22" s="518"/>
    </row>
    <row r="23" spans="1:7" x14ac:dyDescent="0.2">
      <c r="A23" s="518"/>
      <c r="B23" s="518"/>
      <c r="C23" s="518"/>
      <c r="D23" s="518"/>
      <c r="E23" s="518"/>
      <c r="F23" s="518"/>
      <c r="G23" s="518"/>
    </row>
    <row r="24" spans="1:7" x14ac:dyDescent="0.2">
      <c r="A24" s="519" t="s">
        <v>4856</v>
      </c>
      <c r="B24" s="518"/>
      <c r="C24" s="518"/>
      <c r="D24" s="518"/>
      <c r="E24" s="518"/>
      <c r="F24" s="518"/>
      <c r="G24" s="518"/>
    </row>
    <row r="25" spans="1:7" x14ac:dyDescent="0.2">
      <c r="A25" s="520" t="s">
        <v>4860</v>
      </c>
      <c r="B25" s="518"/>
      <c r="C25" s="518"/>
      <c r="D25" s="518"/>
      <c r="E25" s="518"/>
      <c r="F25" s="518"/>
      <c r="G25" s="518"/>
    </row>
    <row r="26" spans="1:7" x14ac:dyDescent="0.2">
      <c r="A26" s="520" t="s">
        <v>4861</v>
      </c>
      <c r="B26" s="518"/>
      <c r="C26" s="518"/>
      <c r="D26" s="518"/>
      <c r="E26" s="518"/>
      <c r="F26" s="518"/>
      <c r="G26" s="518"/>
    </row>
    <row r="27" spans="1:7" x14ac:dyDescent="0.2">
      <c r="A27" s="518"/>
      <c r="B27" s="518"/>
      <c r="C27" s="518"/>
      <c r="D27" s="518"/>
      <c r="E27" s="518"/>
      <c r="F27" s="518"/>
      <c r="G27" s="518"/>
    </row>
    <row r="28" spans="1:7" x14ac:dyDescent="0.2">
      <c r="A28" s="518"/>
      <c r="B28" s="518"/>
      <c r="C28" s="518"/>
      <c r="D28" s="518"/>
      <c r="E28" s="518"/>
      <c r="F28" s="518"/>
      <c r="G28" s="518"/>
    </row>
    <row r="29" spans="1:7" x14ac:dyDescent="0.2">
      <c r="A29" s="521" t="s">
        <v>4858</v>
      </c>
      <c r="B29" s="518"/>
      <c r="C29" s="518"/>
      <c r="D29" s="518"/>
      <c r="E29" s="518"/>
      <c r="F29" s="518"/>
      <c r="G29" s="518"/>
    </row>
    <row r="30" spans="1:7" x14ac:dyDescent="0.2">
      <c r="A30" s="520" t="s">
        <v>4859</v>
      </c>
      <c r="B30" s="518"/>
      <c r="C30" s="518"/>
      <c r="D30" s="518"/>
      <c r="E30" s="518"/>
      <c r="F30" s="518"/>
      <c r="G30" s="518"/>
    </row>
    <row r="31" spans="1:7" x14ac:dyDescent="0.2">
      <c r="A31" s="522" t="s">
        <v>4862</v>
      </c>
      <c r="B31" s="518"/>
      <c r="C31" s="518"/>
      <c r="D31" s="518"/>
      <c r="E31" s="518"/>
      <c r="F31" s="518"/>
      <c r="G31" s="518"/>
    </row>
    <row r="32" spans="1:7" x14ac:dyDescent="0.2">
      <c r="A32" s="518"/>
      <c r="B32" s="518"/>
      <c r="C32" s="518"/>
      <c r="D32" s="518"/>
      <c r="E32" s="518"/>
      <c r="F32" s="518"/>
      <c r="G32" s="518"/>
    </row>
    <row r="33" spans="1:7" x14ac:dyDescent="0.2">
      <c r="A33" s="518" t="s">
        <v>4863</v>
      </c>
      <c r="B33" s="518"/>
      <c r="C33" s="518"/>
      <c r="D33" s="518"/>
      <c r="E33" s="518"/>
      <c r="F33" s="518"/>
      <c r="G33" s="518"/>
    </row>
    <row r="34" spans="1:7" x14ac:dyDescent="0.2">
      <c r="A34" s="518" t="s">
        <v>4864</v>
      </c>
      <c r="B34" s="518"/>
      <c r="C34" s="518"/>
      <c r="D34" s="518"/>
      <c r="E34" s="518"/>
      <c r="F34" s="518"/>
      <c r="G34" s="518"/>
    </row>
    <row r="35" spans="1:7" x14ac:dyDescent="0.2">
      <c r="A35" s="518"/>
      <c r="B35" s="518"/>
      <c r="C35" s="518"/>
      <c r="D35" s="518"/>
      <c r="E35" s="518"/>
      <c r="F35" s="518"/>
      <c r="G35" s="518"/>
    </row>
    <row r="36" spans="1:7" x14ac:dyDescent="0.2">
      <c r="A36" s="518"/>
      <c r="B36" s="518"/>
      <c r="C36" s="518"/>
      <c r="D36" s="518"/>
      <c r="E36" s="518"/>
      <c r="F36" s="518"/>
      <c r="G36" s="518"/>
    </row>
    <row r="37" spans="1:7" x14ac:dyDescent="0.2">
      <c r="A37" s="518"/>
      <c r="B37" s="523"/>
      <c r="C37" s="523"/>
      <c r="D37" s="523"/>
      <c r="E37" s="523"/>
      <c r="F37" s="523"/>
      <c r="G37" s="518"/>
    </row>
    <row r="54" spans="2:6" x14ac:dyDescent="0.2">
      <c r="B54" s="9"/>
      <c r="C54" s="9"/>
      <c r="D54" s="9"/>
      <c r="E54" s="9"/>
      <c r="F54" s="9"/>
    </row>
    <row r="69" spans="2:6" x14ac:dyDescent="0.2">
      <c r="B69" s="9"/>
      <c r="C69" s="9"/>
      <c r="D69" s="9"/>
      <c r="E69" s="9"/>
      <c r="F69" s="9"/>
    </row>
  </sheetData>
  <phoneticPr fontId="0" type="noConversion"/>
  <pageMargins left="0.75" right="0.75" top="1" bottom="1" header="0.5" footer="0.5"/>
  <pageSetup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2"/>
  <dimension ref="A1:A19"/>
  <sheetViews>
    <sheetView workbookViewId="0"/>
  </sheetViews>
  <sheetFormatPr defaultRowHeight="15" x14ac:dyDescent="0.25"/>
  <cols>
    <col min="1" max="1" width="15.85546875" bestFit="1" customWidth="1"/>
  </cols>
  <sheetData>
    <row r="1" spans="1:1" x14ac:dyDescent="0.25">
      <c r="A1" s="525" t="s">
        <v>4865</v>
      </c>
    </row>
    <row r="3" spans="1:1" x14ac:dyDescent="0.25">
      <c r="A3" t="s">
        <v>4866</v>
      </c>
    </row>
    <row r="5" spans="1:1" x14ac:dyDescent="0.25">
      <c r="A5" s="524" t="s">
        <v>4867</v>
      </c>
    </row>
    <row r="6" spans="1:1" x14ac:dyDescent="0.25">
      <c r="A6" s="527" t="s">
        <v>4868</v>
      </c>
    </row>
    <row r="7" spans="1:1" x14ac:dyDescent="0.25">
      <c r="A7" s="527" t="s">
        <v>4869</v>
      </c>
    </row>
    <row r="9" spans="1:1" x14ac:dyDescent="0.25">
      <c r="A9" s="525" t="s">
        <v>4874</v>
      </c>
    </row>
    <row r="10" spans="1:1" x14ac:dyDescent="0.25">
      <c r="A10" s="527" t="s">
        <v>4871</v>
      </c>
    </row>
    <row r="11" spans="1:1" x14ac:dyDescent="0.25">
      <c r="A11" s="527" t="s">
        <v>4872</v>
      </c>
    </row>
    <row r="12" spans="1:1" x14ac:dyDescent="0.25">
      <c r="A12" s="527" t="s">
        <v>4873</v>
      </c>
    </row>
    <row r="14" spans="1:1" x14ac:dyDescent="0.25">
      <c r="A14" s="528" t="s">
        <v>4870</v>
      </c>
    </row>
    <row r="15" spans="1:1" x14ac:dyDescent="0.25">
      <c r="A15" s="527" t="s">
        <v>4875</v>
      </c>
    </row>
    <row r="16" spans="1:1" x14ac:dyDescent="0.25">
      <c r="A16" s="527" t="s">
        <v>4876</v>
      </c>
    </row>
    <row r="17" spans="1:1" x14ac:dyDescent="0.25">
      <c r="A17" s="527" t="s">
        <v>4877</v>
      </c>
    </row>
    <row r="18" spans="1:1" x14ac:dyDescent="0.25">
      <c r="A18" s="527" t="s">
        <v>4878</v>
      </c>
    </row>
    <row r="19" spans="1:1" x14ac:dyDescent="0.25">
      <c r="A19" s="527" t="s">
        <v>4879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dimension ref="A1:M58"/>
  <sheetViews>
    <sheetView zoomScaleNormal="100" workbookViewId="0">
      <selection sqref="A1:A2"/>
    </sheetView>
  </sheetViews>
  <sheetFormatPr defaultRowHeight="15" x14ac:dyDescent="0.25"/>
  <cols>
    <col min="1" max="1" width="41.5703125" bestFit="1" customWidth="1"/>
    <col min="2" max="2" width="10.42578125" bestFit="1" customWidth="1"/>
    <col min="3" max="3" width="14.85546875" bestFit="1" customWidth="1"/>
    <col min="4" max="4" width="14.7109375" bestFit="1" customWidth="1"/>
    <col min="5" max="5" width="14.28515625" bestFit="1" customWidth="1"/>
    <col min="6" max="6" width="15" bestFit="1" customWidth="1"/>
    <col min="7" max="7" width="18" bestFit="1" customWidth="1"/>
    <col min="9" max="9" width="15.7109375" customWidth="1"/>
    <col min="10" max="10" width="16.85546875" bestFit="1" customWidth="1"/>
  </cols>
  <sheetData>
    <row r="1" spans="1:13" x14ac:dyDescent="0.25">
      <c r="A1" s="545" t="s">
        <v>1466</v>
      </c>
      <c r="B1" s="545" t="s">
        <v>2352</v>
      </c>
      <c r="C1" s="545" t="s">
        <v>1467</v>
      </c>
      <c r="D1" s="154" t="s">
        <v>1468</v>
      </c>
      <c r="E1" s="154" t="s">
        <v>1469</v>
      </c>
      <c r="F1" s="154" t="s">
        <v>1470</v>
      </c>
      <c r="G1" s="545" t="s">
        <v>1471</v>
      </c>
      <c r="I1" s="537" t="s">
        <v>4985</v>
      </c>
    </row>
    <row r="2" spans="1:13" ht="15.75" thickBot="1" x14ac:dyDescent="0.3">
      <c r="A2" s="546"/>
      <c r="B2" s="546"/>
      <c r="C2" s="546"/>
      <c r="D2" s="155" t="s">
        <v>1472</v>
      </c>
      <c r="E2" s="155" t="s">
        <v>1473</v>
      </c>
      <c r="F2" s="155" t="s">
        <v>1474</v>
      </c>
      <c r="G2" s="546"/>
      <c r="I2" t="s">
        <v>47</v>
      </c>
      <c r="J2" s="516">
        <f>SUM(E:E)</f>
        <v>7273756052</v>
      </c>
    </row>
    <row r="3" spans="1:13" ht="15.75" thickBot="1" x14ac:dyDescent="0.3">
      <c r="A3" s="156" t="s">
        <v>1475</v>
      </c>
      <c r="B3" s="157">
        <v>40827</v>
      </c>
      <c r="C3" s="158" t="s">
        <v>1476</v>
      </c>
      <c r="D3" s="159"/>
      <c r="E3" s="160">
        <v>-59327000</v>
      </c>
      <c r="F3" s="161">
        <v>-4.5</v>
      </c>
      <c r="G3" s="159" t="s">
        <v>1477</v>
      </c>
      <c r="I3" t="s">
        <v>60</v>
      </c>
      <c r="J3" s="32">
        <f>MAX($E$3:$E$48)</f>
        <v>5424832000</v>
      </c>
    </row>
    <row r="4" spans="1:13" ht="15.75" thickBot="1" x14ac:dyDescent="0.3">
      <c r="A4" s="156" t="s">
        <v>1478</v>
      </c>
      <c r="B4" s="157">
        <v>40827</v>
      </c>
      <c r="C4" s="158" t="s">
        <v>1476</v>
      </c>
      <c r="D4" s="159"/>
      <c r="E4" s="160">
        <v>-1529818</v>
      </c>
      <c r="F4" s="161">
        <v>-7.0000000000000007E-2</v>
      </c>
      <c r="G4" s="159" t="s">
        <v>1479</v>
      </c>
      <c r="I4" t="s">
        <v>54</v>
      </c>
      <c r="J4" s="32">
        <f>MIN(E3:E48)</f>
        <v>-971451000</v>
      </c>
      <c r="L4" t="s">
        <v>4986</v>
      </c>
    </row>
    <row r="5" spans="1:13" ht="15.75" thickBot="1" x14ac:dyDescent="0.3">
      <c r="A5" s="156" t="s">
        <v>1480</v>
      </c>
      <c r="B5" s="157">
        <v>40827</v>
      </c>
      <c r="C5" s="158" t="s">
        <v>1476</v>
      </c>
      <c r="D5" s="159"/>
      <c r="E5" s="160">
        <v>-9936526</v>
      </c>
      <c r="F5" s="161">
        <v>-0.46</v>
      </c>
      <c r="G5" s="159" t="s">
        <v>1481</v>
      </c>
      <c r="I5" t="s">
        <v>63</v>
      </c>
      <c r="J5">
        <f>COUNT(E3:E48)</f>
        <v>45</v>
      </c>
      <c r="K5" t="s">
        <v>4988</v>
      </c>
    </row>
    <row r="6" spans="1:13" ht="15.75" thickBot="1" x14ac:dyDescent="0.3">
      <c r="A6" s="156" t="s">
        <v>1482</v>
      </c>
      <c r="B6" s="157">
        <v>40827</v>
      </c>
      <c r="C6" s="158" t="s">
        <v>1476</v>
      </c>
      <c r="D6" s="159"/>
      <c r="E6" s="160">
        <v>1334429</v>
      </c>
      <c r="F6" s="161">
        <v>0.33</v>
      </c>
      <c r="G6" s="159" t="s">
        <v>1483</v>
      </c>
      <c r="I6" t="s">
        <v>48</v>
      </c>
      <c r="J6" s="32">
        <f>AVERAGE(E3:E48)</f>
        <v>161639023.37777779</v>
      </c>
      <c r="M6">
        <v>1</v>
      </c>
    </row>
    <row r="7" spans="1:13" ht="15.75" thickBot="1" x14ac:dyDescent="0.3">
      <c r="A7" s="156" t="s">
        <v>1484</v>
      </c>
      <c r="B7" s="157">
        <v>40827</v>
      </c>
      <c r="C7" s="158" t="s">
        <v>1476</v>
      </c>
      <c r="D7" s="159"/>
      <c r="E7" s="160">
        <v>-145912423</v>
      </c>
      <c r="F7" s="161">
        <v>-4.3600000000000003</v>
      </c>
      <c r="G7" s="159" t="s">
        <v>2360</v>
      </c>
      <c r="I7" t="s">
        <v>66</v>
      </c>
      <c r="J7">
        <f>COUNT(M6:M10)</f>
        <v>4</v>
      </c>
      <c r="M7">
        <v>2</v>
      </c>
    </row>
    <row r="8" spans="1:13" ht="15.75" thickBot="1" x14ac:dyDescent="0.3">
      <c r="A8" s="156" t="s">
        <v>1485</v>
      </c>
      <c r="B8" s="157">
        <v>40827</v>
      </c>
      <c r="C8" s="158" t="s">
        <v>1476</v>
      </c>
      <c r="D8" s="159"/>
      <c r="E8" s="160">
        <v>-27127848</v>
      </c>
      <c r="F8" s="161">
        <v>-1.37</v>
      </c>
      <c r="G8" s="159" t="s">
        <v>2360</v>
      </c>
      <c r="J8">
        <f>COUNTA(M6:M10)</f>
        <v>5</v>
      </c>
      <c r="M8" t="s">
        <v>4987</v>
      </c>
    </row>
    <row r="9" spans="1:13" ht="15.75" thickBot="1" x14ac:dyDescent="0.3">
      <c r="A9" s="156" t="s">
        <v>1486</v>
      </c>
      <c r="B9" s="157">
        <v>40827</v>
      </c>
      <c r="C9" s="158" t="s">
        <v>1476</v>
      </c>
      <c r="D9" s="159"/>
      <c r="E9" s="160">
        <v>-95777470</v>
      </c>
      <c r="F9" s="161">
        <v>-11.97</v>
      </c>
      <c r="G9" s="159" t="s">
        <v>1487</v>
      </c>
      <c r="M9">
        <v>5</v>
      </c>
    </row>
    <row r="10" spans="1:13" ht="15.75" thickBot="1" x14ac:dyDescent="0.3">
      <c r="A10" s="156" t="s">
        <v>1488</v>
      </c>
      <c r="B10" s="157">
        <v>40827</v>
      </c>
      <c r="C10" s="158" t="s">
        <v>1476</v>
      </c>
      <c r="D10" s="159" t="s">
        <v>1489</v>
      </c>
      <c r="E10" s="160">
        <v>5424832000</v>
      </c>
      <c r="F10" s="161">
        <v>4.6900000000000004</v>
      </c>
      <c r="G10" s="159" t="s">
        <v>1490</v>
      </c>
      <c r="M10">
        <v>4</v>
      </c>
    </row>
    <row r="11" spans="1:13" ht="15.75" thickBot="1" x14ac:dyDescent="0.3">
      <c r="A11" s="156" t="s">
        <v>1491</v>
      </c>
      <c r="B11" s="157">
        <v>40826</v>
      </c>
      <c r="C11" s="158" t="s">
        <v>1476</v>
      </c>
      <c r="D11" s="159"/>
      <c r="E11" s="160">
        <v>-104757223</v>
      </c>
      <c r="F11" s="161">
        <v>-4.1900000000000004</v>
      </c>
      <c r="G11" s="159" t="s">
        <v>1492</v>
      </c>
    </row>
    <row r="12" spans="1:13" ht="15.75" thickBot="1" x14ac:dyDescent="0.3">
      <c r="A12" s="156" t="s">
        <v>1493</v>
      </c>
      <c r="B12" s="157">
        <v>40826</v>
      </c>
      <c r="C12" s="158" t="s">
        <v>1494</v>
      </c>
      <c r="D12" s="159"/>
      <c r="E12" s="160">
        <v>2344623</v>
      </c>
      <c r="F12" s="161">
        <v>0.08</v>
      </c>
      <c r="G12" s="159" t="s">
        <v>2360</v>
      </c>
    </row>
    <row r="13" spans="1:13" ht="15.75" thickBot="1" x14ac:dyDescent="0.3">
      <c r="A13" s="156" t="s">
        <v>1495</v>
      </c>
      <c r="B13" s="157">
        <v>40826</v>
      </c>
      <c r="C13" s="158" t="s">
        <v>1476</v>
      </c>
      <c r="D13" s="159"/>
      <c r="E13" s="160">
        <v>60535436</v>
      </c>
      <c r="F13" s="161">
        <v>1.51</v>
      </c>
      <c r="G13" s="159" t="s">
        <v>1492</v>
      </c>
    </row>
    <row r="14" spans="1:13" ht="15.75" thickBot="1" x14ac:dyDescent="0.3">
      <c r="A14" s="156" t="s">
        <v>1496</v>
      </c>
      <c r="B14" s="157">
        <v>40826</v>
      </c>
      <c r="C14" s="158" t="s">
        <v>1476</v>
      </c>
      <c r="D14" s="159"/>
      <c r="E14" s="160">
        <v>77924223</v>
      </c>
      <c r="F14" s="161">
        <v>1.95</v>
      </c>
      <c r="G14" s="159" t="s">
        <v>1492</v>
      </c>
    </row>
    <row r="15" spans="1:13" ht="15.75" thickBot="1" x14ac:dyDescent="0.3">
      <c r="A15" s="156" t="s">
        <v>1497</v>
      </c>
      <c r="B15" s="157">
        <v>40826</v>
      </c>
      <c r="C15" s="158" t="s">
        <v>1476</v>
      </c>
      <c r="D15" s="159"/>
      <c r="E15" s="160">
        <v>-565101000</v>
      </c>
      <c r="F15" s="161">
        <v>-6.59</v>
      </c>
      <c r="G15" s="159" t="s">
        <v>1492</v>
      </c>
    </row>
    <row r="16" spans="1:13" ht="15.75" thickBot="1" x14ac:dyDescent="0.3">
      <c r="A16" s="156" t="s">
        <v>1498</v>
      </c>
      <c r="B16" s="157">
        <v>40826</v>
      </c>
      <c r="C16" s="158" t="s">
        <v>1476</v>
      </c>
      <c r="D16" s="159"/>
      <c r="E16" s="160">
        <v>-30955889</v>
      </c>
      <c r="F16" s="161">
        <v>-1.02</v>
      </c>
      <c r="G16" s="159" t="s">
        <v>1499</v>
      </c>
    </row>
    <row r="17" spans="1:7" ht="15.75" thickBot="1" x14ac:dyDescent="0.3">
      <c r="A17" s="156" t="s">
        <v>1500</v>
      </c>
      <c r="B17" s="157">
        <v>40826</v>
      </c>
      <c r="C17" s="158" t="s">
        <v>1476</v>
      </c>
      <c r="E17" s="160">
        <v>5174485</v>
      </c>
      <c r="F17" s="161">
        <v>0.41</v>
      </c>
      <c r="G17" s="159" t="s">
        <v>1501</v>
      </c>
    </row>
    <row r="18" spans="1:7" ht="15.75" thickBot="1" x14ac:dyDescent="0.3">
      <c r="A18" s="156" t="s">
        <v>1502</v>
      </c>
      <c r="B18" s="157">
        <v>40826</v>
      </c>
      <c r="C18" s="158" t="s">
        <v>1476</v>
      </c>
      <c r="D18" s="159"/>
      <c r="E18" s="160">
        <v>7917369</v>
      </c>
      <c r="F18" s="161">
        <v>0.16</v>
      </c>
      <c r="G18" s="159" t="s">
        <v>1492</v>
      </c>
    </row>
    <row r="19" spans="1:7" ht="15.75" thickBot="1" x14ac:dyDescent="0.3">
      <c r="A19" s="156" t="s">
        <v>1503</v>
      </c>
      <c r="B19" s="157">
        <v>40826</v>
      </c>
      <c r="C19" s="158" t="s">
        <v>1476</v>
      </c>
      <c r="D19" s="159"/>
      <c r="E19" s="160">
        <v>-97510852</v>
      </c>
      <c r="F19" s="161">
        <v>-2.4900000000000002</v>
      </c>
      <c r="G19" s="159" t="s">
        <v>1492</v>
      </c>
    </row>
    <row r="20" spans="1:7" ht="15.75" thickBot="1" x14ac:dyDescent="0.3">
      <c r="A20" s="156" t="s">
        <v>1504</v>
      </c>
      <c r="B20" s="157">
        <v>40826</v>
      </c>
      <c r="C20" s="158" t="s">
        <v>1476</v>
      </c>
      <c r="D20" s="159"/>
      <c r="E20" s="160">
        <v>1125078</v>
      </c>
      <c r="F20" s="161">
        <v>0.19</v>
      </c>
      <c r="G20" s="159" t="s">
        <v>2360</v>
      </c>
    </row>
    <row r="21" spans="1:7" ht="15.75" thickBot="1" x14ac:dyDescent="0.3">
      <c r="A21" s="156" t="s">
        <v>1505</v>
      </c>
      <c r="B21" s="157">
        <v>40826</v>
      </c>
      <c r="C21" s="158" t="s">
        <v>1476</v>
      </c>
      <c r="D21" s="159"/>
      <c r="E21" s="160">
        <v>-145941419</v>
      </c>
      <c r="F21" s="161">
        <v>-0.83</v>
      </c>
      <c r="G21" s="159" t="s">
        <v>1492</v>
      </c>
    </row>
    <row r="22" spans="1:7" ht="15.75" thickBot="1" x14ac:dyDescent="0.3">
      <c r="A22" s="162" t="s">
        <v>1506</v>
      </c>
      <c r="B22" s="163">
        <v>40826</v>
      </c>
      <c r="C22" s="164" t="s">
        <v>1476</v>
      </c>
      <c r="D22" s="165"/>
      <c r="E22" s="166">
        <v>-44230970</v>
      </c>
      <c r="F22" s="167">
        <v>-9.94</v>
      </c>
      <c r="G22" s="165" t="s">
        <v>1507</v>
      </c>
    </row>
    <row r="23" spans="1:7" ht="15.75" thickBot="1" x14ac:dyDescent="0.3">
      <c r="A23" s="162" t="s">
        <v>1508</v>
      </c>
      <c r="B23" s="163">
        <v>40826</v>
      </c>
      <c r="C23" s="164" t="s">
        <v>1476</v>
      </c>
      <c r="D23" s="165"/>
      <c r="E23" s="166">
        <v>-60000</v>
      </c>
      <c r="F23" s="167">
        <v>0</v>
      </c>
      <c r="G23" s="165" t="s">
        <v>1507</v>
      </c>
    </row>
    <row r="24" spans="1:7" ht="15.75" thickBot="1" x14ac:dyDescent="0.3">
      <c r="A24" s="162" t="s">
        <v>1509</v>
      </c>
      <c r="B24" s="163">
        <v>40826</v>
      </c>
      <c r="C24" s="164" t="s">
        <v>1476</v>
      </c>
      <c r="D24" s="165"/>
      <c r="E24" s="166">
        <v>-971451000</v>
      </c>
      <c r="F24" s="167">
        <v>-3.08</v>
      </c>
      <c r="G24" s="165" t="s">
        <v>1492</v>
      </c>
    </row>
    <row r="25" spans="1:7" ht="15.75" thickBot="1" x14ac:dyDescent="0.3">
      <c r="A25" s="162" t="s">
        <v>1510</v>
      </c>
      <c r="B25" s="163">
        <v>40826</v>
      </c>
      <c r="C25" s="164" t="s">
        <v>1476</v>
      </c>
      <c r="D25" s="165"/>
      <c r="E25" s="166">
        <v>-34924812</v>
      </c>
      <c r="F25" s="167">
        <v>-8.67</v>
      </c>
      <c r="G25" s="165" t="s">
        <v>1492</v>
      </c>
    </row>
    <row r="26" spans="1:7" ht="15.75" thickBot="1" x14ac:dyDescent="0.3">
      <c r="A26" s="162" t="s">
        <v>1511</v>
      </c>
      <c r="B26" s="163">
        <v>40826</v>
      </c>
      <c r="C26" s="164" t="s">
        <v>1476</v>
      </c>
      <c r="D26" s="165"/>
      <c r="E26" s="166">
        <v>-98936145</v>
      </c>
      <c r="F26" s="167">
        <v>-6.8</v>
      </c>
      <c r="G26" s="165" t="s">
        <v>1487</v>
      </c>
    </row>
    <row r="27" spans="1:7" ht="15.75" thickBot="1" x14ac:dyDescent="0.3">
      <c r="A27" s="162" t="s">
        <v>1512</v>
      </c>
      <c r="B27" s="163">
        <v>40826</v>
      </c>
      <c r="C27" s="164" t="s">
        <v>1476</v>
      </c>
      <c r="D27" s="165"/>
      <c r="E27" s="166">
        <v>8680310</v>
      </c>
      <c r="F27" s="167">
        <v>0.33</v>
      </c>
      <c r="G27" s="165" t="s">
        <v>1513</v>
      </c>
    </row>
    <row r="28" spans="1:7" ht="15.75" thickBot="1" x14ac:dyDescent="0.3">
      <c r="A28" s="162" t="s">
        <v>1514</v>
      </c>
      <c r="B28" s="163">
        <v>40826</v>
      </c>
      <c r="C28" s="164" t="s">
        <v>1476</v>
      </c>
      <c r="D28" s="165"/>
      <c r="E28" s="166">
        <v>-81513177</v>
      </c>
      <c r="F28" s="167">
        <v>-9.06</v>
      </c>
      <c r="G28" s="165" t="s">
        <v>1492</v>
      </c>
    </row>
    <row r="29" spans="1:7" ht="15.75" thickBot="1" x14ac:dyDescent="0.3">
      <c r="A29" s="162" t="s">
        <v>1515</v>
      </c>
      <c r="B29" s="163">
        <v>40826</v>
      </c>
      <c r="C29" s="164" t="s">
        <v>1476</v>
      </c>
      <c r="D29" s="165" t="s">
        <v>1516</v>
      </c>
      <c r="E29" s="166">
        <v>16884180</v>
      </c>
      <c r="F29" s="167">
        <v>4.04</v>
      </c>
      <c r="G29" s="165" t="s">
        <v>1499</v>
      </c>
    </row>
    <row r="30" spans="1:7" ht="15.75" thickBot="1" x14ac:dyDescent="0.3">
      <c r="A30" s="162" t="s">
        <v>1517</v>
      </c>
      <c r="B30" s="163">
        <v>40826</v>
      </c>
      <c r="C30" s="164" t="s">
        <v>1476</v>
      </c>
      <c r="D30" s="165"/>
      <c r="E30" s="166">
        <v>12228196</v>
      </c>
      <c r="F30" s="167">
        <v>1.62</v>
      </c>
      <c r="G30" s="165" t="s">
        <v>1513</v>
      </c>
    </row>
    <row r="31" spans="1:7" ht="15.75" thickBot="1" x14ac:dyDescent="0.3">
      <c r="A31" s="162" t="s">
        <v>1518</v>
      </c>
      <c r="B31" s="163">
        <v>40826</v>
      </c>
      <c r="C31" s="164" t="s">
        <v>1476</v>
      </c>
      <c r="D31" s="165"/>
      <c r="E31" s="166">
        <v>39029000</v>
      </c>
      <c r="F31" s="167">
        <v>2.57</v>
      </c>
      <c r="G31" s="165" t="s">
        <v>1519</v>
      </c>
    </row>
    <row r="32" spans="1:7" ht="15.75" thickBot="1" x14ac:dyDescent="0.3">
      <c r="A32" s="162" t="s">
        <v>1520</v>
      </c>
      <c r="B32" s="163">
        <v>40826</v>
      </c>
      <c r="C32" s="164" t="s">
        <v>1476</v>
      </c>
      <c r="D32" s="165" t="s">
        <v>1521</v>
      </c>
      <c r="E32" s="166">
        <v>1612433422</v>
      </c>
      <c r="F32" s="167">
        <v>4.3899999999999997</v>
      </c>
      <c r="G32" s="165" t="s">
        <v>1522</v>
      </c>
    </row>
    <row r="33" spans="1:7" ht="15.75" thickBot="1" x14ac:dyDescent="0.3">
      <c r="A33" s="162" t="s">
        <v>1523</v>
      </c>
      <c r="B33" s="163">
        <v>40826</v>
      </c>
      <c r="C33" s="164" t="s">
        <v>1476</v>
      </c>
      <c r="D33" s="165" t="s">
        <v>1524</v>
      </c>
      <c r="E33" s="167"/>
      <c r="F33" s="167"/>
      <c r="G33" s="165" t="s">
        <v>1522</v>
      </c>
    </row>
    <row r="34" spans="1:7" ht="15.75" thickBot="1" x14ac:dyDescent="0.3">
      <c r="A34" s="162" t="s">
        <v>1525</v>
      </c>
      <c r="B34" s="163">
        <v>40826</v>
      </c>
      <c r="C34" s="164" t="s">
        <v>1476</v>
      </c>
      <c r="D34" s="165" t="s">
        <v>1526</v>
      </c>
      <c r="E34" s="166">
        <v>1458579717</v>
      </c>
      <c r="F34" s="167">
        <v>9.07</v>
      </c>
      <c r="G34" s="165" t="s">
        <v>1522</v>
      </c>
    </row>
    <row r="35" spans="1:7" ht="15.75" thickBot="1" x14ac:dyDescent="0.3">
      <c r="A35" s="162" t="s">
        <v>1527</v>
      </c>
      <c r="B35" s="163">
        <v>40826</v>
      </c>
      <c r="C35" s="164" t="s">
        <v>1476</v>
      </c>
      <c r="D35" s="165"/>
      <c r="E35" s="166">
        <v>-192032295</v>
      </c>
      <c r="F35" s="167">
        <v>-3.2</v>
      </c>
      <c r="G35" s="165" t="s">
        <v>1528</v>
      </c>
    </row>
    <row r="36" spans="1:7" ht="15.75" thickBot="1" x14ac:dyDescent="0.3">
      <c r="A36" s="162" t="s">
        <v>1529</v>
      </c>
      <c r="B36" s="163">
        <v>40826</v>
      </c>
      <c r="C36" s="164" t="s">
        <v>1476</v>
      </c>
      <c r="D36" s="165"/>
      <c r="E36" s="166">
        <v>-10983304</v>
      </c>
      <c r="F36" s="167">
        <v>-0.14000000000000001</v>
      </c>
      <c r="G36" s="165" t="s">
        <v>1528</v>
      </c>
    </row>
    <row r="37" spans="1:7" ht="15.75" thickBot="1" x14ac:dyDescent="0.3">
      <c r="A37" s="162" t="s">
        <v>1530</v>
      </c>
      <c r="B37" s="163">
        <v>40826</v>
      </c>
      <c r="C37" s="164" t="s">
        <v>1476</v>
      </c>
      <c r="D37" s="165"/>
      <c r="E37" s="166">
        <v>503699246</v>
      </c>
      <c r="F37" s="167">
        <v>16.350000000000001</v>
      </c>
      <c r="G37" s="165" t="s">
        <v>1492</v>
      </c>
    </row>
    <row r="38" spans="1:7" ht="15.75" thickBot="1" x14ac:dyDescent="0.3">
      <c r="A38" s="162" t="s">
        <v>1531</v>
      </c>
      <c r="B38" s="163">
        <v>40826</v>
      </c>
      <c r="C38" s="164" t="s">
        <v>1476</v>
      </c>
      <c r="D38" s="165" t="s">
        <v>1524</v>
      </c>
      <c r="E38" s="166">
        <v>179272423</v>
      </c>
      <c r="F38" s="167">
        <v>8.07</v>
      </c>
      <c r="G38" s="165" t="s">
        <v>1532</v>
      </c>
    </row>
    <row r="39" spans="1:7" ht="15.75" thickBot="1" x14ac:dyDescent="0.3">
      <c r="A39" s="162" t="s">
        <v>1533</v>
      </c>
      <c r="B39" s="163">
        <v>40826</v>
      </c>
      <c r="C39" s="164" t="s">
        <v>1476</v>
      </c>
      <c r="D39" s="165" t="s">
        <v>1524</v>
      </c>
      <c r="E39" s="166">
        <v>165530457</v>
      </c>
      <c r="F39" s="167">
        <v>9.5399999999999991</v>
      </c>
      <c r="G39" s="165" t="s">
        <v>1532</v>
      </c>
    </row>
    <row r="40" spans="1:7" ht="15.75" thickBot="1" x14ac:dyDescent="0.3">
      <c r="A40" s="162" t="s">
        <v>1534</v>
      </c>
      <c r="B40" s="163">
        <v>40826</v>
      </c>
      <c r="C40" s="164" t="s">
        <v>1476</v>
      </c>
      <c r="D40" s="165" t="s">
        <v>1521</v>
      </c>
      <c r="E40" s="166">
        <v>52395136</v>
      </c>
      <c r="F40" s="167">
        <v>3.58</v>
      </c>
      <c r="G40" s="165" t="s">
        <v>1532</v>
      </c>
    </row>
    <row r="41" spans="1:7" ht="15.75" thickBot="1" x14ac:dyDescent="0.3">
      <c r="A41" s="162" t="s">
        <v>1535</v>
      </c>
      <c r="B41" s="163">
        <v>40826</v>
      </c>
      <c r="C41" s="164" t="s">
        <v>1476</v>
      </c>
      <c r="D41" s="165" t="s">
        <v>1536</v>
      </c>
      <c r="E41" s="166">
        <v>210167095</v>
      </c>
      <c r="F41" s="167">
        <v>23.95</v>
      </c>
      <c r="G41" s="165" t="s">
        <v>1537</v>
      </c>
    </row>
    <row r="42" spans="1:7" ht="15.75" thickBot="1" x14ac:dyDescent="0.3">
      <c r="A42" s="162" t="s">
        <v>1538</v>
      </c>
      <c r="B42" s="163">
        <v>40826</v>
      </c>
      <c r="C42" s="164" t="s">
        <v>1476</v>
      </c>
      <c r="D42" s="165"/>
      <c r="E42" s="166">
        <v>-6243064</v>
      </c>
      <c r="F42" s="167">
        <v>-0.5</v>
      </c>
      <c r="G42" s="165" t="s">
        <v>1519</v>
      </c>
    </row>
    <row r="43" spans="1:7" ht="15.75" thickBot="1" x14ac:dyDescent="0.3">
      <c r="A43" s="162" t="s">
        <v>1539</v>
      </c>
      <c r="B43" s="163">
        <v>40826</v>
      </c>
      <c r="C43" s="164" t="s">
        <v>1476</v>
      </c>
      <c r="D43" s="165"/>
      <c r="E43" s="166">
        <v>-31250997</v>
      </c>
      <c r="F43" s="167">
        <v>-3.77</v>
      </c>
      <c r="G43" s="165" t="s">
        <v>1507</v>
      </c>
    </row>
    <row r="44" spans="1:7" ht="15.75" thickBot="1" x14ac:dyDescent="0.3">
      <c r="A44" s="162" t="s">
        <v>1540</v>
      </c>
      <c r="B44" s="163">
        <v>40826</v>
      </c>
      <c r="C44" s="164" t="s">
        <v>1476</v>
      </c>
      <c r="D44" s="165"/>
      <c r="E44" s="166">
        <v>1807000</v>
      </c>
      <c r="F44" s="167">
        <v>1.29</v>
      </c>
      <c r="G44" s="165" t="s">
        <v>1541</v>
      </c>
    </row>
    <row r="45" spans="1:7" ht="15.75" thickBot="1" x14ac:dyDescent="0.3">
      <c r="A45" s="162" t="s">
        <v>1542</v>
      </c>
      <c r="B45" s="163">
        <v>40826</v>
      </c>
      <c r="C45" s="164" t="s">
        <v>1494</v>
      </c>
      <c r="D45" s="165"/>
      <c r="E45" s="166">
        <v>58508</v>
      </c>
      <c r="F45" s="167">
        <v>0</v>
      </c>
      <c r="G45" s="165" t="s">
        <v>2360</v>
      </c>
    </row>
    <row r="46" spans="1:7" ht="15.75" thickBot="1" x14ac:dyDescent="0.3">
      <c r="A46" s="162" t="s">
        <v>1543</v>
      </c>
      <c r="B46" s="163">
        <v>40826</v>
      </c>
      <c r="C46" s="164" t="s">
        <v>1476</v>
      </c>
      <c r="D46" s="165"/>
      <c r="E46" s="166">
        <v>172190879</v>
      </c>
      <c r="F46" s="167">
        <v>4.43</v>
      </c>
      <c r="G46" s="165" t="s">
        <v>1541</v>
      </c>
    </row>
    <row r="47" spans="1:7" ht="15.75" thickBot="1" x14ac:dyDescent="0.3">
      <c r="A47" s="162" t="s">
        <v>1544</v>
      </c>
      <c r="B47" s="163">
        <v>40826</v>
      </c>
      <c r="C47" s="164" t="s">
        <v>1476</v>
      </c>
      <c r="D47" s="165"/>
      <c r="E47" s="166">
        <v>-254000</v>
      </c>
      <c r="F47" s="167">
        <v>-0.03</v>
      </c>
      <c r="G47" s="165" t="s">
        <v>1492</v>
      </c>
    </row>
    <row r="48" spans="1:7" ht="15.75" thickBot="1" x14ac:dyDescent="0.3">
      <c r="A48" s="162" t="s">
        <v>1545</v>
      </c>
      <c r="B48" s="163">
        <v>40826</v>
      </c>
      <c r="C48" s="164" t="s">
        <v>1476</v>
      </c>
      <c r="D48" s="165"/>
      <c r="E48" s="166">
        <v>15370072</v>
      </c>
      <c r="F48" s="167">
        <v>1.99</v>
      </c>
      <c r="G48" s="165" t="s">
        <v>1492</v>
      </c>
    </row>
    <row r="51" spans="1:1" x14ac:dyDescent="0.25">
      <c r="A51" s="474" t="s">
        <v>3635</v>
      </c>
    </row>
    <row r="52" spans="1:1" x14ac:dyDescent="0.25">
      <c r="A52" t="s">
        <v>3661</v>
      </c>
    </row>
    <row r="53" spans="1:1" x14ac:dyDescent="0.25">
      <c r="A53" t="s">
        <v>3662</v>
      </c>
    </row>
    <row r="54" spans="1:1" x14ac:dyDescent="0.25">
      <c r="A54" t="s">
        <v>4857</v>
      </c>
    </row>
    <row r="56" spans="1:1" x14ac:dyDescent="0.25">
      <c r="A56" t="s">
        <v>4934</v>
      </c>
    </row>
    <row r="57" spans="1:1" x14ac:dyDescent="0.25">
      <c r="A57" t="s">
        <v>4935</v>
      </c>
    </row>
    <row r="58" spans="1:1" x14ac:dyDescent="0.25">
      <c r="A58" t="s">
        <v>4936</v>
      </c>
    </row>
  </sheetData>
  <mergeCells count="4">
    <mergeCell ref="A1:A2"/>
    <mergeCell ref="B1:B2"/>
    <mergeCell ref="C1:C2"/>
    <mergeCell ref="G1:G2"/>
  </mergeCells>
  <phoneticPr fontId="0" type="noConversion"/>
  <pageMargins left="0.7" right="0.7" top="0.75" bottom="0.75" header="0.3" footer="0.3"/>
  <pageSetup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dimension ref="A1:J45"/>
  <sheetViews>
    <sheetView zoomScale="130" zoomScaleNormal="130" workbookViewId="0"/>
  </sheetViews>
  <sheetFormatPr defaultRowHeight="15" x14ac:dyDescent="0.25"/>
  <cols>
    <col min="1" max="1" width="26.5703125" bestFit="1" customWidth="1"/>
    <col min="2" max="4" width="10" bestFit="1" customWidth="1"/>
  </cols>
  <sheetData>
    <row r="1" spans="1:10" x14ac:dyDescent="0.25">
      <c r="A1" s="140" t="s">
        <v>2332</v>
      </c>
      <c r="B1" s="141" t="s">
        <v>2333</v>
      </c>
      <c r="C1" s="141" t="s">
        <v>2334</v>
      </c>
      <c r="D1" s="141" t="s">
        <v>2335</v>
      </c>
      <c r="E1" s="141" t="s">
        <v>2336</v>
      </c>
      <c r="F1" s="142" t="s">
        <v>2337</v>
      </c>
    </row>
    <row r="2" spans="1:10" x14ac:dyDescent="0.25">
      <c r="A2" s="143" t="s">
        <v>2338</v>
      </c>
      <c r="B2" s="535">
        <v>29120</v>
      </c>
      <c r="C2" s="535">
        <v>19162</v>
      </c>
      <c r="D2" s="535">
        <v>19219</v>
      </c>
      <c r="E2" s="535">
        <v>13240</v>
      </c>
      <c r="F2" s="144"/>
      <c r="I2" s="124"/>
      <c r="J2" s="124"/>
    </row>
    <row r="3" spans="1:10" x14ac:dyDescent="0.25">
      <c r="A3" s="143" t="s">
        <v>2339</v>
      </c>
      <c r="B3" s="535">
        <v>15154</v>
      </c>
      <c r="C3" s="535">
        <v>24516</v>
      </c>
      <c r="D3" s="535">
        <v>29110</v>
      </c>
      <c r="E3" s="535">
        <v>28228</v>
      </c>
      <c r="F3" s="144"/>
      <c r="I3" s="124"/>
      <c r="J3" s="124"/>
    </row>
    <row r="4" spans="1:10" ht="23.25" x14ac:dyDescent="0.35">
      <c r="A4" s="143" t="s">
        <v>2340</v>
      </c>
      <c r="B4" s="535">
        <v>12005</v>
      </c>
      <c r="C4" s="538">
        <v>20728</v>
      </c>
      <c r="D4" s="535">
        <v>25454</v>
      </c>
      <c r="E4" s="535">
        <v>28650</v>
      </c>
      <c r="F4" s="144"/>
    </row>
    <row r="5" spans="1:10" x14ac:dyDescent="0.25">
      <c r="A5" s="143" t="s">
        <v>2341</v>
      </c>
      <c r="B5" s="535">
        <v>12724</v>
      </c>
      <c r="C5" s="535">
        <v>20714</v>
      </c>
      <c r="D5" s="535">
        <v>16969</v>
      </c>
      <c r="E5" s="535">
        <v>19777</v>
      </c>
      <c r="F5" s="144"/>
    </row>
    <row r="6" spans="1:10" ht="23.25" x14ac:dyDescent="0.35">
      <c r="A6" s="143" t="s">
        <v>2342</v>
      </c>
      <c r="B6" s="535">
        <v>29893</v>
      </c>
      <c r="C6" s="535">
        <v>25585</v>
      </c>
      <c r="D6" s="538">
        <v>15244</v>
      </c>
      <c r="E6" s="535">
        <v>22373</v>
      </c>
      <c r="F6" s="144"/>
    </row>
    <row r="7" spans="1:10" ht="23.25" x14ac:dyDescent="0.35">
      <c r="A7" s="143" t="s">
        <v>2343</v>
      </c>
      <c r="B7" s="535">
        <v>19505</v>
      </c>
      <c r="C7" s="538">
        <v>26123</v>
      </c>
      <c r="D7" s="535">
        <v>14444</v>
      </c>
      <c r="E7" s="535">
        <v>25501</v>
      </c>
      <c r="F7" s="144"/>
    </row>
    <row r="8" spans="1:10" x14ac:dyDescent="0.25">
      <c r="A8" s="143" t="s">
        <v>2344</v>
      </c>
      <c r="B8" s="535">
        <v>13074</v>
      </c>
      <c r="C8" s="535">
        <v>10495</v>
      </c>
      <c r="D8" s="535">
        <v>21567</v>
      </c>
      <c r="E8" s="535">
        <v>12334</v>
      </c>
      <c r="F8" s="144"/>
    </row>
    <row r="9" spans="1:10" ht="23.25" x14ac:dyDescent="0.35">
      <c r="A9" s="143" t="s">
        <v>2345</v>
      </c>
      <c r="B9" s="535">
        <v>12818</v>
      </c>
      <c r="C9" s="535">
        <v>26835</v>
      </c>
      <c r="D9" s="538">
        <v>28948</v>
      </c>
      <c r="E9" s="535">
        <v>11872</v>
      </c>
      <c r="F9" s="144"/>
    </row>
    <row r="10" spans="1:10" x14ac:dyDescent="0.25">
      <c r="A10" s="143" t="s">
        <v>2346</v>
      </c>
      <c r="B10" s="535">
        <v>24981</v>
      </c>
      <c r="C10" s="535">
        <v>16197</v>
      </c>
      <c r="D10" s="535">
        <v>19031</v>
      </c>
      <c r="E10" s="535">
        <v>16269</v>
      </c>
      <c r="F10" s="144"/>
    </row>
    <row r="11" spans="1:10" x14ac:dyDescent="0.25">
      <c r="A11" s="143" t="s">
        <v>2347</v>
      </c>
      <c r="B11" s="535">
        <v>24555</v>
      </c>
      <c r="C11" s="535">
        <v>19244</v>
      </c>
      <c r="D11" s="535">
        <v>12817</v>
      </c>
      <c r="E11" s="535">
        <v>15713</v>
      </c>
      <c r="F11" s="144"/>
    </row>
    <row r="12" spans="1:10" ht="23.25" x14ac:dyDescent="0.35">
      <c r="A12" s="143" t="s">
        <v>2348</v>
      </c>
      <c r="B12" s="535">
        <v>27825</v>
      </c>
      <c r="C12" s="535">
        <v>26673</v>
      </c>
      <c r="D12" s="538">
        <v>21549</v>
      </c>
      <c r="E12" s="535">
        <v>20681</v>
      </c>
      <c r="F12" s="144"/>
    </row>
    <row r="13" spans="1:10" ht="23.25" x14ac:dyDescent="0.35">
      <c r="A13" s="143" t="s">
        <v>2349</v>
      </c>
      <c r="B13" s="538">
        <v>23815</v>
      </c>
      <c r="C13" s="535">
        <v>26861</v>
      </c>
      <c r="D13" s="535">
        <v>20381</v>
      </c>
      <c r="E13" s="535">
        <v>22299</v>
      </c>
      <c r="F13" s="144"/>
    </row>
    <row r="14" spans="1:10" ht="15.75" thickBot="1" x14ac:dyDescent="0.3">
      <c r="A14" s="145" t="s">
        <v>2337</v>
      </c>
      <c r="B14" s="146"/>
      <c r="C14" s="146"/>
      <c r="D14" s="146"/>
      <c r="E14" s="146"/>
      <c r="F14" s="147"/>
    </row>
    <row r="16" spans="1:10" x14ac:dyDescent="0.25">
      <c r="A16" s="474" t="s">
        <v>3635</v>
      </c>
    </row>
    <row r="17" spans="1:1" x14ac:dyDescent="0.25">
      <c r="A17" t="s">
        <v>3657</v>
      </c>
    </row>
    <row r="18" spans="1:1" x14ac:dyDescent="0.25">
      <c r="A18" t="s">
        <v>3658</v>
      </c>
    </row>
    <row r="19" spans="1:1" x14ac:dyDescent="0.25">
      <c r="A19" t="s">
        <v>3659</v>
      </c>
    </row>
    <row r="20" spans="1:1" x14ac:dyDescent="0.25">
      <c r="A20" t="s">
        <v>3660</v>
      </c>
    </row>
    <row r="23" spans="1:1" x14ac:dyDescent="0.25">
      <c r="A23" s="445" t="s">
        <v>1449</v>
      </c>
    </row>
    <row r="24" spans="1:1" x14ac:dyDescent="0.25">
      <c r="A24" t="s">
        <v>4880</v>
      </c>
    </row>
    <row r="25" spans="1:1" x14ac:dyDescent="0.25">
      <c r="A25" t="s">
        <v>4881</v>
      </c>
    </row>
    <row r="26" spans="1:1" x14ac:dyDescent="0.25">
      <c r="A26" t="s">
        <v>4882</v>
      </c>
    </row>
    <row r="28" spans="1:1" x14ac:dyDescent="0.25">
      <c r="A28" t="s">
        <v>4883</v>
      </c>
    </row>
    <row r="29" spans="1:1" x14ac:dyDescent="0.25">
      <c r="A29" t="s">
        <v>4884</v>
      </c>
    </row>
    <row r="30" spans="1:1" x14ac:dyDescent="0.25">
      <c r="A30" t="s">
        <v>4885</v>
      </c>
    </row>
    <row r="31" spans="1:1" x14ac:dyDescent="0.25">
      <c r="A31" t="s">
        <v>4886</v>
      </c>
    </row>
    <row r="33" spans="1:1" x14ac:dyDescent="0.25">
      <c r="A33" s="445" t="s">
        <v>4892</v>
      </c>
    </row>
    <row r="34" spans="1:1" x14ac:dyDescent="0.25">
      <c r="A34" s="367" t="s">
        <v>4894</v>
      </c>
    </row>
    <row r="36" spans="1:1" x14ac:dyDescent="0.25">
      <c r="A36" s="445" t="s">
        <v>4887</v>
      </c>
    </row>
    <row r="37" spans="1:1" x14ac:dyDescent="0.25">
      <c r="A37" t="s">
        <v>4888</v>
      </c>
    </row>
    <row r="38" spans="1:1" x14ac:dyDescent="0.25">
      <c r="A38" t="s">
        <v>4875</v>
      </c>
    </row>
    <row r="39" spans="1:1" x14ac:dyDescent="0.25">
      <c r="A39" t="s">
        <v>4876</v>
      </c>
    </row>
    <row r="40" spans="1:1" x14ac:dyDescent="0.25">
      <c r="A40" t="s">
        <v>4889</v>
      </c>
    </row>
    <row r="41" spans="1:1" x14ac:dyDescent="0.25">
      <c r="A41" t="s">
        <v>4890</v>
      </c>
    </row>
    <row r="42" spans="1:1" x14ac:dyDescent="0.25">
      <c r="A42" t="s">
        <v>4891</v>
      </c>
    </row>
    <row r="44" spans="1:1" x14ac:dyDescent="0.25">
      <c r="A44" s="445" t="s">
        <v>4892</v>
      </c>
    </row>
    <row r="45" spans="1:1" x14ac:dyDescent="0.25">
      <c r="A45" s="526" t="s">
        <v>4893</v>
      </c>
    </row>
  </sheetData>
  <phoneticPr fontId="0" type="noConversion"/>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
  <dimension ref="B1:I2399"/>
  <sheetViews>
    <sheetView workbookViewId="0"/>
  </sheetViews>
  <sheetFormatPr defaultRowHeight="12.75" x14ac:dyDescent="0.2"/>
  <cols>
    <col min="1" max="1" width="3.28515625" style="124" customWidth="1"/>
    <col min="2" max="2" width="40" style="124" customWidth="1"/>
    <col min="3" max="3" width="12.28515625" style="124" customWidth="1"/>
    <col min="4" max="4" width="19.85546875" style="124" customWidth="1"/>
    <col min="5" max="5" width="12.85546875" style="124" customWidth="1"/>
    <col min="6" max="6" width="15.5703125" style="124" customWidth="1"/>
    <col min="7" max="16384" width="9.140625" style="124"/>
  </cols>
  <sheetData>
    <row r="1" spans="2:9" ht="15.75" x14ac:dyDescent="0.25">
      <c r="B1" s="547" t="s">
        <v>2493</v>
      </c>
      <c r="C1" s="547"/>
      <c r="D1" s="547"/>
      <c r="E1" s="547"/>
      <c r="F1" s="547"/>
    </row>
    <row r="2" spans="2:9" ht="13.5" thickBot="1" x14ac:dyDescent="0.25"/>
    <row r="3" spans="2:9" x14ac:dyDescent="0.2">
      <c r="B3" s="125"/>
      <c r="C3" s="125"/>
      <c r="D3" s="125"/>
      <c r="E3" s="125"/>
      <c r="F3" s="126" t="s">
        <v>2494</v>
      </c>
      <c r="I3" s="127"/>
    </row>
    <row r="4" spans="2:9" x14ac:dyDescent="0.2">
      <c r="B4" s="128" t="s">
        <v>2495</v>
      </c>
      <c r="C4" s="129" t="s">
        <v>2496</v>
      </c>
      <c r="D4" s="129" t="s">
        <v>2497</v>
      </c>
      <c r="E4" s="129" t="s">
        <v>2498</v>
      </c>
      <c r="F4" s="130" t="s">
        <v>2499</v>
      </c>
      <c r="I4" s="127"/>
    </row>
    <row r="5" spans="2:9" ht="13.5" thickBot="1" x14ac:dyDescent="0.25">
      <c r="B5" s="131"/>
      <c r="C5" s="132"/>
      <c r="D5" s="132"/>
      <c r="E5" s="132"/>
      <c r="F5" s="133" t="s">
        <v>2500</v>
      </c>
    </row>
    <row r="6" spans="2:9" x14ac:dyDescent="0.2">
      <c r="B6" s="134"/>
      <c r="C6" s="135"/>
      <c r="D6" s="135"/>
      <c r="E6" s="135"/>
      <c r="F6" s="136"/>
    </row>
    <row r="7" spans="2:9" x14ac:dyDescent="0.2">
      <c r="B7" s="137" t="s">
        <v>2501</v>
      </c>
      <c r="C7" s="138">
        <v>24550</v>
      </c>
      <c r="D7" s="139" t="s">
        <v>2502</v>
      </c>
      <c r="E7" s="139" t="s">
        <v>2503</v>
      </c>
      <c r="F7" s="139">
        <f t="shared" ref="F7:F70" si="0">C7+1</f>
        <v>24551</v>
      </c>
    </row>
    <row r="8" spans="2:9" x14ac:dyDescent="0.2">
      <c r="B8" s="137" t="s">
        <v>2504</v>
      </c>
      <c r="C8" s="138">
        <v>28440</v>
      </c>
      <c r="D8" s="139" t="s">
        <v>2505</v>
      </c>
      <c r="E8" s="139" t="s">
        <v>2503</v>
      </c>
      <c r="F8" s="139">
        <f t="shared" si="0"/>
        <v>28441</v>
      </c>
    </row>
    <row r="9" spans="2:9" x14ac:dyDescent="0.2">
      <c r="B9" s="137" t="s">
        <v>2506</v>
      </c>
      <c r="C9" s="138">
        <v>12200</v>
      </c>
      <c r="D9" s="139" t="s">
        <v>2507</v>
      </c>
      <c r="E9" s="139" t="s">
        <v>2508</v>
      </c>
      <c r="F9" s="139">
        <f t="shared" si="0"/>
        <v>12201</v>
      </c>
    </row>
    <row r="10" spans="2:9" x14ac:dyDescent="0.2">
      <c r="B10" s="137" t="s">
        <v>2509</v>
      </c>
      <c r="C10" s="138">
        <v>22010</v>
      </c>
      <c r="D10" s="139" t="s">
        <v>2509</v>
      </c>
      <c r="E10" s="139" t="s">
        <v>2503</v>
      </c>
      <c r="F10" s="139">
        <f t="shared" si="0"/>
        <v>22011</v>
      </c>
    </row>
    <row r="11" spans="2:9" x14ac:dyDescent="0.2">
      <c r="B11" s="137" t="s">
        <v>2510</v>
      </c>
      <c r="C11" s="138">
        <v>22030</v>
      </c>
      <c r="D11" s="139" t="s">
        <v>2509</v>
      </c>
      <c r="E11" s="139" t="s">
        <v>2503</v>
      </c>
      <c r="F11" s="139">
        <f t="shared" si="0"/>
        <v>22031</v>
      </c>
    </row>
    <row r="12" spans="2:9" x14ac:dyDescent="0.2">
      <c r="B12" s="137" t="s">
        <v>2511</v>
      </c>
      <c r="C12" s="138">
        <v>58180</v>
      </c>
      <c r="D12" s="139" t="s">
        <v>2512</v>
      </c>
      <c r="E12" s="139" t="s">
        <v>2513</v>
      </c>
      <c r="F12" s="139">
        <f t="shared" si="0"/>
        <v>58181</v>
      </c>
    </row>
    <row r="13" spans="2:9" ht="25.5" x14ac:dyDescent="0.2">
      <c r="B13" s="137" t="s">
        <v>2514</v>
      </c>
      <c r="C13" s="138">
        <v>24170</v>
      </c>
      <c r="D13" s="139" t="s">
        <v>2515</v>
      </c>
      <c r="E13" s="139" t="s">
        <v>2503</v>
      </c>
      <c r="F13" s="139">
        <f t="shared" si="0"/>
        <v>24171</v>
      </c>
    </row>
    <row r="14" spans="2:9" x14ac:dyDescent="0.2">
      <c r="B14" s="137" t="s">
        <v>2516</v>
      </c>
      <c r="C14" s="138">
        <v>57460</v>
      </c>
      <c r="D14" s="139" t="s">
        <v>2517</v>
      </c>
      <c r="E14" s="139" t="s">
        <v>2513</v>
      </c>
      <c r="F14" s="139">
        <f t="shared" si="0"/>
        <v>57461</v>
      </c>
    </row>
    <row r="15" spans="2:9" x14ac:dyDescent="0.2">
      <c r="B15" s="137" t="s">
        <v>2518</v>
      </c>
      <c r="C15" s="138">
        <v>28300</v>
      </c>
      <c r="D15" s="139" t="s">
        <v>2505</v>
      </c>
      <c r="E15" s="139" t="s">
        <v>2503</v>
      </c>
      <c r="F15" s="139">
        <f t="shared" si="0"/>
        <v>28301</v>
      </c>
    </row>
    <row r="16" spans="2:9" x14ac:dyDescent="0.2">
      <c r="B16" s="137" t="s">
        <v>2519</v>
      </c>
      <c r="C16" s="138">
        <v>41260</v>
      </c>
      <c r="D16" s="139" t="s">
        <v>2520</v>
      </c>
      <c r="E16" s="139" t="s">
        <v>2513</v>
      </c>
      <c r="F16" s="139">
        <f t="shared" si="0"/>
        <v>41261</v>
      </c>
    </row>
    <row r="17" spans="2:6" x14ac:dyDescent="0.2">
      <c r="B17" s="137" t="s">
        <v>2521</v>
      </c>
      <c r="C17" s="138">
        <v>39060</v>
      </c>
      <c r="D17" s="139" t="s">
        <v>2522</v>
      </c>
      <c r="E17" s="139" t="s">
        <v>2513</v>
      </c>
      <c r="F17" s="139">
        <f t="shared" si="0"/>
        <v>39061</v>
      </c>
    </row>
    <row r="18" spans="2:6" x14ac:dyDescent="0.2">
      <c r="B18" s="137" t="s">
        <v>2523</v>
      </c>
      <c r="C18" s="138">
        <v>65080</v>
      </c>
      <c r="D18" s="139" t="s">
        <v>2524</v>
      </c>
      <c r="E18" s="139" t="s">
        <v>2525</v>
      </c>
      <c r="F18" s="139">
        <f t="shared" si="0"/>
        <v>65081</v>
      </c>
    </row>
    <row r="19" spans="2:6" x14ac:dyDescent="0.2">
      <c r="B19" s="137" t="s">
        <v>2526</v>
      </c>
      <c r="C19" s="138">
        <v>50730</v>
      </c>
      <c r="D19" s="139" t="s">
        <v>2527</v>
      </c>
      <c r="E19" s="139" t="s">
        <v>2513</v>
      </c>
      <c r="F19" s="139">
        <f t="shared" si="0"/>
        <v>50731</v>
      </c>
    </row>
    <row r="20" spans="2:6" x14ac:dyDescent="0.2">
      <c r="B20" s="137" t="s">
        <v>2528</v>
      </c>
      <c r="C20" s="138">
        <v>49304</v>
      </c>
      <c r="D20" s="139" t="s">
        <v>2529</v>
      </c>
      <c r="E20" s="139" t="s">
        <v>2513</v>
      </c>
      <c r="F20" s="139">
        <f t="shared" si="0"/>
        <v>49305</v>
      </c>
    </row>
    <row r="21" spans="2:6" x14ac:dyDescent="0.2">
      <c r="B21" s="137" t="s">
        <v>2530</v>
      </c>
      <c r="C21" s="138">
        <v>10360</v>
      </c>
      <c r="D21" s="139" t="s">
        <v>2531</v>
      </c>
      <c r="E21" s="139" t="s">
        <v>2508</v>
      </c>
      <c r="F21" s="139">
        <f t="shared" si="0"/>
        <v>10361</v>
      </c>
    </row>
    <row r="22" spans="2:6" x14ac:dyDescent="0.2">
      <c r="B22" s="137" t="s">
        <v>2532</v>
      </c>
      <c r="C22" s="138">
        <v>66074</v>
      </c>
      <c r="D22" s="139" t="s">
        <v>2533</v>
      </c>
      <c r="E22" s="139" t="s">
        <v>2525</v>
      </c>
      <c r="F22" s="139">
        <f t="shared" si="0"/>
        <v>66075</v>
      </c>
    </row>
    <row r="23" spans="2:6" x14ac:dyDescent="0.2">
      <c r="B23" s="137" t="s">
        <v>2534</v>
      </c>
      <c r="C23" s="138">
        <v>67230</v>
      </c>
      <c r="D23" s="139" t="s">
        <v>2535</v>
      </c>
      <c r="E23" s="139" t="s">
        <v>2525</v>
      </c>
      <c r="F23" s="139">
        <f t="shared" si="0"/>
        <v>67231</v>
      </c>
    </row>
    <row r="24" spans="2:6" x14ac:dyDescent="0.2">
      <c r="B24" s="137" t="s">
        <v>2536</v>
      </c>
      <c r="C24" s="138">
        <v>35090</v>
      </c>
      <c r="D24" s="139" t="s">
        <v>2537</v>
      </c>
      <c r="E24" s="139" t="s">
        <v>2538</v>
      </c>
      <c r="F24" s="139">
        <f t="shared" si="0"/>
        <v>35091</v>
      </c>
    </row>
    <row r="25" spans="2:6" x14ac:dyDescent="0.2">
      <c r="B25" s="137" t="s">
        <v>2539</v>
      </c>
      <c r="C25" s="138">
        <v>47066</v>
      </c>
      <c r="D25" s="139" t="s">
        <v>2540</v>
      </c>
      <c r="E25" s="139" t="s">
        <v>2513</v>
      </c>
      <c r="F25" s="139">
        <f t="shared" si="0"/>
        <v>47067</v>
      </c>
    </row>
    <row r="26" spans="2:6" x14ac:dyDescent="0.2">
      <c r="B26" s="137" t="s">
        <v>2541</v>
      </c>
      <c r="C26" s="138">
        <v>47750</v>
      </c>
      <c r="D26" s="139" t="s">
        <v>2542</v>
      </c>
      <c r="E26" s="139" t="s">
        <v>2513</v>
      </c>
      <c r="F26" s="139">
        <f t="shared" si="0"/>
        <v>47751</v>
      </c>
    </row>
    <row r="27" spans="2:6" x14ac:dyDescent="0.2">
      <c r="B27" s="137" t="s">
        <v>2543</v>
      </c>
      <c r="C27" s="138">
        <v>52070</v>
      </c>
      <c r="D27" s="139" t="s">
        <v>2544</v>
      </c>
      <c r="E27" s="139" t="s">
        <v>2513</v>
      </c>
      <c r="F27" s="139">
        <f t="shared" si="0"/>
        <v>52071</v>
      </c>
    </row>
    <row r="28" spans="2:6" x14ac:dyDescent="0.2">
      <c r="B28" s="137" t="s">
        <v>2545</v>
      </c>
      <c r="C28" s="138">
        <v>63350</v>
      </c>
      <c r="D28" s="139" t="s">
        <v>2546</v>
      </c>
      <c r="E28" s="139" t="s">
        <v>2513</v>
      </c>
      <c r="F28" s="139">
        <f t="shared" si="0"/>
        <v>63351</v>
      </c>
    </row>
    <row r="29" spans="2:6" x14ac:dyDescent="0.2">
      <c r="B29" s="137" t="s">
        <v>2547</v>
      </c>
      <c r="C29" s="138">
        <v>64380</v>
      </c>
      <c r="D29" s="139" t="s">
        <v>2548</v>
      </c>
      <c r="E29" s="139" t="s">
        <v>2513</v>
      </c>
      <c r="F29" s="139">
        <f t="shared" si="0"/>
        <v>64381</v>
      </c>
    </row>
    <row r="30" spans="2:6" x14ac:dyDescent="0.2">
      <c r="B30" s="137" t="s">
        <v>2549</v>
      </c>
      <c r="C30" s="138">
        <v>40120</v>
      </c>
      <c r="D30" s="139" t="s">
        <v>2550</v>
      </c>
      <c r="E30" s="139" t="s">
        <v>2513</v>
      </c>
      <c r="F30" s="139">
        <f t="shared" si="0"/>
        <v>40121</v>
      </c>
    </row>
    <row r="31" spans="2:6" x14ac:dyDescent="0.2">
      <c r="B31" s="137" t="s">
        <v>2549</v>
      </c>
      <c r="C31" s="138">
        <v>66040</v>
      </c>
      <c r="D31" s="139" t="s">
        <v>2533</v>
      </c>
      <c r="E31" s="139" t="s">
        <v>2525</v>
      </c>
      <c r="F31" s="139">
        <f t="shared" si="0"/>
        <v>66041</v>
      </c>
    </row>
    <row r="32" spans="2:6" x14ac:dyDescent="0.2">
      <c r="B32" s="137" t="s">
        <v>2551</v>
      </c>
      <c r="C32" s="138">
        <v>95150</v>
      </c>
      <c r="D32" s="139" t="s">
        <v>2552</v>
      </c>
      <c r="E32" s="139" t="s">
        <v>2553</v>
      </c>
      <c r="F32" s="139">
        <f t="shared" si="0"/>
        <v>95151</v>
      </c>
    </row>
    <row r="33" spans="2:6" x14ac:dyDescent="0.2">
      <c r="B33" s="137" t="s">
        <v>2554</v>
      </c>
      <c r="C33" s="138">
        <v>34000</v>
      </c>
      <c r="D33" s="139" t="s">
        <v>2555</v>
      </c>
      <c r="E33" s="139" t="s">
        <v>2513</v>
      </c>
      <c r="F33" s="139">
        <f t="shared" si="0"/>
        <v>34001</v>
      </c>
    </row>
    <row r="34" spans="2:6" x14ac:dyDescent="0.2">
      <c r="B34" s="137" t="s">
        <v>2556</v>
      </c>
      <c r="C34" s="138">
        <v>54030</v>
      </c>
      <c r="D34" s="139" t="s">
        <v>2557</v>
      </c>
      <c r="E34" s="139" t="s">
        <v>2513</v>
      </c>
      <c r="F34" s="139">
        <f t="shared" si="0"/>
        <v>54031</v>
      </c>
    </row>
    <row r="35" spans="2:6" x14ac:dyDescent="0.2">
      <c r="B35" s="137" t="s">
        <v>2558</v>
      </c>
      <c r="C35" s="138">
        <v>10240</v>
      </c>
      <c r="D35" s="139" t="s">
        <v>2531</v>
      </c>
      <c r="E35" s="139" t="s">
        <v>2508</v>
      </c>
      <c r="F35" s="139">
        <f t="shared" si="0"/>
        <v>10241</v>
      </c>
    </row>
    <row r="36" spans="2:6" x14ac:dyDescent="0.2">
      <c r="B36" s="137" t="s">
        <v>2559</v>
      </c>
      <c r="C36" s="138">
        <v>39450</v>
      </c>
      <c r="D36" s="139" t="s">
        <v>2522</v>
      </c>
      <c r="E36" s="139" t="s">
        <v>2513</v>
      </c>
      <c r="F36" s="139">
        <f t="shared" si="0"/>
        <v>39451</v>
      </c>
    </row>
    <row r="37" spans="2:6" x14ac:dyDescent="0.2">
      <c r="B37" s="137" t="s">
        <v>2560</v>
      </c>
      <c r="C37" s="138">
        <v>10470</v>
      </c>
      <c r="D37" s="139" t="s">
        <v>2531</v>
      </c>
      <c r="E37" s="139" t="s">
        <v>2508</v>
      </c>
      <c r="F37" s="139">
        <f t="shared" si="0"/>
        <v>10471</v>
      </c>
    </row>
    <row r="38" spans="2:6" x14ac:dyDescent="0.2">
      <c r="B38" s="137" t="s">
        <v>2561</v>
      </c>
      <c r="C38" s="138">
        <v>24320</v>
      </c>
      <c r="D38" s="139" t="s">
        <v>2515</v>
      </c>
      <c r="E38" s="139" t="s">
        <v>2503</v>
      </c>
      <c r="F38" s="139">
        <f t="shared" si="0"/>
        <v>24321</v>
      </c>
    </row>
    <row r="39" spans="2:6" x14ac:dyDescent="0.2">
      <c r="B39" s="137" t="s">
        <v>2562</v>
      </c>
      <c r="C39" s="138">
        <v>56100</v>
      </c>
      <c r="D39" s="139" t="s">
        <v>2563</v>
      </c>
      <c r="E39" s="139" t="s">
        <v>2513</v>
      </c>
      <c r="F39" s="139">
        <f t="shared" si="0"/>
        <v>56101</v>
      </c>
    </row>
    <row r="40" spans="2:6" x14ac:dyDescent="0.2">
      <c r="B40" s="137" t="s">
        <v>2564</v>
      </c>
      <c r="C40" s="138">
        <v>24040</v>
      </c>
      <c r="D40" s="139" t="s">
        <v>2515</v>
      </c>
      <c r="E40" s="139" t="s">
        <v>2503</v>
      </c>
      <c r="F40" s="139">
        <f t="shared" si="0"/>
        <v>24041</v>
      </c>
    </row>
    <row r="41" spans="2:6" x14ac:dyDescent="0.2">
      <c r="B41" s="137" t="s">
        <v>2565</v>
      </c>
      <c r="C41" s="138">
        <v>48060</v>
      </c>
      <c r="D41" s="139" t="s">
        <v>2566</v>
      </c>
      <c r="E41" s="139" t="s">
        <v>2513</v>
      </c>
      <c r="F41" s="139">
        <f t="shared" si="0"/>
        <v>48061</v>
      </c>
    </row>
    <row r="42" spans="2:6" x14ac:dyDescent="0.2">
      <c r="B42" s="137" t="s">
        <v>2567</v>
      </c>
      <c r="C42" s="138">
        <v>40418</v>
      </c>
      <c r="D42" s="139" t="s">
        <v>2550</v>
      </c>
      <c r="E42" s="139" t="s">
        <v>2513</v>
      </c>
      <c r="F42" s="139">
        <f t="shared" si="0"/>
        <v>40419</v>
      </c>
    </row>
    <row r="43" spans="2:6" x14ac:dyDescent="0.2">
      <c r="B43" s="137" t="s">
        <v>2568</v>
      </c>
      <c r="C43" s="138">
        <v>54020</v>
      </c>
      <c r="D43" s="139" t="s">
        <v>2557</v>
      </c>
      <c r="E43" s="139" t="s">
        <v>2513</v>
      </c>
      <c r="F43" s="139">
        <f t="shared" si="0"/>
        <v>54021</v>
      </c>
    </row>
    <row r="44" spans="2:6" x14ac:dyDescent="0.2">
      <c r="B44" s="137" t="s">
        <v>2569</v>
      </c>
      <c r="C44" s="138">
        <v>34450</v>
      </c>
      <c r="D44" s="139" t="s">
        <v>2555</v>
      </c>
      <c r="E44" s="139" t="s">
        <v>2513</v>
      </c>
      <c r="F44" s="139">
        <f t="shared" si="0"/>
        <v>34451</v>
      </c>
    </row>
    <row r="45" spans="2:6" x14ac:dyDescent="0.2">
      <c r="B45" s="137" t="s">
        <v>2570</v>
      </c>
      <c r="C45" s="138">
        <v>52080</v>
      </c>
      <c r="D45" s="139" t="s">
        <v>2544</v>
      </c>
      <c r="E45" s="139" t="s">
        <v>2513</v>
      </c>
      <c r="F45" s="139">
        <f t="shared" si="0"/>
        <v>52081</v>
      </c>
    </row>
    <row r="46" spans="2:6" x14ac:dyDescent="0.2">
      <c r="B46" s="137" t="s">
        <v>2571</v>
      </c>
      <c r="C46" s="138">
        <v>45600</v>
      </c>
      <c r="D46" s="139" t="s">
        <v>2572</v>
      </c>
      <c r="E46" s="139" t="s">
        <v>2573</v>
      </c>
      <c r="F46" s="139">
        <f t="shared" si="0"/>
        <v>45601</v>
      </c>
    </row>
    <row r="47" spans="2:6" x14ac:dyDescent="0.2">
      <c r="B47" s="137" t="s">
        <v>2574</v>
      </c>
      <c r="C47" s="138">
        <v>87340</v>
      </c>
      <c r="D47" s="139" t="s">
        <v>2552</v>
      </c>
      <c r="E47" s="139" t="s">
        <v>2553</v>
      </c>
      <c r="F47" s="139">
        <f t="shared" si="0"/>
        <v>87341</v>
      </c>
    </row>
    <row r="48" spans="2:6" x14ac:dyDescent="0.2">
      <c r="B48" s="137" t="s">
        <v>2575</v>
      </c>
      <c r="C48" s="138">
        <v>15600</v>
      </c>
      <c r="D48" s="139" t="s">
        <v>2576</v>
      </c>
      <c r="E48" s="139" t="s">
        <v>2577</v>
      </c>
      <c r="F48" s="139">
        <f t="shared" si="0"/>
        <v>15601</v>
      </c>
    </row>
    <row r="49" spans="2:6" x14ac:dyDescent="0.2">
      <c r="B49" s="137" t="s">
        <v>2578</v>
      </c>
      <c r="C49" s="138">
        <v>40500</v>
      </c>
      <c r="D49" s="139" t="s">
        <v>2550</v>
      </c>
      <c r="E49" s="139" t="s">
        <v>2513</v>
      </c>
      <c r="F49" s="139">
        <f t="shared" si="0"/>
        <v>40501</v>
      </c>
    </row>
    <row r="50" spans="2:6" x14ac:dyDescent="0.2">
      <c r="B50" s="137" t="s">
        <v>2579</v>
      </c>
      <c r="C50" s="138">
        <v>26280</v>
      </c>
      <c r="D50" s="139" t="s">
        <v>2580</v>
      </c>
      <c r="E50" s="139" t="s">
        <v>2503</v>
      </c>
      <c r="F50" s="139">
        <f t="shared" si="0"/>
        <v>26281</v>
      </c>
    </row>
    <row r="51" spans="2:6" x14ac:dyDescent="0.2">
      <c r="B51" s="137" t="s">
        <v>2581</v>
      </c>
      <c r="C51" s="138">
        <v>57470</v>
      </c>
      <c r="D51" s="139" t="s">
        <v>2517</v>
      </c>
      <c r="E51" s="139" t="s">
        <v>2513</v>
      </c>
      <c r="F51" s="139">
        <f t="shared" si="0"/>
        <v>57471</v>
      </c>
    </row>
    <row r="52" spans="2:6" x14ac:dyDescent="0.2">
      <c r="B52" s="137" t="s">
        <v>2582</v>
      </c>
      <c r="C52" s="138">
        <v>64020</v>
      </c>
      <c r="D52" s="139" t="s">
        <v>2548</v>
      </c>
      <c r="E52" s="139" t="s">
        <v>2513</v>
      </c>
      <c r="F52" s="139">
        <f t="shared" si="0"/>
        <v>64021</v>
      </c>
    </row>
    <row r="53" spans="2:6" x14ac:dyDescent="0.2">
      <c r="B53" s="137" t="s">
        <v>2583</v>
      </c>
      <c r="C53" s="138">
        <v>24020</v>
      </c>
      <c r="D53" s="139" t="s">
        <v>2515</v>
      </c>
      <c r="E53" s="139" t="s">
        <v>2503</v>
      </c>
      <c r="F53" s="139">
        <f t="shared" si="0"/>
        <v>24021</v>
      </c>
    </row>
    <row r="54" spans="2:6" x14ac:dyDescent="0.2">
      <c r="B54" s="137" t="s">
        <v>2584</v>
      </c>
      <c r="C54" s="138">
        <v>49610</v>
      </c>
      <c r="D54" s="139" t="s">
        <v>2529</v>
      </c>
      <c r="E54" s="139" t="s">
        <v>2513</v>
      </c>
      <c r="F54" s="139">
        <f t="shared" si="0"/>
        <v>49611</v>
      </c>
    </row>
    <row r="55" spans="2:6" x14ac:dyDescent="0.2">
      <c r="B55" s="137" t="s">
        <v>2585</v>
      </c>
      <c r="C55" s="138">
        <v>42010</v>
      </c>
      <c r="D55" s="139" t="s">
        <v>2586</v>
      </c>
      <c r="E55" s="139" t="s">
        <v>2513</v>
      </c>
      <c r="F55" s="139">
        <f t="shared" si="0"/>
        <v>42011</v>
      </c>
    </row>
    <row r="56" spans="2:6" x14ac:dyDescent="0.2">
      <c r="B56" s="137" t="s">
        <v>2587</v>
      </c>
      <c r="C56" s="138">
        <v>19150</v>
      </c>
      <c r="D56" s="139" t="s">
        <v>2588</v>
      </c>
      <c r="E56" s="139" t="s">
        <v>2503</v>
      </c>
      <c r="F56" s="139">
        <f t="shared" si="0"/>
        <v>19151</v>
      </c>
    </row>
    <row r="57" spans="2:6" x14ac:dyDescent="0.2">
      <c r="B57" s="137" t="s">
        <v>2589</v>
      </c>
      <c r="C57" s="138">
        <v>19100</v>
      </c>
      <c r="D57" s="139" t="s">
        <v>2588</v>
      </c>
      <c r="E57" s="139" t="s">
        <v>2503</v>
      </c>
      <c r="F57" s="139">
        <f t="shared" si="0"/>
        <v>19101</v>
      </c>
    </row>
    <row r="58" spans="2:6" x14ac:dyDescent="0.2">
      <c r="B58" s="137" t="s">
        <v>2590</v>
      </c>
      <c r="C58" s="138">
        <v>43734</v>
      </c>
      <c r="D58" s="139" t="s">
        <v>2591</v>
      </c>
      <c r="E58" s="139" t="s">
        <v>2513</v>
      </c>
      <c r="F58" s="139">
        <f t="shared" si="0"/>
        <v>43735</v>
      </c>
    </row>
    <row r="59" spans="2:6" x14ac:dyDescent="0.2">
      <c r="B59" s="137" t="s">
        <v>2592</v>
      </c>
      <c r="C59" s="138">
        <v>15710</v>
      </c>
      <c r="D59" s="139" t="s">
        <v>2576</v>
      </c>
      <c r="E59" s="139" t="s">
        <v>2577</v>
      </c>
      <c r="F59" s="139">
        <f t="shared" si="0"/>
        <v>15711</v>
      </c>
    </row>
    <row r="60" spans="2:6" x14ac:dyDescent="0.2">
      <c r="B60" s="137" t="s">
        <v>2593</v>
      </c>
      <c r="C60" s="138">
        <v>29432</v>
      </c>
      <c r="D60" s="139" t="s">
        <v>2594</v>
      </c>
      <c r="E60" s="139" t="s">
        <v>2503</v>
      </c>
      <c r="F60" s="139">
        <f t="shared" si="0"/>
        <v>29433</v>
      </c>
    </row>
    <row r="61" spans="2:6" x14ac:dyDescent="0.2">
      <c r="B61" s="137" t="s">
        <v>2595</v>
      </c>
      <c r="C61" s="138">
        <v>19140</v>
      </c>
      <c r="D61" s="139" t="s">
        <v>2588</v>
      </c>
      <c r="E61" s="139" t="s">
        <v>2503</v>
      </c>
      <c r="F61" s="139">
        <f t="shared" si="0"/>
        <v>19141</v>
      </c>
    </row>
    <row r="62" spans="2:6" x14ac:dyDescent="0.2">
      <c r="B62" s="137" t="s">
        <v>2596</v>
      </c>
      <c r="C62" s="138">
        <v>24610</v>
      </c>
      <c r="D62" s="139" t="s">
        <v>2502</v>
      </c>
      <c r="E62" s="139" t="s">
        <v>2503</v>
      </c>
      <c r="F62" s="139">
        <f t="shared" si="0"/>
        <v>24611</v>
      </c>
    </row>
    <row r="63" spans="2:6" x14ac:dyDescent="0.2">
      <c r="B63" s="137" t="s">
        <v>2597</v>
      </c>
      <c r="C63" s="138">
        <v>24502</v>
      </c>
      <c r="D63" s="139" t="s">
        <v>2502</v>
      </c>
      <c r="E63" s="139" t="s">
        <v>2503</v>
      </c>
      <c r="F63" s="139">
        <f t="shared" si="0"/>
        <v>24503</v>
      </c>
    </row>
    <row r="64" spans="2:6" x14ac:dyDescent="0.2">
      <c r="B64" s="137" t="s">
        <v>2598</v>
      </c>
      <c r="C64" s="138">
        <v>79212</v>
      </c>
      <c r="D64" s="139" t="s">
        <v>2599</v>
      </c>
      <c r="E64" s="139" t="s">
        <v>2525</v>
      </c>
      <c r="F64" s="139">
        <f t="shared" si="0"/>
        <v>79213</v>
      </c>
    </row>
    <row r="65" spans="2:6" x14ac:dyDescent="0.2">
      <c r="B65" s="137" t="s">
        <v>2600</v>
      </c>
      <c r="C65" s="138">
        <v>50340</v>
      </c>
      <c r="D65" s="139" t="s">
        <v>2601</v>
      </c>
      <c r="E65" s="139" t="s">
        <v>2513</v>
      </c>
      <c r="F65" s="139">
        <f t="shared" si="0"/>
        <v>50341</v>
      </c>
    </row>
    <row r="66" spans="2:6" x14ac:dyDescent="0.2">
      <c r="B66" s="137" t="s">
        <v>2602</v>
      </c>
      <c r="C66" s="138">
        <v>41140</v>
      </c>
      <c r="D66" s="139" t="s">
        <v>2520</v>
      </c>
      <c r="E66" s="139" t="s">
        <v>2513</v>
      </c>
      <c r="F66" s="139">
        <f t="shared" si="0"/>
        <v>41141</v>
      </c>
    </row>
    <row r="67" spans="2:6" ht="25.5" x14ac:dyDescent="0.2">
      <c r="B67" s="137" t="s">
        <v>2603</v>
      </c>
      <c r="C67" s="138">
        <v>56150</v>
      </c>
      <c r="D67" s="139" t="s">
        <v>2563</v>
      </c>
      <c r="E67" s="139" t="s">
        <v>2513</v>
      </c>
      <c r="F67" s="139">
        <f t="shared" si="0"/>
        <v>56151</v>
      </c>
    </row>
    <row r="68" spans="2:6" x14ac:dyDescent="0.2">
      <c r="B68" s="137" t="s">
        <v>2604</v>
      </c>
      <c r="C68" s="138">
        <v>67040</v>
      </c>
      <c r="D68" s="139" t="s">
        <v>2535</v>
      </c>
      <c r="E68" s="139" t="s">
        <v>2525</v>
      </c>
      <c r="F68" s="139">
        <f t="shared" si="0"/>
        <v>67041</v>
      </c>
    </row>
    <row r="69" spans="2:6" x14ac:dyDescent="0.2">
      <c r="B69" s="137" t="s">
        <v>2605</v>
      </c>
      <c r="C69" s="138">
        <v>48326</v>
      </c>
      <c r="D69" s="139" t="s">
        <v>2606</v>
      </c>
      <c r="E69" s="139" t="s">
        <v>2513</v>
      </c>
      <c r="F69" s="139">
        <f t="shared" si="0"/>
        <v>48327</v>
      </c>
    </row>
    <row r="70" spans="2:6" x14ac:dyDescent="0.2">
      <c r="B70" s="137" t="s">
        <v>2607</v>
      </c>
      <c r="C70" s="138">
        <v>65320</v>
      </c>
      <c r="D70" s="139" t="s">
        <v>2524</v>
      </c>
      <c r="E70" s="139" t="s">
        <v>2525</v>
      </c>
      <c r="F70" s="139">
        <f t="shared" si="0"/>
        <v>65321</v>
      </c>
    </row>
    <row r="71" spans="2:6" x14ac:dyDescent="0.2">
      <c r="B71" s="137" t="s">
        <v>2608</v>
      </c>
      <c r="C71" s="138">
        <v>17250</v>
      </c>
      <c r="D71" s="139" t="s">
        <v>2609</v>
      </c>
      <c r="E71" s="139" t="s">
        <v>2503</v>
      </c>
      <c r="F71" s="139">
        <f t="shared" ref="F71:F134" si="1">C71+1</f>
        <v>17251</v>
      </c>
    </row>
    <row r="72" spans="2:6" x14ac:dyDescent="0.2">
      <c r="B72" s="137" t="s">
        <v>2610</v>
      </c>
      <c r="C72" s="138">
        <v>57450</v>
      </c>
      <c r="D72" s="139" t="s">
        <v>2517</v>
      </c>
      <c r="E72" s="139" t="s">
        <v>2513</v>
      </c>
      <c r="F72" s="139">
        <f t="shared" si="1"/>
        <v>57451</v>
      </c>
    </row>
    <row r="73" spans="2:6" x14ac:dyDescent="0.2">
      <c r="B73" s="137" t="s">
        <v>2611</v>
      </c>
      <c r="C73" s="138">
        <v>12460</v>
      </c>
      <c r="D73" s="139" t="s">
        <v>2612</v>
      </c>
      <c r="E73" s="139" t="s">
        <v>2508</v>
      </c>
      <c r="F73" s="139">
        <f t="shared" si="1"/>
        <v>12461</v>
      </c>
    </row>
    <row r="74" spans="2:6" x14ac:dyDescent="0.2">
      <c r="B74" s="137" t="s">
        <v>2613</v>
      </c>
      <c r="C74" s="138">
        <v>52400</v>
      </c>
      <c r="D74" s="139" t="s">
        <v>2544</v>
      </c>
      <c r="E74" s="139" t="s">
        <v>2513</v>
      </c>
      <c r="F74" s="139">
        <f t="shared" si="1"/>
        <v>52401</v>
      </c>
    </row>
    <row r="75" spans="2:6" x14ac:dyDescent="0.2">
      <c r="B75" s="137" t="s">
        <v>2614</v>
      </c>
      <c r="C75" s="138">
        <v>48370</v>
      </c>
      <c r="D75" s="139" t="s">
        <v>2606</v>
      </c>
      <c r="E75" s="139" t="s">
        <v>2513</v>
      </c>
      <c r="F75" s="139">
        <f t="shared" si="1"/>
        <v>48371</v>
      </c>
    </row>
    <row r="76" spans="2:6" x14ac:dyDescent="0.2">
      <c r="B76" s="137" t="s">
        <v>2615</v>
      </c>
      <c r="C76" s="138">
        <v>77280</v>
      </c>
      <c r="D76" s="139" t="s">
        <v>2616</v>
      </c>
      <c r="E76" s="139" t="s">
        <v>2617</v>
      </c>
      <c r="F76" s="139">
        <f t="shared" si="1"/>
        <v>77281</v>
      </c>
    </row>
    <row r="77" spans="2:6" x14ac:dyDescent="0.2">
      <c r="B77" s="137" t="s">
        <v>2618</v>
      </c>
      <c r="C77" s="138">
        <v>63274</v>
      </c>
      <c r="D77" s="139" t="s">
        <v>2546</v>
      </c>
      <c r="E77" s="139" t="s">
        <v>2513</v>
      </c>
      <c r="F77" s="139">
        <f t="shared" si="1"/>
        <v>63275</v>
      </c>
    </row>
    <row r="78" spans="2:6" x14ac:dyDescent="0.2">
      <c r="B78" s="137" t="s">
        <v>2619</v>
      </c>
      <c r="C78" s="138">
        <v>17260</v>
      </c>
      <c r="D78" s="139" t="s">
        <v>2609</v>
      </c>
      <c r="E78" s="139" t="s">
        <v>2503</v>
      </c>
      <c r="F78" s="139">
        <f t="shared" si="1"/>
        <v>17261</v>
      </c>
    </row>
    <row r="79" spans="2:6" x14ac:dyDescent="0.2">
      <c r="B79" s="137" t="s">
        <v>2620</v>
      </c>
      <c r="C79" s="138">
        <v>92610</v>
      </c>
      <c r="D79" s="139" t="s">
        <v>2621</v>
      </c>
      <c r="E79" s="139" t="s">
        <v>2553</v>
      </c>
      <c r="F79" s="139">
        <f t="shared" si="1"/>
        <v>92611</v>
      </c>
    </row>
    <row r="80" spans="2:6" x14ac:dyDescent="0.2">
      <c r="B80" s="137" t="s">
        <v>2622</v>
      </c>
      <c r="C80" s="138">
        <v>40184</v>
      </c>
      <c r="D80" s="139" t="s">
        <v>2550</v>
      </c>
      <c r="E80" s="139" t="s">
        <v>2513</v>
      </c>
      <c r="F80" s="139">
        <f t="shared" si="1"/>
        <v>40185</v>
      </c>
    </row>
    <row r="81" spans="2:6" x14ac:dyDescent="0.2">
      <c r="B81" s="137" t="s">
        <v>2623</v>
      </c>
      <c r="C81" s="138">
        <v>14300</v>
      </c>
      <c r="D81" s="139" t="s">
        <v>2576</v>
      </c>
      <c r="E81" s="139" t="s">
        <v>2577</v>
      </c>
      <c r="F81" s="139">
        <f t="shared" si="1"/>
        <v>14301</v>
      </c>
    </row>
    <row r="82" spans="2:6" x14ac:dyDescent="0.2">
      <c r="B82" s="137" t="s">
        <v>2624</v>
      </c>
      <c r="C82" s="138">
        <v>35180</v>
      </c>
      <c r="D82" s="139" t="s">
        <v>2537</v>
      </c>
      <c r="E82" s="139" t="s">
        <v>2513</v>
      </c>
      <c r="F82" s="139">
        <f t="shared" si="1"/>
        <v>35181</v>
      </c>
    </row>
    <row r="83" spans="2:6" x14ac:dyDescent="0.2">
      <c r="B83" s="137" t="s">
        <v>2625</v>
      </c>
      <c r="C83" s="138">
        <v>13230</v>
      </c>
      <c r="D83" s="139" t="s">
        <v>2626</v>
      </c>
      <c r="E83" s="139" t="s">
        <v>2508</v>
      </c>
      <c r="F83" s="139">
        <f t="shared" si="1"/>
        <v>13231</v>
      </c>
    </row>
    <row r="84" spans="2:6" x14ac:dyDescent="0.2">
      <c r="B84" s="137" t="s">
        <v>2627</v>
      </c>
      <c r="C84" s="138">
        <v>43600</v>
      </c>
      <c r="D84" s="139" t="s">
        <v>2591</v>
      </c>
      <c r="E84" s="139" t="s">
        <v>2513</v>
      </c>
      <c r="F84" s="139">
        <f t="shared" si="1"/>
        <v>43601</v>
      </c>
    </row>
    <row r="85" spans="2:6" x14ac:dyDescent="0.2">
      <c r="B85" s="137" t="s">
        <v>2628</v>
      </c>
      <c r="C85" s="138">
        <v>43560</v>
      </c>
      <c r="D85" s="139" t="s">
        <v>2591</v>
      </c>
      <c r="E85" s="139" t="s">
        <v>2513</v>
      </c>
      <c r="F85" s="139">
        <f t="shared" si="1"/>
        <v>43561</v>
      </c>
    </row>
    <row r="86" spans="2:6" x14ac:dyDescent="0.2">
      <c r="B86" s="137" t="s">
        <v>2629</v>
      </c>
      <c r="C86" s="138">
        <v>46600</v>
      </c>
      <c r="D86" s="139" t="s">
        <v>2630</v>
      </c>
      <c r="E86" s="139" t="s">
        <v>2513</v>
      </c>
      <c r="F86" s="139">
        <f t="shared" si="1"/>
        <v>46601</v>
      </c>
    </row>
    <row r="87" spans="2:6" x14ac:dyDescent="0.2">
      <c r="B87" s="137" t="s">
        <v>2631</v>
      </c>
      <c r="C87" s="138">
        <v>50010</v>
      </c>
      <c r="D87" s="139" t="s">
        <v>2527</v>
      </c>
      <c r="E87" s="139" t="s">
        <v>2513</v>
      </c>
      <c r="F87" s="139">
        <f t="shared" si="1"/>
        <v>50011</v>
      </c>
    </row>
    <row r="88" spans="2:6" x14ac:dyDescent="0.2">
      <c r="B88" s="137" t="s">
        <v>2632</v>
      </c>
      <c r="C88" s="138">
        <v>54780</v>
      </c>
      <c r="D88" s="139" t="s">
        <v>2557</v>
      </c>
      <c r="E88" s="139" t="s">
        <v>2538</v>
      </c>
      <c r="F88" s="139">
        <f t="shared" si="1"/>
        <v>54781</v>
      </c>
    </row>
    <row r="89" spans="2:6" x14ac:dyDescent="0.2">
      <c r="B89" s="137" t="s">
        <v>2633</v>
      </c>
      <c r="C89" s="138">
        <v>28122</v>
      </c>
      <c r="D89" s="139" t="s">
        <v>2505</v>
      </c>
      <c r="E89" s="139" t="s">
        <v>2503</v>
      </c>
      <c r="F89" s="139">
        <f t="shared" si="1"/>
        <v>28123</v>
      </c>
    </row>
    <row r="90" spans="2:6" x14ac:dyDescent="0.2">
      <c r="B90" s="137" t="s">
        <v>2634</v>
      </c>
      <c r="C90" s="138">
        <v>50870</v>
      </c>
      <c r="D90" s="139" t="s">
        <v>2527</v>
      </c>
      <c r="E90" s="139" t="s">
        <v>2513</v>
      </c>
      <c r="F90" s="139">
        <f t="shared" si="1"/>
        <v>50871</v>
      </c>
    </row>
    <row r="91" spans="2:6" ht="25.5" x14ac:dyDescent="0.2">
      <c r="B91" s="137" t="s">
        <v>2635</v>
      </c>
      <c r="C91" s="138">
        <v>38850</v>
      </c>
      <c r="D91" s="139" t="s">
        <v>2636</v>
      </c>
      <c r="E91" s="139" t="s">
        <v>2513</v>
      </c>
      <c r="F91" s="139">
        <f t="shared" si="1"/>
        <v>38851</v>
      </c>
    </row>
    <row r="92" spans="2:6" x14ac:dyDescent="0.2">
      <c r="B92" s="137" t="s">
        <v>2637</v>
      </c>
      <c r="C92" s="138">
        <v>22040</v>
      </c>
      <c r="D92" s="139" t="s">
        <v>2509</v>
      </c>
      <c r="E92" s="139" t="s">
        <v>2503</v>
      </c>
      <c r="F92" s="139">
        <f t="shared" si="1"/>
        <v>22041</v>
      </c>
    </row>
    <row r="93" spans="2:6" x14ac:dyDescent="0.2">
      <c r="B93" s="137" t="s">
        <v>2638</v>
      </c>
      <c r="C93" s="138">
        <v>22310</v>
      </c>
      <c r="D93" s="139" t="s">
        <v>2509</v>
      </c>
      <c r="E93" s="139" t="s">
        <v>2503</v>
      </c>
      <c r="F93" s="139">
        <f t="shared" si="1"/>
        <v>22311</v>
      </c>
    </row>
    <row r="94" spans="2:6" x14ac:dyDescent="0.2">
      <c r="B94" s="137" t="s">
        <v>2639</v>
      </c>
      <c r="C94" s="138">
        <v>17210</v>
      </c>
      <c r="D94" s="139" t="s">
        <v>2609</v>
      </c>
      <c r="E94" s="139" t="s">
        <v>2503</v>
      </c>
      <c r="F94" s="139">
        <f t="shared" si="1"/>
        <v>17211</v>
      </c>
    </row>
    <row r="95" spans="2:6" x14ac:dyDescent="0.2">
      <c r="B95" s="137" t="s">
        <v>2640</v>
      </c>
      <c r="C95" s="138">
        <v>24190</v>
      </c>
      <c r="D95" s="139" t="s">
        <v>2515</v>
      </c>
      <c r="E95" s="139" t="s">
        <v>2503</v>
      </c>
      <c r="F95" s="139">
        <f t="shared" si="1"/>
        <v>24191</v>
      </c>
    </row>
    <row r="96" spans="2:6" x14ac:dyDescent="0.2">
      <c r="B96" s="137" t="s">
        <v>2641</v>
      </c>
      <c r="C96" s="138">
        <v>24182</v>
      </c>
      <c r="D96" s="139" t="s">
        <v>2515</v>
      </c>
      <c r="E96" s="139" t="s">
        <v>2503</v>
      </c>
      <c r="F96" s="139">
        <f t="shared" si="1"/>
        <v>24183</v>
      </c>
    </row>
    <row r="97" spans="2:6" x14ac:dyDescent="0.2">
      <c r="B97" s="137" t="s">
        <v>2642</v>
      </c>
      <c r="C97" s="138">
        <v>12000</v>
      </c>
      <c r="D97" s="139" t="s">
        <v>2507</v>
      </c>
      <c r="E97" s="139" t="s">
        <v>2508</v>
      </c>
      <c r="F97" s="139">
        <f t="shared" si="1"/>
        <v>12001</v>
      </c>
    </row>
    <row r="98" spans="2:6" x14ac:dyDescent="0.2">
      <c r="B98" s="137" t="s">
        <v>2643</v>
      </c>
      <c r="C98" s="138">
        <v>11220</v>
      </c>
      <c r="D98" s="139" t="s">
        <v>2644</v>
      </c>
      <c r="E98" s="139" t="s">
        <v>2508</v>
      </c>
      <c r="F98" s="139">
        <f t="shared" si="1"/>
        <v>11221</v>
      </c>
    </row>
    <row r="99" spans="2:6" x14ac:dyDescent="0.2">
      <c r="B99" s="137" t="s">
        <v>2645</v>
      </c>
      <c r="C99" s="138">
        <v>50330</v>
      </c>
      <c r="D99" s="139" t="s">
        <v>2601</v>
      </c>
      <c r="E99" s="139" t="s">
        <v>2513</v>
      </c>
      <c r="F99" s="139">
        <f t="shared" si="1"/>
        <v>50331</v>
      </c>
    </row>
    <row r="100" spans="2:6" x14ac:dyDescent="0.2">
      <c r="B100" s="137" t="s">
        <v>2646</v>
      </c>
      <c r="C100" s="138">
        <v>65270</v>
      </c>
      <c r="D100" s="139" t="s">
        <v>2524</v>
      </c>
      <c r="E100" s="139" t="s">
        <v>2525</v>
      </c>
      <c r="F100" s="139">
        <f t="shared" si="1"/>
        <v>65271</v>
      </c>
    </row>
    <row r="101" spans="2:6" x14ac:dyDescent="0.2">
      <c r="B101" s="137" t="s">
        <v>2647</v>
      </c>
      <c r="C101" s="138">
        <v>23250</v>
      </c>
      <c r="D101" s="139" t="s">
        <v>2648</v>
      </c>
      <c r="E101" s="139" t="s">
        <v>2503</v>
      </c>
      <c r="F101" s="139">
        <f t="shared" si="1"/>
        <v>23251</v>
      </c>
    </row>
    <row r="102" spans="2:6" x14ac:dyDescent="0.2">
      <c r="B102" s="137" t="s">
        <v>2649</v>
      </c>
      <c r="C102" s="138">
        <v>77010</v>
      </c>
      <c r="D102" s="139" t="s">
        <v>2616</v>
      </c>
      <c r="E102" s="139" t="s">
        <v>2525</v>
      </c>
      <c r="F102" s="139">
        <f t="shared" si="1"/>
        <v>77011</v>
      </c>
    </row>
    <row r="103" spans="2:6" x14ac:dyDescent="0.2">
      <c r="B103" s="137" t="s">
        <v>2650</v>
      </c>
      <c r="C103" s="138">
        <v>24840</v>
      </c>
      <c r="D103" s="139" t="s">
        <v>2651</v>
      </c>
      <c r="E103" s="139" t="s">
        <v>2503</v>
      </c>
      <c r="F103" s="139">
        <f t="shared" si="1"/>
        <v>24841</v>
      </c>
    </row>
    <row r="104" spans="2:6" x14ac:dyDescent="0.2">
      <c r="B104" s="137" t="s">
        <v>2652</v>
      </c>
      <c r="C104" s="138">
        <v>24830</v>
      </c>
      <c r="D104" s="139" t="s">
        <v>2651</v>
      </c>
      <c r="E104" s="139" t="s">
        <v>2503</v>
      </c>
      <c r="F104" s="139">
        <f t="shared" si="1"/>
        <v>24831</v>
      </c>
    </row>
    <row r="105" spans="2:6" x14ac:dyDescent="0.2">
      <c r="B105" s="137" t="s">
        <v>2653</v>
      </c>
      <c r="C105" s="138">
        <v>72060</v>
      </c>
      <c r="D105" s="139" t="s">
        <v>2654</v>
      </c>
      <c r="E105" s="139" t="s">
        <v>2525</v>
      </c>
      <c r="F105" s="139">
        <f t="shared" si="1"/>
        <v>72061</v>
      </c>
    </row>
    <row r="106" spans="2:6" x14ac:dyDescent="0.2">
      <c r="B106" s="137" t="s">
        <v>2655</v>
      </c>
      <c r="C106" s="138">
        <v>22780</v>
      </c>
      <c r="D106" s="139" t="s">
        <v>2656</v>
      </c>
      <c r="E106" s="139" t="s">
        <v>2503</v>
      </c>
      <c r="F106" s="139">
        <f t="shared" si="1"/>
        <v>22781</v>
      </c>
    </row>
    <row r="107" spans="2:6" x14ac:dyDescent="0.2">
      <c r="B107" s="137" t="s">
        <v>2657</v>
      </c>
      <c r="C107" s="138">
        <v>51410</v>
      </c>
      <c r="D107" s="139" t="s">
        <v>2658</v>
      </c>
      <c r="E107" s="139" t="s">
        <v>2513</v>
      </c>
      <c r="F107" s="139">
        <f t="shared" si="1"/>
        <v>51411</v>
      </c>
    </row>
    <row r="108" spans="2:6" x14ac:dyDescent="0.2">
      <c r="B108" s="137" t="s">
        <v>2659</v>
      </c>
      <c r="C108" s="138">
        <v>72200</v>
      </c>
      <c r="D108" s="139" t="s">
        <v>2654</v>
      </c>
      <c r="E108" s="139" t="s">
        <v>2525</v>
      </c>
      <c r="F108" s="139">
        <f t="shared" si="1"/>
        <v>72201</v>
      </c>
    </row>
    <row r="109" spans="2:6" x14ac:dyDescent="0.2">
      <c r="B109" s="137" t="s">
        <v>2660</v>
      </c>
      <c r="C109" s="138">
        <v>51700</v>
      </c>
      <c r="D109" s="139" t="s">
        <v>2661</v>
      </c>
      <c r="E109" s="139" t="s">
        <v>2513</v>
      </c>
      <c r="F109" s="139">
        <f t="shared" si="1"/>
        <v>51701</v>
      </c>
    </row>
    <row r="110" spans="2:6" x14ac:dyDescent="0.2">
      <c r="B110" s="137" t="s">
        <v>2662</v>
      </c>
      <c r="C110" s="138">
        <v>48760</v>
      </c>
      <c r="D110" s="139" t="s">
        <v>2606</v>
      </c>
      <c r="E110" s="139" t="s">
        <v>2513</v>
      </c>
      <c r="F110" s="139">
        <f t="shared" si="1"/>
        <v>48761</v>
      </c>
    </row>
    <row r="111" spans="2:6" x14ac:dyDescent="0.2">
      <c r="B111" s="137" t="s">
        <v>2663</v>
      </c>
      <c r="C111" s="138">
        <v>21110</v>
      </c>
      <c r="D111" s="139" t="s">
        <v>2664</v>
      </c>
      <c r="E111" s="139" t="s">
        <v>2503</v>
      </c>
      <c r="F111" s="139">
        <f t="shared" si="1"/>
        <v>21111</v>
      </c>
    </row>
    <row r="112" spans="2:6" x14ac:dyDescent="0.2">
      <c r="B112" s="137" t="s">
        <v>2665</v>
      </c>
      <c r="C112" s="138">
        <v>22290</v>
      </c>
      <c r="D112" s="139" t="s">
        <v>2509</v>
      </c>
      <c r="E112" s="139" t="s">
        <v>2503</v>
      </c>
      <c r="F112" s="139">
        <f t="shared" si="1"/>
        <v>22291</v>
      </c>
    </row>
    <row r="113" spans="2:6" x14ac:dyDescent="0.2">
      <c r="B113" s="137" t="s">
        <v>2666</v>
      </c>
      <c r="C113" s="138">
        <v>65330</v>
      </c>
      <c r="D113" s="139" t="s">
        <v>2524</v>
      </c>
      <c r="E113" s="139" t="s">
        <v>2525</v>
      </c>
      <c r="F113" s="139">
        <f t="shared" si="1"/>
        <v>65331</v>
      </c>
    </row>
    <row r="114" spans="2:6" x14ac:dyDescent="0.2">
      <c r="B114" s="137" t="s">
        <v>2612</v>
      </c>
      <c r="C114" s="138">
        <v>12500</v>
      </c>
      <c r="D114" s="139" t="s">
        <v>2612</v>
      </c>
      <c r="E114" s="139" t="s">
        <v>2508</v>
      </c>
      <c r="F114" s="139">
        <f t="shared" si="1"/>
        <v>12501</v>
      </c>
    </row>
    <row r="115" spans="2:6" x14ac:dyDescent="0.2">
      <c r="B115" s="137" t="s">
        <v>2667</v>
      </c>
      <c r="C115" s="138">
        <v>47390</v>
      </c>
      <c r="D115" s="139" t="s">
        <v>2630</v>
      </c>
      <c r="E115" s="139" t="s">
        <v>2513</v>
      </c>
      <c r="F115" s="139">
        <f t="shared" si="1"/>
        <v>47391</v>
      </c>
    </row>
    <row r="116" spans="2:6" x14ac:dyDescent="0.2">
      <c r="B116" s="137" t="s">
        <v>2668</v>
      </c>
      <c r="C116" s="138">
        <v>54920</v>
      </c>
      <c r="D116" s="139" t="s">
        <v>2557</v>
      </c>
      <c r="E116" s="139" t="s">
        <v>2513</v>
      </c>
      <c r="F116" s="139">
        <f t="shared" si="1"/>
        <v>54921</v>
      </c>
    </row>
    <row r="117" spans="2:6" x14ac:dyDescent="0.2">
      <c r="B117" s="137" t="s">
        <v>2669</v>
      </c>
      <c r="C117" s="138">
        <v>16500</v>
      </c>
      <c r="D117" s="139" t="s">
        <v>2670</v>
      </c>
      <c r="E117" s="139" t="s">
        <v>2577</v>
      </c>
      <c r="F117" s="139">
        <f t="shared" si="1"/>
        <v>16501</v>
      </c>
    </row>
    <row r="118" spans="2:6" x14ac:dyDescent="0.2">
      <c r="B118" s="137" t="s">
        <v>2671</v>
      </c>
      <c r="C118" s="138">
        <v>64160</v>
      </c>
      <c r="D118" s="139" t="s">
        <v>2548</v>
      </c>
      <c r="E118" s="139" t="s">
        <v>2513</v>
      </c>
      <c r="F118" s="139">
        <f t="shared" si="1"/>
        <v>64161</v>
      </c>
    </row>
    <row r="119" spans="2:6" ht="12.75" customHeight="1" x14ac:dyDescent="0.2">
      <c r="B119" s="137" t="s">
        <v>2672</v>
      </c>
      <c r="C119" s="138">
        <v>22652</v>
      </c>
      <c r="D119" s="139" t="s">
        <v>2656</v>
      </c>
      <c r="E119" s="139" t="s">
        <v>2503</v>
      </c>
      <c r="F119" s="139">
        <f t="shared" si="1"/>
        <v>22653</v>
      </c>
    </row>
    <row r="120" spans="2:6" ht="12.75" customHeight="1" x14ac:dyDescent="0.2">
      <c r="B120" s="137" t="s">
        <v>2673</v>
      </c>
      <c r="C120" s="138">
        <v>45240</v>
      </c>
      <c r="D120" s="139" t="s">
        <v>2572</v>
      </c>
      <c r="E120" s="139" t="s">
        <v>2573</v>
      </c>
      <c r="F120" s="139">
        <f t="shared" si="1"/>
        <v>45241</v>
      </c>
    </row>
    <row r="121" spans="2:6" x14ac:dyDescent="0.2">
      <c r="B121" s="137" t="s">
        <v>2674</v>
      </c>
      <c r="C121" s="138">
        <v>22210</v>
      </c>
      <c r="D121" s="139" t="s">
        <v>2509</v>
      </c>
      <c r="E121" s="139" t="s">
        <v>2503</v>
      </c>
      <c r="F121" s="139">
        <f t="shared" si="1"/>
        <v>22211</v>
      </c>
    </row>
    <row r="122" spans="2:6" x14ac:dyDescent="0.2">
      <c r="B122" s="137" t="s">
        <v>2675</v>
      </c>
      <c r="C122" s="138">
        <v>59300</v>
      </c>
      <c r="D122" s="139" t="s">
        <v>2676</v>
      </c>
      <c r="E122" s="139" t="s">
        <v>2513</v>
      </c>
      <c r="F122" s="139">
        <f t="shared" si="1"/>
        <v>59301</v>
      </c>
    </row>
    <row r="123" spans="2:6" x14ac:dyDescent="0.2">
      <c r="B123" s="137" t="s">
        <v>2677</v>
      </c>
      <c r="C123" s="138">
        <v>27410</v>
      </c>
      <c r="D123" s="139" t="s">
        <v>2678</v>
      </c>
      <c r="E123" s="139" t="s">
        <v>2503</v>
      </c>
      <c r="F123" s="139">
        <f t="shared" si="1"/>
        <v>27411</v>
      </c>
    </row>
    <row r="124" spans="2:6" x14ac:dyDescent="0.2">
      <c r="B124" s="137" t="s">
        <v>2679</v>
      </c>
      <c r="C124" s="138">
        <v>39530</v>
      </c>
      <c r="D124" s="139" t="s">
        <v>2522</v>
      </c>
      <c r="E124" s="139" t="s">
        <v>2513</v>
      </c>
      <c r="F124" s="139">
        <f t="shared" si="1"/>
        <v>39531</v>
      </c>
    </row>
    <row r="125" spans="2:6" x14ac:dyDescent="0.2">
      <c r="B125" s="137" t="s">
        <v>2680</v>
      </c>
      <c r="C125" s="138">
        <v>60800</v>
      </c>
      <c r="D125" s="139" t="s">
        <v>2676</v>
      </c>
      <c r="E125" s="139" t="s">
        <v>2513</v>
      </c>
      <c r="F125" s="139">
        <f t="shared" si="1"/>
        <v>60801</v>
      </c>
    </row>
    <row r="126" spans="2:6" x14ac:dyDescent="0.2">
      <c r="B126" s="137" t="s">
        <v>2681</v>
      </c>
      <c r="C126" s="138">
        <v>62300</v>
      </c>
      <c r="D126" s="139" t="s">
        <v>2681</v>
      </c>
      <c r="E126" s="139" t="s">
        <v>2513</v>
      </c>
      <c r="F126" s="139">
        <f t="shared" si="1"/>
        <v>62301</v>
      </c>
    </row>
    <row r="127" spans="2:6" x14ac:dyDescent="0.2">
      <c r="B127" s="137" t="s">
        <v>2682</v>
      </c>
      <c r="C127" s="138">
        <v>63080</v>
      </c>
      <c r="D127" s="139" t="s">
        <v>2546</v>
      </c>
      <c r="E127" s="139" t="s">
        <v>2513</v>
      </c>
      <c r="F127" s="139">
        <f t="shared" si="1"/>
        <v>63081</v>
      </c>
    </row>
    <row r="128" spans="2:6" x14ac:dyDescent="0.2">
      <c r="B128" s="137" t="s">
        <v>2546</v>
      </c>
      <c r="C128" s="138">
        <v>63100</v>
      </c>
      <c r="D128" s="139" t="s">
        <v>2546</v>
      </c>
      <c r="E128" s="139" t="s">
        <v>2513</v>
      </c>
      <c r="F128" s="139">
        <f t="shared" si="1"/>
        <v>63101</v>
      </c>
    </row>
    <row r="129" spans="2:6" ht="25.5" x14ac:dyDescent="0.2">
      <c r="B129" s="137" t="s">
        <v>2683</v>
      </c>
      <c r="C129" s="138">
        <v>63170</v>
      </c>
      <c r="D129" s="139" t="s">
        <v>2546</v>
      </c>
      <c r="E129" s="139" t="s">
        <v>2513</v>
      </c>
      <c r="F129" s="139">
        <f t="shared" si="1"/>
        <v>63171</v>
      </c>
    </row>
    <row r="130" spans="2:6" x14ac:dyDescent="0.2">
      <c r="B130" s="137" t="s">
        <v>2684</v>
      </c>
      <c r="C130" s="138">
        <v>19010</v>
      </c>
      <c r="D130" s="139" t="s">
        <v>2588</v>
      </c>
      <c r="E130" s="139" t="s">
        <v>2503</v>
      </c>
      <c r="F130" s="139">
        <f t="shared" si="1"/>
        <v>19011</v>
      </c>
    </row>
    <row r="131" spans="2:6" x14ac:dyDescent="0.2">
      <c r="B131" s="137" t="s">
        <v>2685</v>
      </c>
      <c r="C131" s="138">
        <v>77260</v>
      </c>
      <c r="D131" s="139" t="s">
        <v>2616</v>
      </c>
      <c r="E131" s="139" t="s">
        <v>2525</v>
      </c>
      <c r="F131" s="139">
        <f t="shared" si="1"/>
        <v>77261</v>
      </c>
    </row>
    <row r="132" spans="2:6" x14ac:dyDescent="0.2">
      <c r="B132" s="137" t="s">
        <v>2686</v>
      </c>
      <c r="C132" s="138">
        <v>46220</v>
      </c>
      <c r="D132" s="139" t="s">
        <v>2630</v>
      </c>
      <c r="E132" s="139" t="s">
        <v>2513</v>
      </c>
      <c r="F132" s="139">
        <f t="shared" si="1"/>
        <v>46221</v>
      </c>
    </row>
    <row r="133" spans="2:6" x14ac:dyDescent="0.2">
      <c r="B133" s="137" t="s">
        <v>2686</v>
      </c>
      <c r="C133" s="138">
        <v>53720</v>
      </c>
      <c r="D133" s="139" t="s">
        <v>2557</v>
      </c>
      <c r="E133" s="139" t="s">
        <v>2513</v>
      </c>
      <c r="F133" s="139">
        <f t="shared" si="1"/>
        <v>53721</v>
      </c>
    </row>
    <row r="134" spans="2:6" x14ac:dyDescent="0.2">
      <c r="B134" s="137" t="s">
        <v>2687</v>
      </c>
      <c r="C134" s="138">
        <v>43740</v>
      </c>
      <c r="D134" s="139" t="s">
        <v>2591</v>
      </c>
      <c r="E134" s="139" t="s">
        <v>2513</v>
      </c>
      <c r="F134" s="139">
        <f t="shared" si="1"/>
        <v>43741</v>
      </c>
    </row>
    <row r="135" spans="2:6" x14ac:dyDescent="0.2">
      <c r="B135" s="137" t="s">
        <v>2688</v>
      </c>
      <c r="C135" s="138">
        <v>50030</v>
      </c>
      <c r="D135" s="139" t="s">
        <v>2527</v>
      </c>
      <c r="E135" s="139" t="s">
        <v>2513</v>
      </c>
      <c r="F135" s="139">
        <f t="shared" ref="F135:F198" si="2">C135+1</f>
        <v>50031</v>
      </c>
    </row>
    <row r="136" spans="2:6" x14ac:dyDescent="0.2">
      <c r="B136" s="137" t="s">
        <v>2689</v>
      </c>
      <c r="C136" s="138">
        <v>12100</v>
      </c>
      <c r="D136" s="139" t="s">
        <v>2507</v>
      </c>
      <c r="E136" s="139" t="s">
        <v>2508</v>
      </c>
      <c r="F136" s="139">
        <f t="shared" si="2"/>
        <v>12101</v>
      </c>
    </row>
    <row r="137" spans="2:6" x14ac:dyDescent="0.2">
      <c r="B137" s="137" t="s">
        <v>2690</v>
      </c>
      <c r="C137" s="138">
        <v>23090</v>
      </c>
      <c r="D137" s="139" t="s">
        <v>2648</v>
      </c>
      <c r="E137" s="139" t="s">
        <v>2503</v>
      </c>
      <c r="F137" s="139">
        <f t="shared" si="2"/>
        <v>23091</v>
      </c>
    </row>
    <row r="138" spans="2:6" x14ac:dyDescent="0.2">
      <c r="B138" s="137" t="s">
        <v>2691</v>
      </c>
      <c r="C138" s="138">
        <v>28142</v>
      </c>
      <c r="D138" s="139" t="s">
        <v>2505</v>
      </c>
      <c r="E138" s="139" t="s">
        <v>2503</v>
      </c>
      <c r="F138" s="139">
        <f t="shared" si="2"/>
        <v>28143</v>
      </c>
    </row>
    <row r="139" spans="2:6" x14ac:dyDescent="0.2">
      <c r="B139" s="137" t="s">
        <v>2692</v>
      </c>
      <c r="C139" s="138">
        <v>23220</v>
      </c>
      <c r="D139" s="139" t="s">
        <v>2648</v>
      </c>
      <c r="E139" s="139" t="s">
        <v>2503</v>
      </c>
      <c r="F139" s="139">
        <f t="shared" si="2"/>
        <v>23221</v>
      </c>
    </row>
    <row r="140" spans="2:6" x14ac:dyDescent="0.2">
      <c r="B140" s="137" t="s">
        <v>2693</v>
      </c>
      <c r="C140" s="138">
        <v>62400</v>
      </c>
      <c r="D140" s="139" t="s">
        <v>2681</v>
      </c>
      <c r="E140" s="139" t="s">
        <v>2513</v>
      </c>
      <c r="F140" s="139">
        <f t="shared" si="2"/>
        <v>62401</v>
      </c>
    </row>
    <row r="141" spans="2:6" x14ac:dyDescent="0.2">
      <c r="B141" s="137" t="s">
        <v>2694</v>
      </c>
      <c r="C141" s="138">
        <v>28480</v>
      </c>
      <c r="D141" s="139" t="s">
        <v>2505</v>
      </c>
      <c r="E141" s="139" t="s">
        <v>2503</v>
      </c>
      <c r="F141" s="139">
        <f t="shared" si="2"/>
        <v>28481</v>
      </c>
    </row>
    <row r="142" spans="2:6" x14ac:dyDescent="0.2">
      <c r="B142" s="137" t="s">
        <v>2695</v>
      </c>
      <c r="C142" s="138">
        <v>49260</v>
      </c>
      <c r="D142" s="139" t="s">
        <v>2529</v>
      </c>
      <c r="E142" s="139" t="s">
        <v>2513</v>
      </c>
      <c r="F142" s="139">
        <f t="shared" si="2"/>
        <v>49261</v>
      </c>
    </row>
    <row r="143" spans="2:6" x14ac:dyDescent="0.2">
      <c r="B143" s="137" t="s">
        <v>2696</v>
      </c>
      <c r="C143" s="138">
        <v>77110</v>
      </c>
      <c r="D143" s="139" t="s">
        <v>2616</v>
      </c>
      <c r="E143" s="139" t="s">
        <v>2525</v>
      </c>
      <c r="F143" s="139">
        <f t="shared" si="2"/>
        <v>77111</v>
      </c>
    </row>
    <row r="144" spans="2:6" x14ac:dyDescent="0.2">
      <c r="B144" s="137" t="s">
        <v>2697</v>
      </c>
      <c r="C144" s="138">
        <v>21230</v>
      </c>
      <c r="D144" s="139" t="s">
        <v>2664</v>
      </c>
      <c r="E144" s="139" t="s">
        <v>2503</v>
      </c>
      <c r="F144" s="139">
        <f t="shared" si="2"/>
        <v>21231</v>
      </c>
    </row>
    <row r="145" spans="2:6" x14ac:dyDescent="0.2">
      <c r="B145" s="137" t="s">
        <v>2698</v>
      </c>
      <c r="C145" s="138">
        <v>22584</v>
      </c>
      <c r="D145" s="139" t="s">
        <v>2656</v>
      </c>
      <c r="E145" s="139" t="s">
        <v>2503</v>
      </c>
      <c r="F145" s="139">
        <f t="shared" si="2"/>
        <v>22585</v>
      </c>
    </row>
    <row r="146" spans="2:6" x14ac:dyDescent="0.2">
      <c r="B146" s="137" t="s">
        <v>2699</v>
      </c>
      <c r="C146" s="138">
        <v>87100</v>
      </c>
      <c r="D146" s="139" t="s">
        <v>2552</v>
      </c>
      <c r="E146" s="139" t="s">
        <v>2553</v>
      </c>
      <c r="F146" s="139">
        <f t="shared" si="2"/>
        <v>87101</v>
      </c>
    </row>
    <row r="147" spans="2:6" x14ac:dyDescent="0.2">
      <c r="B147" s="137" t="s">
        <v>2700</v>
      </c>
      <c r="C147" s="138">
        <v>21080</v>
      </c>
      <c r="D147" s="139" t="s">
        <v>2664</v>
      </c>
      <c r="E147" s="139" t="s">
        <v>2503</v>
      </c>
      <c r="F147" s="139">
        <f t="shared" si="2"/>
        <v>21081</v>
      </c>
    </row>
    <row r="148" spans="2:6" x14ac:dyDescent="0.2">
      <c r="B148" s="137" t="s">
        <v>2701</v>
      </c>
      <c r="C148" s="138">
        <v>90350</v>
      </c>
      <c r="D148" s="139" t="s">
        <v>2621</v>
      </c>
      <c r="E148" s="139" t="s">
        <v>2553</v>
      </c>
      <c r="F148" s="139">
        <f t="shared" si="2"/>
        <v>90351</v>
      </c>
    </row>
    <row r="149" spans="2:6" x14ac:dyDescent="0.2">
      <c r="B149" s="137" t="s">
        <v>2702</v>
      </c>
      <c r="C149" s="138">
        <v>48630</v>
      </c>
      <c r="D149" s="139" t="s">
        <v>2606</v>
      </c>
      <c r="E149" s="139" t="s">
        <v>2513</v>
      </c>
      <c r="F149" s="139">
        <f t="shared" si="2"/>
        <v>48631</v>
      </c>
    </row>
    <row r="150" spans="2:6" x14ac:dyDescent="0.2">
      <c r="B150" s="137" t="s">
        <v>2703</v>
      </c>
      <c r="C150" s="138">
        <v>55210</v>
      </c>
      <c r="D150" s="139" t="s">
        <v>2557</v>
      </c>
      <c r="E150" s="139" t="s">
        <v>2513</v>
      </c>
      <c r="F150" s="139">
        <f t="shared" si="2"/>
        <v>55211</v>
      </c>
    </row>
    <row r="151" spans="2:6" x14ac:dyDescent="0.2">
      <c r="B151" s="137" t="s">
        <v>2704</v>
      </c>
      <c r="C151" s="138">
        <v>12120</v>
      </c>
      <c r="D151" s="139" t="s">
        <v>2507</v>
      </c>
      <c r="E151" s="139" t="s">
        <v>2508</v>
      </c>
      <c r="F151" s="139">
        <f t="shared" si="2"/>
        <v>12121</v>
      </c>
    </row>
    <row r="152" spans="2:6" x14ac:dyDescent="0.2">
      <c r="B152" s="137" t="s">
        <v>2705</v>
      </c>
      <c r="C152" s="138">
        <v>48130</v>
      </c>
      <c r="D152" s="139" t="s">
        <v>2566</v>
      </c>
      <c r="E152" s="139" t="s">
        <v>2513</v>
      </c>
      <c r="F152" s="139">
        <f t="shared" si="2"/>
        <v>48131</v>
      </c>
    </row>
    <row r="153" spans="2:6" x14ac:dyDescent="0.2">
      <c r="B153" s="137" t="s">
        <v>2706</v>
      </c>
      <c r="C153" s="138">
        <v>23440</v>
      </c>
      <c r="D153" s="139" t="s">
        <v>2707</v>
      </c>
      <c r="E153" s="139" t="s">
        <v>2503</v>
      </c>
      <c r="F153" s="139">
        <f t="shared" si="2"/>
        <v>23441</v>
      </c>
    </row>
    <row r="154" spans="2:6" x14ac:dyDescent="0.2">
      <c r="B154" s="137" t="s">
        <v>2708</v>
      </c>
      <c r="C154" s="138">
        <v>47230</v>
      </c>
      <c r="D154" s="139" t="s">
        <v>2709</v>
      </c>
      <c r="E154" s="139" t="s">
        <v>2513</v>
      </c>
      <c r="F154" s="139">
        <f t="shared" si="2"/>
        <v>47231</v>
      </c>
    </row>
    <row r="155" spans="2:6" x14ac:dyDescent="0.2">
      <c r="B155" s="137" t="s">
        <v>2710</v>
      </c>
      <c r="C155" s="138">
        <v>47560</v>
      </c>
      <c r="D155" s="139" t="s">
        <v>2630</v>
      </c>
      <c r="E155" s="139" t="s">
        <v>2513</v>
      </c>
      <c r="F155" s="139">
        <f t="shared" si="2"/>
        <v>47561</v>
      </c>
    </row>
    <row r="156" spans="2:6" x14ac:dyDescent="0.2">
      <c r="B156" s="137" t="s">
        <v>2711</v>
      </c>
      <c r="C156" s="138">
        <v>26400</v>
      </c>
      <c r="D156" s="139" t="s">
        <v>2580</v>
      </c>
      <c r="E156" s="139" t="s">
        <v>2503</v>
      </c>
      <c r="F156" s="139">
        <f t="shared" si="2"/>
        <v>26401</v>
      </c>
    </row>
    <row r="157" spans="2:6" x14ac:dyDescent="0.2">
      <c r="B157" s="137" t="s">
        <v>2712</v>
      </c>
      <c r="C157" s="138">
        <v>24230</v>
      </c>
      <c r="D157" s="139" t="s">
        <v>2515</v>
      </c>
      <c r="E157" s="139" t="s">
        <v>2503</v>
      </c>
      <c r="F157" s="139">
        <f t="shared" si="2"/>
        <v>24231</v>
      </c>
    </row>
    <row r="158" spans="2:6" x14ac:dyDescent="0.2">
      <c r="B158" s="137" t="s">
        <v>2713</v>
      </c>
      <c r="C158" s="138">
        <v>24302</v>
      </c>
      <c r="D158" s="139" t="s">
        <v>2515</v>
      </c>
      <c r="E158" s="139" t="s">
        <v>2503</v>
      </c>
      <c r="F158" s="139">
        <f t="shared" si="2"/>
        <v>24303</v>
      </c>
    </row>
    <row r="159" spans="2:6" x14ac:dyDescent="0.2">
      <c r="B159" s="137" t="s">
        <v>2714</v>
      </c>
      <c r="C159" s="138">
        <v>67400</v>
      </c>
      <c r="D159" s="139" t="s">
        <v>2535</v>
      </c>
      <c r="E159" s="139" t="s">
        <v>2525</v>
      </c>
      <c r="F159" s="139">
        <f t="shared" si="2"/>
        <v>67401</v>
      </c>
    </row>
    <row r="160" spans="2:6" x14ac:dyDescent="0.2">
      <c r="B160" s="137" t="s">
        <v>2715</v>
      </c>
      <c r="C160" s="138">
        <v>41310</v>
      </c>
      <c r="D160" s="139" t="s">
        <v>2520</v>
      </c>
      <c r="E160" s="139" t="s">
        <v>2513</v>
      </c>
      <c r="F160" s="139">
        <f t="shared" si="2"/>
        <v>41311</v>
      </c>
    </row>
    <row r="161" spans="2:6" x14ac:dyDescent="0.2">
      <c r="B161" s="137" t="s">
        <v>2716</v>
      </c>
      <c r="C161" s="138">
        <v>49330</v>
      </c>
      <c r="D161" s="139" t="s">
        <v>2529</v>
      </c>
      <c r="E161" s="139" t="s">
        <v>2513</v>
      </c>
      <c r="F161" s="139">
        <f t="shared" si="2"/>
        <v>49331</v>
      </c>
    </row>
    <row r="162" spans="2:6" x14ac:dyDescent="0.2">
      <c r="B162" s="137" t="s">
        <v>2717</v>
      </c>
      <c r="C162" s="138">
        <v>64410</v>
      </c>
      <c r="D162" s="139" t="s">
        <v>2548</v>
      </c>
      <c r="E162" s="139" t="s">
        <v>2513</v>
      </c>
      <c r="F162" s="139">
        <f t="shared" si="2"/>
        <v>64411</v>
      </c>
    </row>
    <row r="163" spans="2:6" x14ac:dyDescent="0.2">
      <c r="B163" s="137" t="s">
        <v>2718</v>
      </c>
      <c r="C163" s="138">
        <v>10050</v>
      </c>
      <c r="D163" s="139" t="s">
        <v>2719</v>
      </c>
      <c r="E163" s="139" t="s">
        <v>2508</v>
      </c>
      <c r="F163" s="139">
        <f t="shared" si="2"/>
        <v>10051</v>
      </c>
    </row>
    <row r="164" spans="2:6" x14ac:dyDescent="0.2">
      <c r="B164" s="137" t="s">
        <v>2720</v>
      </c>
      <c r="C164" s="138">
        <v>77400</v>
      </c>
      <c r="D164" s="139" t="s">
        <v>2616</v>
      </c>
      <c r="E164" s="139" t="s">
        <v>2525</v>
      </c>
      <c r="F164" s="139">
        <f t="shared" si="2"/>
        <v>77401</v>
      </c>
    </row>
    <row r="165" spans="2:6" x14ac:dyDescent="0.2">
      <c r="B165" s="137" t="s">
        <v>2721</v>
      </c>
      <c r="C165" s="138">
        <v>21032</v>
      </c>
      <c r="D165" s="139" t="s">
        <v>2664</v>
      </c>
      <c r="E165" s="139" t="s">
        <v>2503</v>
      </c>
      <c r="F165" s="139">
        <f t="shared" si="2"/>
        <v>21033</v>
      </c>
    </row>
    <row r="166" spans="2:6" x14ac:dyDescent="0.2">
      <c r="B166" s="137" t="s">
        <v>2722</v>
      </c>
      <c r="C166" s="138">
        <v>10370</v>
      </c>
      <c r="D166" s="139" t="s">
        <v>2531</v>
      </c>
      <c r="E166" s="139" t="s">
        <v>2508</v>
      </c>
      <c r="F166" s="139">
        <f t="shared" si="2"/>
        <v>10371</v>
      </c>
    </row>
    <row r="167" spans="2:6" x14ac:dyDescent="0.2">
      <c r="B167" s="137" t="s">
        <v>2723</v>
      </c>
      <c r="C167" s="138">
        <v>28334</v>
      </c>
      <c r="D167" s="139" t="s">
        <v>2505</v>
      </c>
      <c r="E167" s="139" t="s">
        <v>2503</v>
      </c>
      <c r="F167" s="139">
        <f t="shared" si="2"/>
        <v>28335</v>
      </c>
    </row>
    <row r="168" spans="2:6" x14ac:dyDescent="0.2">
      <c r="B168" s="137" t="s">
        <v>2505</v>
      </c>
      <c r="C168" s="138">
        <v>28100</v>
      </c>
      <c r="D168" s="139" t="s">
        <v>2505</v>
      </c>
      <c r="E168" s="139" t="s">
        <v>2503</v>
      </c>
      <c r="F168" s="139">
        <f t="shared" si="2"/>
        <v>28101</v>
      </c>
    </row>
    <row r="169" spans="2:6" x14ac:dyDescent="0.2">
      <c r="B169" s="137" t="s">
        <v>2724</v>
      </c>
      <c r="C169" s="138">
        <v>21050</v>
      </c>
      <c r="D169" s="139" t="s">
        <v>2664</v>
      </c>
      <c r="E169" s="139" t="s">
        <v>2503</v>
      </c>
      <c r="F169" s="139">
        <f t="shared" si="2"/>
        <v>21051</v>
      </c>
    </row>
    <row r="170" spans="2:6" x14ac:dyDescent="0.2">
      <c r="B170" s="137" t="s">
        <v>2725</v>
      </c>
      <c r="C170" s="138">
        <v>19050</v>
      </c>
      <c r="D170" s="139" t="s">
        <v>2588</v>
      </c>
      <c r="E170" s="139" t="s">
        <v>2503</v>
      </c>
      <c r="F170" s="139">
        <f t="shared" si="2"/>
        <v>19051</v>
      </c>
    </row>
    <row r="171" spans="2:6" x14ac:dyDescent="0.2">
      <c r="B171" s="137" t="s">
        <v>2726</v>
      </c>
      <c r="C171" s="138">
        <v>24800</v>
      </c>
      <c r="D171" s="139" t="s">
        <v>2651</v>
      </c>
      <c r="E171" s="139" t="s">
        <v>2503</v>
      </c>
      <c r="F171" s="139">
        <f t="shared" si="2"/>
        <v>24801</v>
      </c>
    </row>
    <row r="172" spans="2:6" x14ac:dyDescent="0.2">
      <c r="B172" s="137" t="s">
        <v>2727</v>
      </c>
      <c r="C172" s="138">
        <v>49350</v>
      </c>
      <c r="D172" s="139" t="s">
        <v>2529</v>
      </c>
      <c r="E172" s="139" t="s">
        <v>2513</v>
      </c>
      <c r="F172" s="139">
        <f t="shared" si="2"/>
        <v>49351</v>
      </c>
    </row>
    <row r="173" spans="2:6" x14ac:dyDescent="0.2">
      <c r="B173" s="137" t="s">
        <v>2728</v>
      </c>
      <c r="C173" s="138">
        <v>45400</v>
      </c>
      <c r="D173" s="139" t="s">
        <v>2572</v>
      </c>
      <c r="E173" s="139" t="s">
        <v>2573</v>
      </c>
      <c r="F173" s="139">
        <f t="shared" si="2"/>
        <v>45401</v>
      </c>
    </row>
    <row r="174" spans="2:6" x14ac:dyDescent="0.2">
      <c r="B174" s="137" t="s">
        <v>2729</v>
      </c>
      <c r="C174" s="138">
        <v>49320</v>
      </c>
      <c r="D174" s="139" t="s">
        <v>2529</v>
      </c>
      <c r="E174" s="139" t="s">
        <v>2513</v>
      </c>
      <c r="F174" s="139">
        <f t="shared" si="2"/>
        <v>49321</v>
      </c>
    </row>
    <row r="175" spans="2:6" x14ac:dyDescent="0.2">
      <c r="B175" s="137" t="s">
        <v>2730</v>
      </c>
      <c r="C175" s="138">
        <v>12030</v>
      </c>
      <c r="D175" s="139" t="s">
        <v>2507</v>
      </c>
      <c r="E175" s="139" t="s">
        <v>2508</v>
      </c>
      <c r="F175" s="139">
        <f t="shared" si="2"/>
        <v>12031</v>
      </c>
    </row>
    <row r="176" spans="2:6" x14ac:dyDescent="0.2">
      <c r="B176" s="137" t="s">
        <v>2731</v>
      </c>
      <c r="C176" s="138">
        <v>49420</v>
      </c>
      <c r="D176" s="139" t="s">
        <v>2529</v>
      </c>
      <c r="E176" s="139" t="s">
        <v>2513</v>
      </c>
      <c r="F176" s="139">
        <f t="shared" si="2"/>
        <v>49421</v>
      </c>
    </row>
    <row r="177" spans="2:6" x14ac:dyDescent="0.2">
      <c r="B177" s="137" t="s">
        <v>2732</v>
      </c>
      <c r="C177" s="138">
        <v>51780</v>
      </c>
      <c r="D177" s="139" t="s">
        <v>2661</v>
      </c>
      <c r="E177" s="139" t="s">
        <v>2513</v>
      </c>
      <c r="F177" s="139">
        <f t="shared" si="2"/>
        <v>51781</v>
      </c>
    </row>
    <row r="178" spans="2:6" x14ac:dyDescent="0.2">
      <c r="B178" s="137" t="s">
        <v>2733</v>
      </c>
      <c r="C178" s="138">
        <v>11032</v>
      </c>
      <c r="D178" s="139" t="s">
        <v>2644</v>
      </c>
      <c r="E178" s="139" t="s">
        <v>2508</v>
      </c>
      <c r="F178" s="139">
        <f t="shared" si="2"/>
        <v>11033</v>
      </c>
    </row>
    <row r="179" spans="2:6" x14ac:dyDescent="0.2">
      <c r="B179" s="137" t="s">
        <v>2734</v>
      </c>
      <c r="C179" s="138">
        <v>18100</v>
      </c>
      <c r="D179" s="139" t="s">
        <v>2735</v>
      </c>
      <c r="E179" s="139" t="s">
        <v>2503</v>
      </c>
      <c r="F179" s="139">
        <f t="shared" si="2"/>
        <v>18101</v>
      </c>
    </row>
    <row r="180" spans="2:6" x14ac:dyDescent="0.2">
      <c r="B180" s="137" t="s">
        <v>2736</v>
      </c>
      <c r="C180" s="138">
        <v>43430</v>
      </c>
      <c r="D180" s="139" t="s">
        <v>2591</v>
      </c>
      <c r="E180" s="139" t="s">
        <v>2513</v>
      </c>
      <c r="F180" s="139">
        <f t="shared" si="2"/>
        <v>43431</v>
      </c>
    </row>
    <row r="181" spans="2:6" x14ac:dyDescent="0.2">
      <c r="B181" s="137" t="s">
        <v>2737</v>
      </c>
      <c r="C181" s="138">
        <v>47124</v>
      </c>
      <c r="D181" s="139" t="s">
        <v>2709</v>
      </c>
      <c r="E181" s="139" t="s">
        <v>2513</v>
      </c>
      <c r="F181" s="139">
        <f t="shared" si="2"/>
        <v>47125</v>
      </c>
    </row>
    <row r="182" spans="2:6" x14ac:dyDescent="0.2">
      <c r="B182" s="137" t="s">
        <v>2738</v>
      </c>
      <c r="C182" s="138">
        <v>19240</v>
      </c>
      <c r="D182" s="139" t="s">
        <v>2588</v>
      </c>
      <c r="E182" s="139" t="s">
        <v>2503</v>
      </c>
      <c r="F182" s="139">
        <f t="shared" si="2"/>
        <v>19241</v>
      </c>
    </row>
    <row r="183" spans="2:6" x14ac:dyDescent="0.2">
      <c r="B183" s="137" t="s">
        <v>2738</v>
      </c>
      <c r="C183" s="138">
        <v>12560</v>
      </c>
      <c r="D183" s="139" t="s">
        <v>2612</v>
      </c>
      <c r="E183" s="139" t="s">
        <v>2508</v>
      </c>
      <c r="F183" s="139">
        <f t="shared" si="2"/>
        <v>12561</v>
      </c>
    </row>
    <row r="184" spans="2:6" x14ac:dyDescent="0.2">
      <c r="B184" s="137" t="s">
        <v>2739</v>
      </c>
      <c r="C184" s="138">
        <v>10070</v>
      </c>
      <c r="D184" s="139" t="s">
        <v>2719</v>
      </c>
      <c r="E184" s="139" t="s">
        <v>2508</v>
      </c>
      <c r="F184" s="139">
        <f t="shared" si="2"/>
        <v>10071</v>
      </c>
    </row>
    <row r="185" spans="2:6" x14ac:dyDescent="0.2">
      <c r="B185" s="137" t="s">
        <v>2740</v>
      </c>
      <c r="C185" s="138">
        <v>84400</v>
      </c>
      <c r="D185" s="139" t="s">
        <v>2741</v>
      </c>
      <c r="E185" s="139" t="s">
        <v>2553</v>
      </c>
      <c r="F185" s="139">
        <f t="shared" si="2"/>
        <v>84401</v>
      </c>
    </row>
    <row r="186" spans="2:6" x14ac:dyDescent="0.2">
      <c r="B186" s="137" t="s">
        <v>2742</v>
      </c>
      <c r="C186" s="138">
        <v>53200</v>
      </c>
      <c r="D186" s="139" t="s">
        <v>2557</v>
      </c>
      <c r="E186" s="139" t="s">
        <v>2513</v>
      </c>
      <c r="F186" s="139">
        <f t="shared" si="2"/>
        <v>53201</v>
      </c>
    </row>
    <row r="187" spans="2:6" x14ac:dyDescent="0.2">
      <c r="B187" s="137" t="s">
        <v>2743</v>
      </c>
      <c r="C187" s="138">
        <v>10020</v>
      </c>
      <c r="D187" s="139" t="s">
        <v>2719</v>
      </c>
      <c r="E187" s="139" t="s">
        <v>2508</v>
      </c>
      <c r="F187" s="139">
        <f t="shared" si="2"/>
        <v>10021</v>
      </c>
    </row>
    <row r="188" spans="2:6" x14ac:dyDescent="0.2">
      <c r="B188" s="137" t="s">
        <v>2744</v>
      </c>
      <c r="C188" s="138">
        <v>50140</v>
      </c>
      <c r="D188" s="139" t="s">
        <v>2527</v>
      </c>
      <c r="E188" s="139" t="s">
        <v>2513</v>
      </c>
      <c r="F188" s="139">
        <f t="shared" si="2"/>
        <v>50141</v>
      </c>
    </row>
    <row r="189" spans="2:6" x14ac:dyDescent="0.2">
      <c r="B189" s="137" t="s">
        <v>2745</v>
      </c>
      <c r="C189" s="138">
        <v>43660</v>
      </c>
      <c r="D189" s="139" t="s">
        <v>2591</v>
      </c>
      <c r="E189" s="139" t="s">
        <v>2513</v>
      </c>
      <c r="F189" s="139">
        <f t="shared" si="2"/>
        <v>43661</v>
      </c>
    </row>
    <row r="190" spans="2:6" x14ac:dyDescent="0.2">
      <c r="B190" s="137" t="s">
        <v>2746</v>
      </c>
      <c r="C190" s="138">
        <v>10044</v>
      </c>
      <c r="D190" s="139" t="s">
        <v>2719</v>
      </c>
      <c r="E190" s="139" t="s">
        <v>2508</v>
      </c>
      <c r="F190" s="139">
        <f t="shared" si="2"/>
        <v>10045</v>
      </c>
    </row>
    <row r="191" spans="2:6" x14ac:dyDescent="0.2">
      <c r="B191" s="137" t="s">
        <v>2747</v>
      </c>
      <c r="C191" s="138">
        <v>86800</v>
      </c>
      <c r="D191" s="139" t="s">
        <v>2552</v>
      </c>
      <c r="E191" s="139" t="s">
        <v>2553</v>
      </c>
      <c r="F191" s="139">
        <f t="shared" si="2"/>
        <v>86801</v>
      </c>
    </row>
    <row r="192" spans="2:6" x14ac:dyDescent="0.2">
      <c r="B192" s="137" t="s">
        <v>2748</v>
      </c>
      <c r="C192" s="138">
        <v>32124</v>
      </c>
      <c r="D192" s="139" t="s">
        <v>2749</v>
      </c>
      <c r="E192" s="139" t="s">
        <v>2513</v>
      </c>
      <c r="F192" s="139">
        <f t="shared" si="2"/>
        <v>32125</v>
      </c>
    </row>
    <row r="193" spans="2:6" x14ac:dyDescent="0.2">
      <c r="B193" s="137" t="s">
        <v>2750</v>
      </c>
      <c r="C193" s="138">
        <v>43140</v>
      </c>
      <c r="D193" s="139" t="s">
        <v>2591</v>
      </c>
      <c r="E193" s="139" t="s">
        <v>2513</v>
      </c>
      <c r="F193" s="139">
        <f t="shared" si="2"/>
        <v>43141</v>
      </c>
    </row>
    <row r="194" spans="2:6" x14ac:dyDescent="0.2">
      <c r="B194" s="137" t="s">
        <v>2751</v>
      </c>
      <c r="C194" s="138">
        <v>48410</v>
      </c>
      <c r="D194" s="139" t="s">
        <v>2606</v>
      </c>
      <c r="E194" s="139" t="s">
        <v>2513</v>
      </c>
      <c r="F194" s="139">
        <f t="shared" si="2"/>
        <v>48411</v>
      </c>
    </row>
    <row r="195" spans="2:6" x14ac:dyDescent="0.2">
      <c r="B195" s="137" t="s">
        <v>2752</v>
      </c>
      <c r="C195" s="138">
        <v>94050</v>
      </c>
      <c r="D195" s="139" t="s">
        <v>2753</v>
      </c>
      <c r="E195" s="139" t="s">
        <v>2553</v>
      </c>
      <c r="F195" s="139">
        <f t="shared" si="2"/>
        <v>94051</v>
      </c>
    </row>
    <row r="196" spans="2:6" x14ac:dyDescent="0.2">
      <c r="B196" s="137" t="s">
        <v>2754</v>
      </c>
      <c r="C196" s="138">
        <v>56010</v>
      </c>
      <c r="D196" s="139" t="s">
        <v>2563</v>
      </c>
      <c r="E196" s="139" t="s">
        <v>2513</v>
      </c>
      <c r="F196" s="139">
        <f t="shared" si="2"/>
        <v>56011</v>
      </c>
    </row>
    <row r="197" spans="2:6" ht="15" customHeight="1" x14ac:dyDescent="0.2">
      <c r="B197" s="137" t="s">
        <v>2755</v>
      </c>
      <c r="C197" s="138">
        <v>34300</v>
      </c>
      <c r="D197" s="139" t="s">
        <v>2555</v>
      </c>
      <c r="E197" s="139" t="s">
        <v>2513</v>
      </c>
      <c r="F197" s="139">
        <f t="shared" si="2"/>
        <v>34301</v>
      </c>
    </row>
    <row r="198" spans="2:6" ht="15" customHeight="1" x14ac:dyDescent="0.2">
      <c r="B198" s="137" t="s">
        <v>2756</v>
      </c>
      <c r="C198" s="138">
        <v>47650</v>
      </c>
      <c r="D198" s="139" t="s">
        <v>2630</v>
      </c>
      <c r="E198" s="139" t="s">
        <v>2513</v>
      </c>
      <c r="F198" s="139">
        <f t="shared" si="2"/>
        <v>47651</v>
      </c>
    </row>
    <row r="199" spans="2:6" x14ac:dyDescent="0.2">
      <c r="B199" s="137" t="s">
        <v>2757</v>
      </c>
      <c r="C199" s="138">
        <v>32110</v>
      </c>
      <c r="D199" s="139" t="s">
        <v>2749</v>
      </c>
      <c r="E199" s="139" t="s">
        <v>2513</v>
      </c>
      <c r="F199" s="139">
        <f t="shared" ref="F199:F262" si="3">C199+1</f>
        <v>32111</v>
      </c>
    </row>
    <row r="200" spans="2:6" x14ac:dyDescent="0.2">
      <c r="B200" s="137" t="s">
        <v>2758</v>
      </c>
      <c r="C200" s="138">
        <v>32410</v>
      </c>
      <c r="D200" s="139" t="s">
        <v>2749</v>
      </c>
      <c r="E200" s="139" t="s">
        <v>2513</v>
      </c>
      <c r="F200" s="139">
        <f t="shared" si="3"/>
        <v>32411</v>
      </c>
    </row>
    <row r="201" spans="2:6" ht="14.25" customHeight="1" x14ac:dyDescent="0.2">
      <c r="B201" s="137" t="s">
        <v>2759</v>
      </c>
      <c r="C201" s="138">
        <v>59150</v>
      </c>
      <c r="D201" s="139" t="s">
        <v>2676</v>
      </c>
      <c r="E201" s="139" t="s">
        <v>2513</v>
      </c>
      <c r="F201" s="139">
        <f t="shared" si="3"/>
        <v>59151</v>
      </c>
    </row>
    <row r="202" spans="2:6" ht="14.25" customHeight="1" x14ac:dyDescent="0.2">
      <c r="B202" s="137" t="s">
        <v>2760</v>
      </c>
      <c r="C202" s="138">
        <v>53400</v>
      </c>
      <c r="D202" s="139" t="s">
        <v>2761</v>
      </c>
      <c r="E202" s="139" t="s">
        <v>2513</v>
      </c>
      <c r="F202" s="139">
        <f t="shared" si="3"/>
        <v>53401</v>
      </c>
    </row>
    <row r="203" spans="2:6" ht="14.25" customHeight="1" x14ac:dyDescent="0.2">
      <c r="B203" s="137" t="s">
        <v>2762</v>
      </c>
      <c r="C203" s="138">
        <v>21044</v>
      </c>
      <c r="D203" s="139" t="s">
        <v>2664</v>
      </c>
      <c r="E203" s="139" t="s">
        <v>2503</v>
      </c>
      <c r="F203" s="139">
        <f t="shared" si="3"/>
        <v>21045</v>
      </c>
    </row>
    <row r="204" spans="2:6" ht="14.25" customHeight="1" x14ac:dyDescent="0.2">
      <c r="B204" s="137" t="s">
        <v>2763</v>
      </c>
      <c r="C204" s="138">
        <v>23020</v>
      </c>
      <c r="D204" s="139" t="s">
        <v>2735</v>
      </c>
      <c r="E204" s="139" t="s">
        <v>2503</v>
      </c>
      <c r="F204" s="139">
        <f t="shared" si="3"/>
        <v>23021</v>
      </c>
    </row>
    <row r="205" spans="2:6" x14ac:dyDescent="0.2">
      <c r="B205" s="137" t="s">
        <v>2764</v>
      </c>
      <c r="C205" s="138">
        <v>21250</v>
      </c>
      <c r="D205" s="139" t="s">
        <v>2664</v>
      </c>
      <c r="E205" s="139" t="s">
        <v>2503</v>
      </c>
      <c r="F205" s="139">
        <f t="shared" si="3"/>
        <v>21251</v>
      </c>
    </row>
    <row r="206" spans="2:6" x14ac:dyDescent="0.2">
      <c r="B206" s="137" t="s">
        <v>2765</v>
      </c>
      <c r="C206" s="138">
        <v>21040</v>
      </c>
      <c r="D206" s="139" t="s">
        <v>2664</v>
      </c>
      <c r="E206" s="139" t="s">
        <v>2503</v>
      </c>
      <c r="F206" s="139">
        <f t="shared" si="3"/>
        <v>21041</v>
      </c>
    </row>
    <row r="207" spans="2:6" x14ac:dyDescent="0.2">
      <c r="B207" s="137" t="s">
        <v>2766</v>
      </c>
      <c r="C207" s="138">
        <v>21090</v>
      </c>
      <c r="D207" s="139" t="s">
        <v>2664</v>
      </c>
      <c r="E207" s="139" t="s">
        <v>2503</v>
      </c>
      <c r="F207" s="139">
        <f t="shared" si="3"/>
        <v>21091</v>
      </c>
    </row>
    <row r="208" spans="2:6" x14ac:dyDescent="0.2">
      <c r="B208" s="137" t="s">
        <v>2767</v>
      </c>
      <c r="C208" s="138">
        <v>51080</v>
      </c>
      <c r="D208" s="139" t="s">
        <v>2658</v>
      </c>
      <c r="E208" s="139" t="s">
        <v>2513</v>
      </c>
      <c r="F208" s="139">
        <f t="shared" si="3"/>
        <v>51081</v>
      </c>
    </row>
    <row r="209" spans="2:6" ht="15.75" customHeight="1" x14ac:dyDescent="0.2">
      <c r="B209" s="137" t="s">
        <v>2768</v>
      </c>
      <c r="C209" s="138">
        <v>30040</v>
      </c>
      <c r="D209" s="139" t="s">
        <v>2769</v>
      </c>
      <c r="E209" s="139" t="s">
        <v>2513</v>
      </c>
      <c r="F209" s="139">
        <f t="shared" si="3"/>
        <v>30041</v>
      </c>
    </row>
    <row r="210" spans="2:6" ht="15.75" customHeight="1" x14ac:dyDescent="0.2">
      <c r="B210" s="137" t="s">
        <v>2770</v>
      </c>
      <c r="C210" s="138">
        <v>76040</v>
      </c>
      <c r="D210" s="139" t="s">
        <v>2654</v>
      </c>
      <c r="E210" s="139" t="s">
        <v>2525</v>
      </c>
      <c r="F210" s="139">
        <f t="shared" si="3"/>
        <v>76041</v>
      </c>
    </row>
    <row r="211" spans="2:6" ht="12.75" customHeight="1" x14ac:dyDescent="0.2">
      <c r="B211" s="137" t="s">
        <v>2771</v>
      </c>
      <c r="C211" s="138">
        <v>10534</v>
      </c>
      <c r="D211" s="139" t="s">
        <v>2531</v>
      </c>
      <c r="E211" s="139" t="s">
        <v>2508</v>
      </c>
      <c r="F211" s="139">
        <f t="shared" si="3"/>
        <v>10535</v>
      </c>
    </row>
    <row r="212" spans="2:6" ht="12.75" customHeight="1" x14ac:dyDescent="0.2">
      <c r="B212" s="137" t="s">
        <v>2772</v>
      </c>
      <c r="C212" s="138">
        <v>43414</v>
      </c>
      <c r="D212" s="139" t="s">
        <v>2591</v>
      </c>
      <c r="E212" s="139" t="s">
        <v>2513</v>
      </c>
      <c r="F212" s="139">
        <f t="shared" si="3"/>
        <v>43415</v>
      </c>
    </row>
    <row r="213" spans="2:6" x14ac:dyDescent="0.2">
      <c r="B213" s="137" t="s">
        <v>2773</v>
      </c>
      <c r="C213" s="138">
        <v>90050</v>
      </c>
      <c r="D213" s="139" t="s">
        <v>2753</v>
      </c>
      <c r="E213" s="139" t="s">
        <v>2553</v>
      </c>
      <c r="F213" s="139">
        <f t="shared" si="3"/>
        <v>90051</v>
      </c>
    </row>
    <row r="214" spans="2:6" x14ac:dyDescent="0.2">
      <c r="B214" s="137" t="s">
        <v>2774</v>
      </c>
      <c r="C214" s="138">
        <v>21440</v>
      </c>
      <c r="D214" s="139" t="s">
        <v>2664</v>
      </c>
      <c r="E214" s="139" t="s">
        <v>2503</v>
      </c>
      <c r="F214" s="139">
        <f t="shared" si="3"/>
        <v>21441</v>
      </c>
    </row>
    <row r="215" spans="2:6" x14ac:dyDescent="0.2">
      <c r="B215" s="137" t="s">
        <v>2775</v>
      </c>
      <c r="C215" s="138">
        <v>47432</v>
      </c>
      <c r="D215" s="139" t="s">
        <v>2630</v>
      </c>
      <c r="E215" s="139" t="s">
        <v>2513</v>
      </c>
      <c r="F215" s="139">
        <f t="shared" si="3"/>
        <v>47433</v>
      </c>
    </row>
    <row r="216" spans="2:6" x14ac:dyDescent="0.2">
      <c r="B216" s="137" t="s">
        <v>2776</v>
      </c>
      <c r="C216" s="138">
        <v>77220</v>
      </c>
      <c r="D216" s="139" t="s">
        <v>2616</v>
      </c>
      <c r="E216" s="139" t="s">
        <v>2525</v>
      </c>
      <c r="F216" s="139">
        <f t="shared" si="3"/>
        <v>77221</v>
      </c>
    </row>
    <row r="217" spans="2:6" x14ac:dyDescent="0.2">
      <c r="B217" s="137" t="s">
        <v>2777</v>
      </c>
      <c r="C217" s="138">
        <v>68060</v>
      </c>
      <c r="D217" s="139" t="s">
        <v>2778</v>
      </c>
      <c r="E217" s="139" t="s">
        <v>2525</v>
      </c>
      <c r="F217" s="139">
        <f t="shared" si="3"/>
        <v>68061</v>
      </c>
    </row>
    <row r="218" spans="2:6" x14ac:dyDescent="0.2">
      <c r="B218" s="137" t="s">
        <v>2779</v>
      </c>
      <c r="C218" s="138">
        <v>77200</v>
      </c>
      <c r="D218" s="139" t="s">
        <v>2616</v>
      </c>
      <c r="E218" s="139" t="s">
        <v>2525</v>
      </c>
      <c r="F218" s="139">
        <f t="shared" si="3"/>
        <v>77201</v>
      </c>
    </row>
    <row r="219" spans="2:6" x14ac:dyDescent="0.2">
      <c r="B219" s="137" t="s">
        <v>2780</v>
      </c>
      <c r="C219" s="138">
        <v>65220</v>
      </c>
      <c r="D219" s="139" t="s">
        <v>2524</v>
      </c>
      <c r="E219" s="139" t="s">
        <v>2525</v>
      </c>
      <c r="F219" s="139">
        <f t="shared" si="3"/>
        <v>65221</v>
      </c>
    </row>
    <row r="220" spans="2:6" x14ac:dyDescent="0.2">
      <c r="B220" s="137" t="s">
        <v>2781</v>
      </c>
      <c r="C220" s="138">
        <v>20500</v>
      </c>
      <c r="D220" s="139" t="s">
        <v>2664</v>
      </c>
      <c r="E220" s="139" t="s">
        <v>2503</v>
      </c>
      <c r="F220" s="139">
        <f t="shared" si="3"/>
        <v>20501</v>
      </c>
    </row>
    <row r="221" spans="2:6" x14ac:dyDescent="0.2">
      <c r="B221" s="137" t="s">
        <v>2782</v>
      </c>
      <c r="C221" s="138">
        <v>34440</v>
      </c>
      <c r="D221" s="139" t="s">
        <v>2555</v>
      </c>
      <c r="E221" s="139" t="s">
        <v>2513</v>
      </c>
      <c r="F221" s="139">
        <f t="shared" si="3"/>
        <v>34441</v>
      </c>
    </row>
    <row r="222" spans="2:6" x14ac:dyDescent="0.2">
      <c r="B222" s="137" t="s">
        <v>2783</v>
      </c>
      <c r="C222" s="138">
        <v>47910</v>
      </c>
      <c r="D222" s="139" t="s">
        <v>2542</v>
      </c>
      <c r="E222" s="139" t="s">
        <v>2513</v>
      </c>
      <c r="F222" s="139">
        <f t="shared" si="3"/>
        <v>47911</v>
      </c>
    </row>
    <row r="223" spans="2:6" x14ac:dyDescent="0.2">
      <c r="B223" s="137" t="s">
        <v>2784</v>
      </c>
      <c r="C223" s="138">
        <v>40470</v>
      </c>
      <c r="D223" s="139" t="s">
        <v>2550</v>
      </c>
      <c r="E223" s="139" t="s">
        <v>2513</v>
      </c>
      <c r="F223" s="139">
        <f t="shared" si="3"/>
        <v>40471</v>
      </c>
    </row>
    <row r="224" spans="2:6" x14ac:dyDescent="0.2">
      <c r="B224" s="137" t="s">
        <v>2785</v>
      </c>
      <c r="C224" s="138">
        <v>50964</v>
      </c>
      <c r="D224" s="139" t="s">
        <v>2527</v>
      </c>
      <c r="E224" s="139" t="s">
        <v>2513</v>
      </c>
      <c r="F224" s="139">
        <f t="shared" si="3"/>
        <v>50965</v>
      </c>
    </row>
    <row r="225" spans="2:6" x14ac:dyDescent="0.2">
      <c r="B225" s="137" t="s">
        <v>2786</v>
      </c>
      <c r="C225" s="138">
        <v>81250</v>
      </c>
      <c r="D225" s="139" t="s">
        <v>2787</v>
      </c>
      <c r="E225" s="139" t="s">
        <v>2553</v>
      </c>
      <c r="F225" s="139">
        <f t="shared" si="3"/>
        <v>81251</v>
      </c>
    </row>
    <row r="226" spans="2:6" x14ac:dyDescent="0.2">
      <c r="B226" s="137" t="s">
        <v>2788</v>
      </c>
      <c r="C226" s="138">
        <v>50820</v>
      </c>
      <c r="D226" s="139" t="s">
        <v>2789</v>
      </c>
      <c r="E226" s="139" t="s">
        <v>2513</v>
      </c>
      <c r="F226" s="139">
        <f t="shared" si="3"/>
        <v>50821</v>
      </c>
    </row>
    <row r="227" spans="2:6" x14ac:dyDescent="0.2">
      <c r="B227" s="137" t="s">
        <v>2790</v>
      </c>
      <c r="C227" s="138">
        <v>40280</v>
      </c>
      <c r="D227" s="139" t="s">
        <v>2791</v>
      </c>
      <c r="E227" s="139" t="s">
        <v>2513</v>
      </c>
      <c r="F227" s="139">
        <f t="shared" si="3"/>
        <v>40281</v>
      </c>
    </row>
    <row r="228" spans="2:6" x14ac:dyDescent="0.2">
      <c r="B228" s="137" t="s">
        <v>2792</v>
      </c>
      <c r="C228" s="138">
        <v>48680</v>
      </c>
      <c r="D228" s="139" t="s">
        <v>2793</v>
      </c>
      <c r="E228" s="139" t="s">
        <v>2513</v>
      </c>
      <c r="F228" s="139">
        <f t="shared" si="3"/>
        <v>48681</v>
      </c>
    </row>
    <row r="229" spans="2:6" x14ac:dyDescent="0.2">
      <c r="B229" s="137" t="s">
        <v>2794</v>
      </c>
      <c r="C229" s="138">
        <v>55260</v>
      </c>
      <c r="D229" s="139" t="s">
        <v>2795</v>
      </c>
      <c r="E229" s="139" t="s">
        <v>2513</v>
      </c>
      <c r="F229" s="139">
        <f t="shared" si="3"/>
        <v>55261</v>
      </c>
    </row>
    <row r="230" spans="2:6" x14ac:dyDescent="0.2">
      <c r="B230" s="137" t="s">
        <v>2796</v>
      </c>
      <c r="C230" s="138">
        <v>47790</v>
      </c>
      <c r="D230" s="139" t="s">
        <v>2797</v>
      </c>
      <c r="E230" s="139" t="s">
        <v>2513</v>
      </c>
      <c r="F230" s="139">
        <f t="shared" si="3"/>
        <v>47791</v>
      </c>
    </row>
    <row r="231" spans="2:6" x14ac:dyDescent="0.2">
      <c r="B231" s="137" t="s">
        <v>2798</v>
      </c>
      <c r="C231" s="138">
        <v>50940</v>
      </c>
      <c r="D231" s="139" t="s">
        <v>2789</v>
      </c>
      <c r="E231" s="139" t="s">
        <v>2513</v>
      </c>
      <c r="F231" s="139">
        <f t="shared" si="3"/>
        <v>50941</v>
      </c>
    </row>
    <row r="232" spans="2:6" x14ac:dyDescent="0.2">
      <c r="B232" s="137" t="s">
        <v>2799</v>
      </c>
      <c r="C232" s="138">
        <v>30000</v>
      </c>
      <c r="D232" s="139" t="s">
        <v>2800</v>
      </c>
      <c r="E232" s="139" t="s">
        <v>2513</v>
      </c>
      <c r="F232" s="139">
        <f t="shared" si="3"/>
        <v>30001</v>
      </c>
    </row>
    <row r="233" spans="2:6" x14ac:dyDescent="0.2">
      <c r="B233" s="137" t="s">
        <v>2801</v>
      </c>
      <c r="C233" s="138">
        <v>47460</v>
      </c>
      <c r="D233" s="139" t="s">
        <v>2802</v>
      </c>
      <c r="E233" s="139" t="s">
        <v>2513</v>
      </c>
      <c r="F233" s="139">
        <f t="shared" si="3"/>
        <v>47461</v>
      </c>
    </row>
    <row r="234" spans="2:6" x14ac:dyDescent="0.2">
      <c r="B234" s="137" t="s">
        <v>2803</v>
      </c>
      <c r="C234" s="138">
        <v>47570</v>
      </c>
      <c r="D234" s="139" t="s">
        <v>2802</v>
      </c>
      <c r="E234" s="139" t="s">
        <v>2513</v>
      </c>
      <c r="F234" s="139">
        <f t="shared" si="3"/>
        <v>47571</v>
      </c>
    </row>
    <row r="235" spans="2:6" x14ac:dyDescent="0.2">
      <c r="B235" s="137" t="s">
        <v>2804</v>
      </c>
      <c r="C235" s="138">
        <v>48514</v>
      </c>
      <c r="D235" s="139" t="s">
        <v>2793</v>
      </c>
      <c r="E235" s="139" t="s">
        <v>2513</v>
      </c>
      <c r="F235" s="139">
        <f t="shared" si="3"/>
        <v>48515</v>
      </c>
    </row>
    <row r="236" spans="2:6" x14ac:dyDescent="0.2">
      <c r="B236" s="137" t="s">
        <v>2805</v>
      </c>
      <c r="C236" s="138">
        <v>40410</v>
      </c>
      <c r="D236" s="139" t="s">
        <v>2791</v>
      </c>
      <c r="E236" s="139" t="s">
        <v>2513</v>
      </c>
      <c r="F236" s="139">
        <f t="shared" si="3"/>
        <v>40411</v>
      </c>
    </row>
    <row r="237" spans="2:6" x14ac:dyDescent="0.2">
      <c r="B237" s="137" t="s">
        <v>2806</v>
      </c>
      <c r="C237" s="138">
        <v>76170</v>
      </c>
      <c r="D237" s="139" t="s">
        <v>2807</v>
      </c>
      <c r="E237" s="139" t="s">
        <v>2525</v>
      </c>
      <c r="F237" s="139">
        <f t="shared" si="3"/>
        <v>76171</v>
      </c>
    </row>
    <row r="238" spans="2:6" x14ac:dyDescent="0.2">
      <c r="B238" s="137" t="s">
        <v>2808</v>
      </c>
      <c r="C238" s="138">
        <v>28310</v>
      </c>
      <c r="D238" s="139" t="s">
        <v>2809</v>
      </c>
      <c r="E238" s="139" t="s">
        <v>2503</v>
      </c>
      <c r="F238" s="139">
        <f t="shared" si="3"/>
        <v>28311</v>
      </c>
    </row>
    <row r="239" spans="2:6" x14ac:dyDescent="0.2">
      <c r="B239" s="137" t="s">
        <v>2810</v>
      </c>
      <c r="C239" s="138">
        <v>10030</v>
      </c>
      <c r="D239" s="139" t="s">
        <v>2811</v>
      </c>
      <c r="E239" s="139" t="s">
        <v>2508</v>
      </c>
      <c r="F239" s="139">
        <f t="shared" si="3"/>
        <v>10031</v>
      </c>
    </row>
    <row r="240" spans="2:6" x14ac:dyDescent="0.2">
      <c r="B240" s="137" t="s">
        <v>2812</v>
      </c>
      <c r="C240" s="138">
        <v>48540</v>
      </c>
      <c r="D240" s="139" t="s">
        <v>2793</v>
      </c>
      <c r="E240" s="139" t="s">
        <v>2513</v>
      </c>
      <c r="F240" s="139">
        <f t="shared" si="3"/>
        <v>48541</v>
      </c>
    </row>
    <row r="241" spans="2:6" x14ac:dyDescent="0.2">
      <c r="B241" s="137" t="s">
        <v>2813</v>
      </c>
      <c r="C241" s="138">
        <v>48620</v>
      </c>
      <c r="D241" s="139" t="s">
        <v>2793</v>
      </c>
      <c r="E241" s="139" t="s">
        <v>2513</v>
      </c>
      <c r="F241" s="139">
        <f t="shared" si="3"/>
        <v>48621</v>
      </c>
    </row>
    <row r="242" spans="2:6" x14ac:dyDescent="0.2">
      <c r="B242" s="137" t="s">
        <v>2814</v>
      </c>
      <c r="C242" s="138">
        <v>48520</v>
      </c>
      <c r="D242" s="139" t="s">
        <v>2793</v>
      </c>
      <c r="E242" s="139" t="s">
        <v>2513</v>
      </c>
      <c r="F242" s="139">
        <f t="shared" si="3"/>
        <v>48521</v>
      </c>
    </row>
    <row r="243" spans="2:6" x14ac:dyDescent="0.2">
      <c r="B243" s="137" t="s">
        <v>2815</v>
      </c>
      <c r="C243" s="138">
        <v>35350</v>
      </c>
      <c r="D243" s="139" t="s">
        <v>2816</v>
      </c>
      <c r="E243" s="139" t="s">
        <v>2513</v>
      </c>
      <c r="F243" s="139">
        <f t="shared" si="3"/>
        <v>35351</v>
      </c>
    </row>
    <row r="244" spans="2:6" x14ac:dyDescent="0.2">
      <c r="B244" s="137" t="s">
        <v>2817</v>
      </c>
      <c r="C244" s="138">
        <v>47824</v>
      </c>
      <c r="D244" s="139" t="s">
        <v>2797</v>
      </c>
      <c r="E244" s="139" t="s">
        <v>2513</v>
      </c>
      <c r="F244" s="139">
        <f t="shared" si="3"/>
        <v>47825</v>
      </c>
    </row>
    <row r="245" spans="2:6" x14ac:dyDescent="0.2">
      <c r="B245" s="137" t="s">
        <v>2818</v>
      </c>
      <c r="C245" s="138">
        <v>21340</v>
      </c>
      <c r="D245" s="139" t="s">
        <v>2819</v>
      </c>
      <c r="E245" s="139" t="s">
        <v>2503</v>
      </c>
      <c r="F245" s="139">
        <f t="shared" si="3"/>
        <v>21341</v>
      </c>
    </row>
    <row r="246" spans="2:6" x14ac:dyDescent="0.2">
      <c r="B246" s="137" t="s">
        <v>2820</v>
      </c>
      <c r="C246" s="138">
        <v>40540</v>
      </c>
      <c r="D246" s="139" t="s">
        <v>2791</v>
      </c>
      <c r="E246" s="139" t="s">
        <v>2513</v>
      </c>
      <c r="F246" s="139">
        <f t="shared" si="3"/>
        <v>40541</v>
      </c>
    </row>
    <row r="247" spans="2:6" x14ac:dyDescent="0.2">
      <c r="B247" s="137" t="s">
        <v>2821</v>
      </c>
      <c r="C247" s="138">
        <v>48290</v>
      </c>
      <c r="D247" s="139" t="s">
        <v>2822</v>
      </c>
      <c r="E247" s="139" t="s">
        <v>2513</v>
      </c>
      <c r="F247" s="139">
        <f t="shared" si="3"/>
        <v>48291</v>
      </c>
    </row>
    <row r="248" spans="2:6" x14ac:dyDescent="0.2">
      <c r="B248" s="137" t="s">
        <v>2719</v>
      </c>
      <c r="C248" s="138">
        <v>10040</v>
      </c>
      <c r="D248" s="139" t="s">
        <v>2811</v>
      </c>
      <c r="E248" s="139" t="s">
        <v>2508</v>
      </c>
      <c r="F248" s="139">
        <f t="shared" si="3"/>
        <v>10041</v>
      </c>
    </row>
    <row r="249" spans="2:6" x14ac:dyDescent="0.2">
      <c r="B249" s="137" t="s">
        <v>2823</v>
      </c>
      <c r="C249" s="138">
        <v>48750</v>
      </c>
      <c r="D249" s="139" t="s">
        <v>2793</v>
      </c>
      <c r="E249" s="139" t="s">
        <v>2513</v>
      </c>
      <c r="F249" s="139">
        <f t="shared" si="3"/>
        <v>48751</v>
      </c>
    </row>
    <row r="250" spans="2:6" x14ac:dyDescent="0.2">
      <c r="B250" s="137" t="s">
        <v>2824</v>
      </c>
      <c r="C250" s="138">
        <v>67320</v>
      </c>
      <c r="D250" s="139" t="s">
        <v>2825</v>
      </c>
      <c r="E250" s="139" t="s">
        <v>2525</v>
      </c>
      <c r="F250" s="139">
        <f t="shared" si="3"/>
        <v>67321</v>
      </c>
    </row>
    <row r="251" spans="2:6" x14ac:dyDescent="0.2">
      <c r="B251" s="137" t="s">
        <v>2826</v>
      </c>
      <c r="C251" s="138">
        <v>67310</v>
      </c>
      <c r="D251" s="139" t="s">
        <v>2825</v>
      </c>
      <c r="E251" s="139" t="s">
        <v>2525</v>
      </c>
      <c r="F251" s="139">
        <f t="shared" si="3"/>
        <v>67311</v>
      </c>
    </row>
    <row r="252" spans="2:6" x14ac:dyDescent="0.2">
      <c r="B252" s="137" t="s">
        <v>2827</v>
      </c>
      <c r="C252" s="138">
        <v>51250</v>
      </c>
      <c r="D252" s="139" t="s">
        <v>2828</v>
      </c>
      <c r="E252" s="139" t="s">
        <v>2513</v>
      </c>
      <c r="F252" s="139">
        <f t="shared" si="3"/>
        <v>51251</v>
      </c>
    </row>
    <row r="253" spans="2:6" ht="15.75" customHeight="1" x14ac:dyDescent="0.2">
      <c r="B253" s="137" t="s">
        <v>2829</v>
      </c>
      <c r="C253" s="138">
        <v>70140</v>
      </c>
      <c r="D253" s="139" t="s">
        <v>2830</v>
      </c>
      <c r="E253" s="139" t="s">
        <v>2525</v>
      </c>
      <c r="F253" s="139">
        <f t="shared" si="3"/>
        <v>70141</v>
      </c>
    </row>
    <row r="254" spans="2:6" ht="15.75" customHeight="1" x14ac:dyDescent="0.2">
      <c r="B254" s="137" t="s">
        <v>2831</v>
      </c>
      <c r="C254" s="138">
        <v>64384</v>
      </c>
      <c r="D254" s="139" t="s">
        <v>2832</v>
      </c>
      <c r="E254" s="139" t="s">
        <v>2513</v>
      </c>
      <c r="F254" s="139">
        <f t="shared" si="3"/>
        <v>64385</v>
      </c>
    </row>
    <row r="255" spans="2:6" ht="13.5" customHeight="1" x14ac:dyDescent="0.2">
      <c r="B255" s="137" t="s">
        <v>2833</v>
      </c>
      <c r="C255" s="138">
        <v>51030</v>
      </c>
      <c r="D255" s="139" t="s">
        <v>2828</v>
      </c>
      <c r="E255" s="139" t="s">
        <v>2513</v>
      </c>
      <c r="F255" s="139">
        <f t="shared" si="3"/>
        <v>51031</v>
      </c>
    </row>
    <row r="256" spans="2:6" ht="13.5" customHeight="1" x14ac:dyDescent="0.2">
      <c r="B256" s="137" t="s">
        <v>2834</v>
      </c>
      <c r="C256" s="138">
        <v>67084</v>
      </c>
      <c r="D256" s="139" t="s">
        <v>2825</v>
      </c>
      <c r="E256" s="139" t="s">
        <v>2525</v>
      </c>
      <c r="F256" s="139">
        <f t="shared" si="3"/>
        <v>67085</v>
      </c>
    </row>
    <row r="257" spans="2:6" ht="15" customHeight="1" x14ac:dyDescent="0.2">
      <c r="B257" s="137" t="s">
        <v>2835</v>
      </c>
      <c r="C257" s="138">
        <v>50960</v>
      </c>
      <c r="D257" s="139" t="s">
        <v>2789</v>
      </c>
      <c r="E257" s="139" t="s">
        <v>2513</v>
      </c>
      <c r="F257" s="139">
        <f t="shared" si="3"/>
        <v>50961</v>
      </c>
    </row>
    <row r="258" spans="2:6" ht="15" customHeight="1" x14ac:dyDescent="0.2">
      <c r="B258" s="137" t="s">
        <v>2836</v>
      </c>
      <c r="C258" s="138">
        <v>51260</v>
      </c>
      <c r="D258" s="139" t="s">
        <v>2828</v>
      </c>
      <c r="E258" s="139" t="s">
        <v>2513</v>
      </c>
      <c r="F258" s="139">
        <f t="shared" si="3"/>
        <v>51261</v>
      </c>
    </row>
    <row r="259" spans="2:6" x14ac:dyDescent="0.2">
      <c r="B259" s="137" t="s">
        <v>2837</v>
      </c>
      <c r="C259" s="138">
        <v>34500</v>
      </c>
      <c r="D259" s="139" t="s">
        <v>2838</v>
      </c>
      <c r="E259" s="139" t="s">
        <v>2513</v>
      </c>
      <c r="F259" s="139">
        <f t="shared" si="3"/>
        <v>34501</v>
      </c>
    </row>
    <row r="260" spans="2:6" x14ac:dyDescent="0.2">
      <c r="B260" s="137" t="s">
        <v>2839</v>
      </c>
      <c r="C260" s="138">
        <v>21010</v>
      </c>
      <c r="D260" s="139" t="s">
        <v>2819</v>
      </c>
      <c r="E260" s="139" t="s">
        <v>2503</v>
      </c>
      <c r="F260" s="139">
        <f t="shared" si="3"/>
        <v>21011</v>
      </c>
    </row>
    <row r="261" spans="2:6" x14ac:dyDescent="0.2">
      <c r="B261" s="137" t="s">
        <v>2840</v>
      </c>
      <c r="C261" s="138">
        <v>49620</v>
      </c>
      <c r="D261" s="139" t="s">
        <v>2841</v>
      </c>
      <c r="E261" s="139" t="s">
        <v>2513</v>
      </c>
      <c r="F261" s="139">
        <f t="shared" si="3"/>
        <v>49621</v>
      </c>
    </row>
    <row r="262" spans="2:6" x14ac:dyDescent="0.2">
      <c r="B262" s="137" t="s">
        <v>2842</v>
      </c>
      <c r="C262" s="138">
        <v>48140</v>
      </c>
      <c r="D262" s="139" t="s">
        <v>2822</v>
      </c>
      <c r="E262" s="139" t="s">
        <v>2513</v>
      </c>
      <c r="F262" s="139">
        <f t="shared" si="3"/>
        <v>48141</v>
      </c>
    </row>
    <row r="263" spans="2:6" x14ac:dyDescent="0.2">
      <c r="B263" s="137" t="s">
        <v>2843</v>
      </c>
      <c r="C263" s="138">
        <v>26110</v>
      </c>
      <c r="D263" s="139" t="s">
        <v>2844</v>
      </c>
      <c r="E263" s="139" t="s">
        <v>2503</v>
      </c>
      <c r="F263" s="139">
        <f t="shared" ref="F263:F326" si="4">C263+1</f>
        <v>26111</v>
      </c>
    </row>
    <row r="264" spans="2:6" x14ac:dyDescent="0.2">
      <c r="B264" s="137" t="s">
        <v>2845</v>
      </c>
      <c r="C264" s="138">
        <v>29170</v>
      </c>
      <c r="D264" s="139" t="s">
        <v>2846</v>
      </c>
      <c r="E264" s="139" t="s">
        <v>2503</v>
      </c>
      <c r="F264" s="139">
        <f t="shared" si="4"/>
        <v>29171</v>
      </c>
    </row>
    <row r="265" spans="2:6" x14ac:dyDescent="0.2">
      <c r="B265" s="137" t="s">
        <v>2847</v>
      </c>
      <c r="C265" s="138">
        <v>10090</v>
      </c>
      <c r="D265" s="139" t="s">
        <v>2811</v>
      </c>
      <c r="E265" s="139" t="s">
        <v>2508</v>
      </c>
      <c r="F265" s="139">
        <f t="shared" si="4"/>
        <v>10091</v>
      </c>
    </row>
    <row r="266" spans="2:6" x14ac:dyDescent="0.2">
      <c r="B266" s="137" t="s">
        <v>2848</v>
      </c>
      <c r="C266" s="138">
        <v>22770</v>
      </c>
      <c r="D266" s="139" t="s">
        <v>2849</v>
      </c>
      <c r="E266" s="139" t="s">
        <v>2503</v>
      </c>
      <c r="F266" s="139">
        <f t="shared" si="4"/>
        <v>22771</v>
      </c>
    </row>
    <row r="267" spans="2:6" x14ac:dyDescent="0.2">
      <c r="B267" s="137" t="s">
        <v>2850</v>
      </c>
      <c r="C267" s="138">
        <v>22230</v>
      </c>
      <c r="D267" s="139" t="s">
        <v>2851</v>
      </c>
      <c r="E267" s="139" t="s">
        <v>2503</v>
      </c>
      <c r="F267" s="139">
        <f t="shared" si="4"/>
        <v>22231</v>
      </c>
    </row>
    <row r="268" spans="2:6" x14ac:dyDescent="0.2">
      <c r="B268" s="137" t="s">
        <v>2852</v>
      </c>
      <c r="C268" s="138">
        <v>12510</v>
      </c>
      <c r="D268" s="139" t="s">
        <v>2853</v>
      </c>
      <c r="E268" s="139" t="s">
        <v>2508</v>
      </c>
      <c r="F268" s="139">
        <f t="shared" si="4"/>
        <v>12511</v>
      </c>
    </row>
    <row r="269" spans="2:6" x14ac:dyDescent="0.2">
      <c r="B269" s="137" t="s">
        <v>2854</v>
      </c>
      <c r="C269" s="138">
        <v>49250</v>
      </c>
      <c r="D269" s="139" t="s">
        <v>2841</v>
      </c>
      <c r="E269" s="139" t="s">
        <v>2513</v>
      </c>
      <c r="F269" s="139">
        <f t="shared" si="4"/>
        <v>49251</v>
      </c>
    </row>
    <row r="270" spans="2:6" x14ac:dyDescent="0.2">
      <c r="B270" s="137" t="s">
        <v>2855</v>
      </c>
      <c r="C270" s="138">
        <v>48560</v>
      </c>
      <c r="D270" s="139" t="s">
        <v>2793</v>
      </c>
      <c r="E270" s="139" t="s">
        <v>2513</v>
      </c>
      <c r="F270" s="139">
        <f t="shared" si="4"/>
        <v>48561</v>
      </c>
    </row>
    <row r="271" spans="2:6" x14ac:dyDescent="0.2">
      <c r="B271" s="137" t="s">
        <v>2856</v>
      </c>
      <c r="C271" s="138">
        <v>10490</v>
      </c>
      <c r="D271" s="139" t="s">
        <v>2857</v>
      </c>
      <c r="E271" s="139" t="s">
        <v>2508</v>
      </c>
      <c r="F271" s="139">
        <f t="shared" si="4"/>
        <v>10491</v>
      </c>
    </row>
    <row r="272" spans="2:6" x14ac:dyDescent="0.2">
      <c r="B272" s="137" t="s">
        <v>2858</v>
      </c>
      <c r="C272" s="138">
        <v>22180</v>
      </c>
      <c r="D272" s="139" t="s">
        <v>2819</v>
      </c>
      <c r="E272" s="139" t="s">
        <v>2503</v>
      </c>
      <c r="F272" s="139">
        <f t="shared" si="4"/>
        <v>22181</v>
      </c>
    </row>
    <row r="273" spans="2:6" x14ac:dyDescent="0.2">
      <c r="B273" s="137" t="s">
        <v>2859</v>
      </c>
      <c r="C273" s="138">
        <v>12010</v>
      </c>
      <c r="D273" s="139" t="s">
        <v>2860</v>
      </c>
      <c r="E273" s="139" t="s">
        <v>2508</v>
      </c>
      <c r="F273" s="139">
        <f t="shared" si="4"/>
        <v>12011</v>
      </c>
    </row>
    <row r="274" spans="2:6" x14ac:dyDescent="0.2">
      <c r="B274" s="137" t="s">
        <v>2861</v>
      </c>
      <c r="C274" s="138">
        <v>17050</v>
      </c>
      <c r="D274" s="139" t="s">
        <v>2862</v>
      </c>
      <c r="E274" s="139" t="s">
        <v>2503</v>
      </c>
      <c r="F274" s="139">
        <f t="shared" si="4"/>
        <v>17051</v>
      </c>
    </row>
    <row r="275" spans="2:6" x14ac:dyDescent="0.2">
      <c r="B275" s="137" t="s">
        <v>2863</v>
      </c>
      <c r="C275" s="138">
        <v>17054</v>
      </c>
      <c r="D275" s="139" t="s">
        <v>2862</v>
      </c>
      <c r="E275" s="139" t="s">
        <v>2503</v>
      </c>
      <c r="F275" s="139">
        <f t="shared" si="4"/>
        <v>17055</v>
      </c>
    </row>
    <row r="276" spans="2:6" x14ac:dyDescent="0.2">
      <c r="B276" s="137" t="s">
        <v>2864</v>
      </c>
      <c r="C276" s="138">
        <v>43750</v>
      </c>
      <c r="D276" s="139" t="s">
        <v>2865</v>
      </c>
      <c r="E276" s="139" t="s">
        <v>2513</v>
      </c>
      <c r="F276" s="139">
        <f t="shared" si="4"/>
        <v>43751</v>
      </c>
    </row>
    <row r="277" spans="2:6" x14ac:dyDescent="0.2">
      <c r="B277" s="137" t="s">
        <v>2866</v>
      </c>
      <c r="C277" s="138">
        <v>50486</v>
      </c>
      <c r="D277" s="139" t="s">
        <v>2867</v>
      </c>
      <c r="E277" s="139" t="s">
        <v>2513</v>
      </c>
      <c r="F277" s="139">
        <f t="shared" si="4"/>
        <v>50487</v>
      </c>
    </row>
    <row r="278" spans="2:6" x14ac:dyDescent="0.2">
      <c r="B278" s="137" t="s">
        <v>2868</v>
      </c>
      <c r="C278" s="138">
        <v>86500</v>
      </c>
      <c r="D278" s="139" t="s">
        <v>2869</v>
      </c>
      <c r="E278" s="139" t="s">
        <v>2553</v>
      </c>
      <c r="F278" s="139">
        <f t="shared" si="4"/>
        <v>86501</v>
      </c>
    </row>
    <row r="279" spans="2:6" x14ac:dyDescent="0.2">
      <c r="B279" s="137" t="s">
        <v>2870</v>
      </c>
      <c r="C279" s="138">
        <v>52340</v>
      </c>
      <c r="D279" s="139" t="s">
        <v>2871</v>
      </c>
      <c r="E279" s="139" t="s">
        <v>2513</v>
      </c>
      <c r="F279" s="139">
        <f t="shared" si="4"/>
        <v>52341</v>
      </c>
    </row>
    <row r="280" spans="2:6" x14ac:dyDescent="0.2">
      <c r="B280" s="137" t="s">
        <v>2872</v>
      </c>
      <c r="C280" s="138">
        <v>28210</v>
      </c>
      <c r="D280" s="139" t="s">
        <v>2809</v>
      </c>
      <c r="E280" s="139" t="s">
        <v>2503</v>
      </c>
      <c r="F280" s="139">
        <f t="shared" si="4"/>
        <v>28211</v>
      </c>
    </row>
    <row r="281" spans="2:6" x14ac:dyDescent="0.2">
      <c r="B281" s="137" t="s">
        <v>2873</v>
      </c>
      <c r="C281" s="138">
        <v>17010</v>
      </c>
      <c r="D281" s="139" t="s">
        <v>2862</v>
      </c>
      <c r="E281" s="139" t="s">
        <v>2503</v>
      </c>
      <c r="F281" s="139">
        <f t="shared" si="4"/>
        <v>17011</v>
      </c>
    </row>
    <row r="282" spans="2:6" x14ac:dyDescent="0.2">
      <c r="B282" s="137" t="s">
        <v>2874</v>
      </c>
      <c r="C282" s="138">
        <v>17230</v>
      </c>
      <c r="D282" s="139" t="s">
        <v>2862</v>
      </c>
      <c r="E282" s="139" t="s">
        <v>2503</v>
      </c>
      <c r="F282" s="139">
        <f t="shared" si="4"/>
        <v>17231</v>
      </c>
    </row>
    <row r="283" spans="2:6" x14ac:dyDescent="0.2">
      <c r="B283" s="137" t="s">
        <v>2875</v>
      </c>
      <c r="C283" s="138">
        <v>76150</v>
      </c>
      <c r="D283" s="139" t="s">
        <v>2807</v>
      </c>
      <c r="E283" s="139" t="s">
        <v>2525</v>
      </c>
      <c r="F283" s="139">
        <f t="shared" si="4"/>
        <v>76151</v>
      </c>
    </row>
    <row r="284" spans="2:6" x14ac:dyDescent="0.2">
      <c r="B284" s="137" t="s">
        <v>2876</v>
      </c>
      <c r="C284" s="138">
        <v>48580</v>
      </c>
      <c r="D284" s="139" t="s">
        <v>2793</v>
      </c>
      <c r="E284" s="139" t="s">
        <v>2513</v>
      </c>
      <c r="F284" s="139">
        <f t="shared" si="4"/>
        <v>48581</v>
      </c>
    </row>
    <row r="285" spans="2:6" ht="15" customHeight="1" x14ac:dyDescent="0.2">
      <c r="B285" s="137" t="s">
        <v>2877</v>
      </c>
      <c r="C285" s="138">
        <v>67470</v>
      </c>
      <c r="D285" s="139" t="s">
        <v>2825</v>
      </c>
      <c r="E285" s="139" t="s">
        <v>2878</v>
      </c>
      <c r="F285" s="139">
        <f t="shared" si="4"/>
        <v>67471</v>
      </c>
    </row>
    <row r="286" spans="2:6" ht="15" customHeight="1" x14ac:dyDescent="0.2">
      <c r="B286" s="137" t="s">
        <v>2879</v>
      </c>
      <c r="C286" s="138">
        <v>39130</v>
      </c>
      <c r="D286" s="139" t="s">
        <v>2880</v>
      </c>
      <c r="E286" s="139" t="s">
        <v>2513</v>
      </c>
      <c r="F286" s="139">
        <f t="shared" si="4"/>
        <v>39131</v>
      </c>
    </row>
    <row r="287" spans="2:6" x14ac:dyDescent="0.2">
      <c r="B287" s="137" t="s">
        <v>2881</v>
      </c>
      <c r="C287" s="138">
        <v>37260</v>
      </c>
      <c r="D287" s="139" t="s">
        <v>2882</v>
      </c>
      <c r="E287" s="139" t="s">
        <v>2513</v>
      </c>
      <c r="F287" s="139">
        <f t="shared" si="4"/>
        <v>37261</v>
      </c>
    </row>
    <row r="288" spans="2:6" x14ac:dyDescent="0.2">
      <c r="B288" s="137" t="s">
        <v>2883</v>
      </c>
      <c r="C288" s="138">
        <v>52356</v>
      </c>
      <c r="D288" s="139" t="s">
        <v>2871</v>
      </c>
      <c r="E288" s="139" t="s">
        <v>2513</v>
      </c>
      <c r="F288" s="139">
        <f t="shared" si="4"/>
        <v>52357</v>
      </c>
    </row>
    <row r="289" spans="2:6" x14ac:dyDescent="0.2">
      <c r="B289" s="137" t="s">
        <v>2884</v>
      </c>
      <c r="C289" s="138">
        <v>49410</v>
      </c>
      <c r="D289" s="139" t="s">
        <v>2841</v>
      </c>
      <c r="E289" s="139" t="s">
        <v>2513</v>
      </c>
      <c r="F289" s="139">
        <f t="shared" si="4"/>
        <v>49411</v>
      </c>
    </row>
    <row r="290" spans="2:6" x14ac:dyDescent="0.2">
      <c r="B290" s="137" t="s">
        <v>2885</v>
      </c>
      <c r="C290" s="138">
        <v>48050</v>
      </c>
      <c r="D290" s="139" t="s">
        <v>2822</v>
      </c>
      <c r="E290" s="139" t="s">
        <v>2513</v>
      </c>
      <c r="F290" s="139">
        <f t="shared" si="4"/>
        <v>48051</v>
      </c>
    </row>
    <row r="291" spans="2:6" x14ac:dyDescent="0.2">
      <c r="B291" s="137" t="s">
        <v>2886</v>
      </c>
      <c r="C291" s="138">
        <v>60060</v>
      </c>
      <c r="D291" s="139" t="s">
        <v>2887</v>
      </c>
      <c r="E291" s="139" t="s">
        <v>2513</v>
      </c>
      <c r="F291" s="139">
        <f t="shared" si="4"/>
        <v>60061</v>
      </c>
    </row>
    <row r="292" spans="2:6" x14ac:dyDescent="0.2">
      <c r="B292" s="137" t="s">
        <v>2888</v>
      </c>
      <c r="C292" s="138">
        <v>89120</v>
      </c>
      <c r="D292" s="139" t="s">
        <v>2889</v>
      </c>
      <c r="E292" s="139" t="s">
        <v>2553</v>
      </c>
      <c r="F292" s="139">
        <f t="shared" si="4"/>
        <v>89121</v>
      </c>
    </row>
    <row r="293" spans="2:6" x14ac:dyDescent="0.2">
      <c r="B293" s="137" t="s">
        <v>2890</v>
      </c>
      <c r="C293" s="138">
        <v>75850</v>
      </c>
      <c r="D293" s="139" t="s">
        <v>2891</v>
      </c>
      <c r="E293" s="139" t="s">
        <v>2525</v>
      </c>
      <c r="F293" s="139">
        <f t="shared" si="4"/>
        <v>75851</v>
      </c>
    </row>
    <row r="294" spans="2:6" x14ac:dyDescent="0.2">
      <c r="B294" s="137" t="s">
        <v>2892</v>
      </c>
      <c r="C294" s="138">
        <v>32310</v>
      </c>
      <c r="D294" s="139" t="s">
        <v>2893</v>
      </c>
      <c r="E294" s="139" t="s">
        <v>2513</v>
      </c>
      <c r="F294" s="139">
        <f t="shared" si="4"/>
        <v>32311</v>
      </c>
    </row>
    <row r="295" spans="2:6" x14ac:dyDescent="0.2">
      <c r="B295" s="137" t="s">
        <v>2894</v>
      </c>
      <c r="C295" s="138">
        <v>81150</v>
      </c>
      <c r="D295" s="139" t="s">
        <v>2787</v>
      </c>
      <c r="E295" s="139" t="s">
        <v>2553</v>
      </c>
      <c r="F295" s="139">
        <f t="shared" si="4"/>
        <v>81151</v>
      </c>
    </row>
    <row r="296" spans="2:6" x14ac:dyDescent="0.2">
      <c r="B296" s="137" t="s">
        <v>2895</v>
      </c>
      <c r="C296" s="138">
        <v>50040</v>
      </c>
      <c r="D296" s="139" t="s">
        <v>2789</v>
      </c>
      <c r="E296" s="139" t="s">
        <v>2513</v>
      </c>
      <c r="F296" s="139">
        <f t="shared" si="4"/>
        <v>50041</v>
      </c>
    </row>
    <row r="297" spans="2:6" x14ac:dyDescent="0.2">
      <c r="B297" s="137" t="s">
        <v>2896</v>
      </c>
      <c r="C297" s="138">
        <v>92800</v>
      </c>
      <c r="D297" s="139" t="s">
        <v>2897</v>
      </c>
      <c r="E297" s="139" t="s">
        <v>2553</v>
      </c>
      <c r="F297" s="139">
        <f t="shared" si="4"/>
        <v>92801</v>
      </c>
    </row>
    <row r="298" spans="2:6" x14ac:dyDescent="0.2">
      <c r="B298" s="137" t="s">
        <v>2898</v>
      </c>
      <c r="C298" s="138">
        <v>40080</v>
      </c>
      <c r="D298" s="139" t="s">
        <v>2791</v>
      </c>
      <c r="E298" s="139" t="s">
        <v>2513</v>
      </c>
      <c r="F298" s="139">
        <f t="shared" si="4"/>
        <v>40081</v>
      </c>
    </row>
    <row r="299" spans="2:6" x14ac:dyDescent="0.2">
      <c r="B299" s="137" t="s">
        <v>2899</v>
      </c>
      <c r="C299" s="138">
        <v>73020</v>
      </c>
      <c r="D299" s="139" t="s">
        <v>2830</v>
      </c>
      <c r="E299" s="139" t="s">
        <v>2525</v>
      </c>
      <c r="F299" s="139">
        <f t="shared" si="4"/>
        <v>73021</v>
      </c>
    </row>
    <row r="300" spans="2:6" x14ac:dyDescent="0.2">
      <c r="B300" s="137" t="s">
        <v>2900</v>
      </c>
      <c r="C300" s="138">
        <v>14200</v>
      </c>
      <c r="D300" s="139" t="s">
        <v>2901</v>
      </c>
      <c r="E300" s="139" t="s">
        <v>2577</v>
      </c>
      <c r="F300" s="139">
        <f t="shared" si="4"/>
        <v>14201</v>
      </c>
    </row>
    <row r="301" spans="2:6" x14ac:dyDescent="0.2">
      <c r="B301" s="137" t="s">
        <v>2902</v>
      </c>
      <c r="C301" s="138">
        <v>50970</v>
      </c>
      <c r="D301" s="139" t="s">
        <v>2789</v>
      </c>
      <c r="E301" s="139" t="s">
        <v>2513</v>
      </c>
      <c r="F301" s="139">
        <f t="shared" si="4"/>
        <v>50971</v>
      </c>
    </row>
    <row r="302" spans="2:6" x14ac:dyDescent="0.2">
      <c r="B302" s="137" t="s">
        <v>2903</v>
      </c>
      <c r="C302" s="138">
        <v>61010</v>
      </c>
      <c r="D302" s="139" t="s">
        <v>2904</v>
      </c>
      <c r="E302" s="139" t="s">
        <v>2513</v>
      </c>
      <c r="F302" s="139">
        <f t="shared" si="4"/>
        <v>61011</v>
      </c>
    </row>
    <row r="303" spans="2:6" x14ac:dyDescent="0.2">
      <c r="B303" s="137" t="s">
        <v>2905</v>
      </c>
      <c r="C303" s="138">
        <v>61040</v>
      </c>
      <c r="D303" s="139" t="s">
        <v>2904</v>
      </c>
      <c r="E303" s="139" t="s">
        <v>2513</v>
      </c>
      <c r="F303" s="139">
        <f t="shared" si="4"/>
        <v>61041</v>
      </c>
    </row>
    <row r="304" spans="2:6" x14ac:dyDescent="0.2">
      <c r="B304" s="137" t="s">
        <v>2906</v>
      </c>
      <c r="C304" s="138">
        <v>43710</v>
      </c>
      <c r="D304" s="139" t="s">
        <v>2865</v>
      </c>
      <c r="E304" s="139" t="s">
        <v>2513</v>
      </c>
      <c r="F304" s="139">
        <f t="shared" si="4"/>
        <v>43711</v>
      </c>
    </row>
    <row r="305" spans="2:6" x14ac:dyDescent="0.2">
      <c r="B305" s="137" t="s">
        <v>2907</v>
      </c>
      <c r="C305" s="138">
        <v>37730</v>
      </c>
      <c r="D305" s="139" t="s">
        <v>2882</v>
      </c>
      <c r="E305" s="139" t="s">
        <v>2513</v>
      </c>
      <c r="F305" s="139">
        <f t="shared" si="4"/>
        <v>37731</v>
      </c>
    </row>
    <row r="306" spans="2:6" x14ac:dyDescent="0.2">
      <c r="B306" s="137" t="s">
        <v>2908</v>
      </c>
      <c r="C306" s="138">
        <v>79190</v>
      </c>
      <c r="D306" s="139" t="s">
        <v>2909</v>
      </c>
      <c r="E306" s="139" t="s">
        <v>2525</v>
      </c>
      <c r="F306" s="139">
        <f t="shared" si="4"/>
        <v>79191</v>
      </c>
    </row>
    <row r="307" spans="2:6" x14ac:dyDescent="0.2">
      <c r="B307" s="137" t="s">
        <v>2910</v>
      </c>
      <c r="C307" s="138">
        <v>66130</v>
      </c>
      <c r="D307" s="139" t="s">
        <v>2911</v>
      </c>
      <c r="E307" s="139" t="s">
        <v>2525</v>
      </c>
      <c r="F307" s="139">
        <f t="shared" si="4"/>
        <v>66131</v>
      </c>
    </row>
    <row r="308" spans="2:6" x14ac:dyDescent="0.2">
      <c r="B308" s="137" t="s">
        <v>2912</v>
      </c>
      <c r="C308" s="138">
        <v>50930</v>
      </c>
      <c r="D308" s="139" t="s">
        <v>2789</v>
      </c>
      <c r="E308" s="139" t="s">
        <v>2513</v>
      </c>
      <c r="F308" s="139">
        <f t="shared" si="4"/>
        <v>50931</v>
      </c>
    </row>
    <row r="309" spans="2:6" x14ac:dyDescent="0.2">
      <c r="B309" s="137" t="s">
        <v>2913</v>
      </c>
      <c r="C309" s="138">
        <v>54800</v>
      </c>
      <c r="D309" s="139" t="s">
        <v>2914</v>
      </c>
      <c r="E309" s="139" t="s">
        <v>2513</v>
      </c>
      <c r="F309" s="139">
        <f t="shared" si="4"/>
        <v>54801</v>
      </c>
    </row>
    <row r="310" spans="2:6" x14ac:dyDescent="0.2">
      <c r="B310" s="137" t="s">
        <v>2915</v>
      </c>
      <c r="C310" s="138">
        <v>88200</v>
      </c>
      <c r="D310" s="139" t="s">
        <v>2889</v>
      </c>
      <c r="E310" s="139" t="s">
        <v>2553</v>
      </c>
      <c r="F310" s="139">
        <f t="shared" si="4"/>
        <v>88201</v>
      </c>
    </row>
    <row r="311" spans="2:6" x14ac:dyDescent="0.2">
      <c r="B311" s="137" t="s">
        <v>2916</v>
      </c>
      <c r="C311" s="138">
        <v>77062</v>
      </c>
      <c r="D311" s="139" t="s">
        <v>2917</v>
      </c>
      <c r="E311" s="139" t="s">
        <v>2617</v>
      </c>
      <c r="F311" s="139">
        <f t="shared" si="4"/>
        <v>77063</v>
      </c>
    </row>
    <row r="312" spans="2:6" x14ac:dyDescent="0.2">
      <c r="B312" s="137" t="s">
        <v>2918</v>
      </c>
      <c r="C312" s="138">
        <v>39510</v>
      </c>
      <c r="D312" s="139" t="s">
        <v>2880</v>
      </c>
      <c r="E312" s="139" t="s">
        <v>2513</v>
      </c>
      <c r="F312" s="139">
        <f t="shared" si="4"/>
        <v>39511</v>
      </c>
    </row>
    <row r="313" spans="2:6" x14ac:dyDescent="0.2">
      <c r="B313" s="137" t="s">
        <v>2919</v>
      </c>
      <c r="C313" s="138">
        <v>34030</v>
      </c>
      <c r="D313" s="139" t="s">
        <v>2838</v>
      </c>
      <c r="E313" s="139" t="s">
        <v>2513</v>
      </c>
      <c r="F313" s="139">
        <f t="shared" si="4"/>
        <v>34031</v>
      </c>
    </row>
    <row r="314" spans="2:6" x14ac:dyDescent="0.2">
      <c r="B314" s="137" t="s">
        <v>2920</v>
      </c>
      <c r="C314" s="138">
        <v>43050</v>
      </c>
      <c r="D314" s="139" t="s">
        <v>2865</v>
      </c>
      <c r="E314" s="139" t="s">
        <v>2513</v>
      </c>
      <c r="F314" s="139">
        <f t="shared" si="4"/>
        <v>43051</v>
      </c>
    </row>
    <row r="315" spans="2:6" x14ac:dyDescent="0.2">
      <c r="B315" s="137" t="s">
        <v>2921</v>
      </c>
      <c r="C315" s="138">
        <v>12040</v>
      </c>
      <c r="D315" s="139" t="s">
        <v>2922</v>
      </c>
      <c r="E315" s="139" t="s">
        <v>2508</v>
      </c>
      <c r="F315" s="139">
        <f t="shared" si="4"/>
        <v>12041</v>
      </c>
    </row>
    <row r="316" spans="2:6" x14ac:dyDescent="0.2">
      <c r="B316" s="137" t="s">
        <v>2923</v>
      </c>
      <c r="C316" s="138">
        <v>64140</v>
      </c>
      <c r="D316" s="139" t="s">
        <v>2832</v>
      </c>
      <c r="E316" s="139" t="s">
        <v>2513</v>
      </c>
      <c r="F316" s="139">
        <f t="shared" si="4"/>
        <v>64141</v>
      </c>
    </row>
    <row r="317" spans="2:6" x14ac:dyDescent="0.2">
      <c r="B317" s="137" t="s">
        <v>2924</v>
      </c>
      <c r="C317" s="138">
        <v>69170</v>
      </c>
      <c r="D317" s="139" t="s">
        <v>2925</v>
      </c>
      <c r="E317" s="139" t="s">
        <v>2525</v>
      </c>
      <c r="F317" s="139">
        <f t="shared" si="4"/>
        <v>69171</v>
      </c>
    </row>
    <row r="318" spans="2:6" x14ac:dyDescent="0.2">
      <c r="B318" s="137" t="s">
        <v>2926</v>
      </c>
      <c r="C318" s="138">
        <v>54900</v>
      </c>
      <c r="D318" s="139" t="s">
        <v>2927</v>
      </c>
      <c r="E318" s="139" t="s">
        <v>2513</v>
      </c>
      <c r="F318" s="139">
        <f t="shared" si="4"/>
        <v>54901</v>
      </c>
    </row>
    <row r="319" spans="2:6" x14ac:dyDescent="0.2">
      <c r="B319" s="137" t="s">
        <v>2928</v>
      </c>
      <c r="C319" s="138">
        <v>78050</v>
      </c>
      <c r="D319" s="139" t="s">
        <v>2929</v>
      </c>
      <c r="E319" s="139" t="s">
        <v>2525</v>
      </c>
      <c r="F319" s="139">
        <f t="shared" si="4"/>
        <v>78051</v>
      </c>
    </row>
    <row r="320" spans="2:6" x14ac:dyDescent="0.2">
      <c r="B320" s="137" t="s">
        <v>2930</v>
      </c>
      <c r="C320" s="138">
        <v>40530</v>
      </c>
      <c r="D320" s="139" t="s">
        <v>2791</v>
      </c>
      <c r="E320" s="139" t="s">
        <v>2513</v>
      </c>
      <c r="F320" s="139">
        <f t="shared" si="4"/>
        <v>40531</v>
      </c>
    </row>
    <row r="321" spans="2:6" x14ac:dyDescent="0.2">
      <c r="B321" s="137" t="s">
        <v>2931</v>
      </c>
      <c r="C321" s="138">
        <v>64220</v>
      </c>
      <c r="D321" s="139" t="s">
        <v>2832</v>
      </c>
      <c r="E321" s="139" t="s">
        <v>2513</v>
      </c>
      <c r="F321" s="139">
        <f t="shared" si="4"/>
        <v>64221</v>
      </c>
    </row>
    <row r="322" spans="2:6" x14ac:dyDescent="0.2">
      <c r="B322" s="137" t="s">
        <v>2932</v>
      </c>
      <c r="C322" s="138">
        <v>37720</v>
      </c>
      <c r="D322" s="139" t="s">
        <v>2882</v>
      </c>
      <c r="E322" s="139" t="s">
        <v>2513</v>
      </c>
      <c r="F322" s="139">
        <f t="shared" si="4"/>
        <v>37721</v>
      </c>
    </row>
    <row r="323" spans="2:6" x14ac:dyDescent="0.2">
      <c r="B323" s="137" t="s">
        <v>2933</v>
      </c>
      <c r="C323" s="138">
        <v>37660</v>
      </c>
      <c r="D323" s="139" t="s">
        <v>2882</v>
      </c>
      <c r="E323" s="139" t="s">
        <v>2513</v>
      </c>
      <c r="F323" s="139">
        <f t="shared" si="4"/>
        <v>37661</v>
      </c>
    </row>
    <row r="324" spans="2:6" x14ac:dyDescent="0.2">
      <c r="B324" s="137" t="s">
        <v>2934</v>
      </c>
      <c r="C324" s="138">
        <v>40260</v>
      </c>
      <c r="D324" s="139" t="s">
        <v>2791</v>
      </c>
      <c r="E324" s="139" t="s">
        <v>2513</v>
      </c>
      <c r="F324" s="139">
        <f t="shared" si="4"/>
        <v>40261</v>
      </c>
    </row>
    <row r="325" spans="2:6" x14ac:dyDescent="0.2">
      <c r="B325" s="137" t="s">
        <v>2935</v>
      </c>
      <c r="C325" s="138">
        <v>37570</v>
      </c>
      <c r="D325" s="139" t="s">
        <v>2882</v>
      </c>
      <c r="E325" s="139" t="s">
        <v>2513</v>
      </c>
      <c r="F325" s="139">
        <f t="shared" si="4"/>
        <v>37571</v>
      </c>
    </row>
    <row r="326" spans="2:6" x14ac:dyDescent="0.2">
      <c r="B326" s="137" t="s">
        <v>2936</v>
      </c>
      <c r="C326" s="138">
        <v>37600</v>
      </c>
      <c r="D326" s="139" t="s">
        <v>2882</v>
      </c>
      <c r="E326" s="139" t="s">
        <v>2513</v>
      </c>
      <c r="F326" s="139">
        <f t="shared" si="4"/>
        <v>37601</v>
      </c>
    </row>
    <row r="327" spans="2:6" x14ac:dyDescent="0.2">
      <c r="B327" s="137" t="s">
        <v>2937</v>
      </c>
      <c r="C327" s="138">
        <v>63230</v>
      </c>
      <c r="D327" s="139" t="s">
        <v>2938</v>
      </c>
      <c r="E327" s="139" t="s">
        <v>2513</v>
      </c>
      <c r="F327" s="139">
        <f t="shared" ref="F327:F390" si="5">C327+1</f>
        <v>63231</v>
      </c>
    </row>
    <row r="328" spans="2:6" x14ac:dyDescent="0.2">
      <c r="B328" s="137" t="s">
        <v>2939</v>
      </c>
      <c r="C328" s="138">
        <v>62004</v>
      </c>
      <c r="D328" s="139" t="s">
        <v>2940</v>
      </c>
      <c r="E328" s="139" t="s">
        <v>2513</v>
      </c>
      <c r="F328" s="139">
        <f t="shared" si="5"/>
        <v>62005</v>
      </c>
    </row>
    <row r="329" spans="2:6" x14ac:dyDescent="0.2">
      <c r="B329" s="137" t="s">
        <v>2941</v>
      </c>
      <c r="C329" s="138">
        <v>57340</v>
      </c>
      <c r="D329" s="139" t="s">
        <v>2942</v>
      </c>
      <c r="E329" s="139" t="s">
        <v>2513</v>
      </c>
      <c r="F329" s="139">
        <f t="shared" si="5"/>
        <v>57341</v>
      </c>
    </row>
    <row r="330" spans="2:6" x14ac:dyDescent="0.2">
      <c r="B330" s="137" t="s">
        <v>2943</v>
      </c>
      <c r="C330" s="138">
        <v>57330</v>
      </c>
      <c r="D330" s="139" t="s">
        <v>2942</v>
      </c>
      <c r="E330" s="139" t="s">
        <v>2513</v>
      </c>
      <c r="F330" s="139">
        <f t="shared" si="5"/>
        <v>57331</v>
      </c>
    </row>
    <row r="331" spans="2:6" x14ac:dyDescent="0.2">
      <c r="B331" s="137" t="s">
        <v>2944</v>
      </c>
      <c r="C331" s="138">
        <v>57130</v>
      </c>
      <c r="D331" s="139" t="s">
        <v>2942</v>
      </c>
      <c r="E331" s="139" t="s">
        <v>2513</v>
      </c>
      <c r="F331" s="139">
        <f t="shared" si="5"/>
        <v>57131</v>
      </c>
    </row>
    <row r="332" spans="2:6" x14ac:dyDescent="0.2">
      <c r="B332" s="137" t="s">
        <v>2945</v>
      </c>
      <c r="C332" s="138">
        <v>37220</v>
      </c>
      <c r="D332" s="139" t="s">
        <v>2882</v>
      </c>
      <c r="E332" s="139" t="s">
        <v>2513</v>
      </c>
      <c r="F332" s="139">
        <f t="shared" si="5"/>
        <v>37221</v>
      </c>
    </row>
    <row r="333" spans="2:6" x14ac:dyDescent="0.2">
      <c r="B333" s="137" t="s">
        <v>2946</v>
      </c>
      <c r="C333" s="138">
        <v>62070</v>
      </c>
      <c r="D333" s="139" t="s">
        <v>2940</v>
      </c>
      <c r="E333" s="139" t="s">
        <v>2513</v>
      </c>
      <c r="F333" s="139">
        <f t="shared" si="5"/>
        <v>62071</v>
      </c>
    </row>
    <row r="334" spans="2:6" x14ac:dyDescent="0.2">
      <c r="B334" s="137" t="s">
        <v>2947</v>
      </c>
      <c r="C334" s="138">
        <v>58220</v>
      </c>
      <c r="D334" s="139" t="s">
        <v>2948</v>
      </c>
      <c r="E334" s="139" t="s">
        <v>2513</v>
      </c>
      <c r="F334" s="139">
        <f t="shared" si="5"/>
        <v>58221</v>
      </c>
    </row>
    <row r="335" spans="2:6" x14ac:dyDescent="0.2">
      <c r="B335" s="137" t="s">
        <v>2949</v>
      </c>
      <c r="C335" s="138">
        <v>58202</v>
      </c>
      <c r="D335" s="139" t="s">
        <v>2948</v>
      </c>
      <c r="E335" s="139" t="s">
        <v>2513</v>
      </c>
      <c r="F335" s="139">
        <f t="shared" si="5"/>
        <v>58203</v>
      </c>
    </row>
    <row r="336" spans="2:6" x14ac:dyDescent="0.2">
      <c r="B336" s="137" t="s">
        <v>2950</v>
      </c>
      <c r="C336" s="138">
        <v>57180</v>
      </c>
      <c r="D336" s="139" t="s">
        <v>2942</v>
      </c>
      <c r="E336" s="139" t="s">
        <v>2513</v>
      </c>
      <c r="F336" s="139">
        <f t="shared" si="5"/>
        <v>57181</v>
      </c>
    </row>
    <row r="337" spans="2:6" x14ac:dyDescent="0.2">
      <c r="B337" s="137" t="s">
        <v>2951</v>
      </c>
      <c r="C337" s="138">
        <v>36150</v>
      </c>
      <c r="D337" s="139" t="s">
        <v>2952</v>
      </c>
      <c r="E337" s="139" t="s">
        <v>2513</v>
      </c>
      <c r="F337" s="139">
        <f t="shared" si="5"/>
        <v>36151</v>
      </c>
    </row>
    <row r="338" spans="2:6" x14ac:dyDescent="0.2">
      <c r="B338" s="137" t="s">
        <v>2953</v>
      </c>
      <c r="C338" s="138">
        <v>37740</v>
      </c>
      <c r="D338" s="139" t="s">
        <v>2882</v>
      </c>
      <c r="E338" s="139" t="s">
        <v>2513</v>
      </c>
      <c r="F338" s="139">
        <f t="shared" si="5"/>
        <v>37741</v>
      </c>
    </row>
    <row r="339" spans="2:6" x14ac:dyDescent="0.2">
      <c r="B339" s="137" t="s">
        <v>2954</v>
      </c>
      <c r="C339" s="138">
        <v>57230</v>
      </c>
      <c r="D339" s="139" t="s">
        <v>2942</v>
      </c>
      <c r="E339" s="139" t="s">
        <v>2513</v>
      </c>
      <c r="F339" s="139">
        <f t="shared" si="5"/>
        <v>57231</v>
      </c>
    </row>
    <row r="340" spans="2:6" x14ac:dyDescent="0.2">
      <c r="B340" s="137" t="s">
        <v>2955</v>
      </c>
      <c r="C340" s="138">
        <v>35310</v>
      </c>
      <c r="D340" s="139" t="s">
        <v>2816</v>
      </c>
      <c r="E340" s="139" t="s">
        <v>2513</v>
      </c>
      <c r="F340" s="139">
        <f t="shared" si="5"/>
        <v>35311</v>
      </c>
    </row>
    <row r="341" spans="2:6" ht="12.75" customHeight="1" x14ac:dyDescent="0.2">
      <c r="B341" s="137" t="s">
        <v>2956</v>
      </c>
      <c r="C341" s="138">
        <v>37690</v>
      </c>
      <c r="D341" s="139" t="s">
        <v>2882</v>
      </c>
      <c r="E341" s="139" t="s">
        <v>2513</v>
      </c>
      <c r="F341" s="139">
        <f t="shared" si="5"/>
        <v>37691</v>
      </c>
    </row>
    <row r="342" spans="2:6" ht="12.75" customHeight="1" x14ac:dyDescent="0.2">
      <c r="B342" s="137" t="s">
        <v>2957</v>
      </c>
      <c r="C342" s="138">
        <v>37620</v>
      </c>
      <c r="D342" s="139" t="s">
        <v>2882</v>
      </c>
      <c r="E342" s="139" t="s">
        <v>2513</v>
      </c>
      <c r="F342" s="139">
        <f t="shared" si="5"/>
        <v>37621</v>
      </c>
    </row>
    <row r="343" spans="2:6" x14ac:dyDescent="0.2">
      <c r="B343" s="137" t="s">
        <v>2958</v>
      </c>
      <c r="C343" s="138">
        <v>37610</v>
      </c>
      <c r="D343" s="139" t="s">
        <v>2882</v>
      </c>
      <c r="E343" s="139" t="s">
        <v>2513</v>
      </c>
      <c r="F343" s="139">
        <f t="shared" si="5"/>
        <v>37611</v>
      </c>
    </row>
    <row r="344" spans="2:6" x14ac:dyDescent="0.2">
      <c r="B344" s="137" t="s">
        <v>2959</v>
      </c>
      <c r="C344" s="138">
        <v>37040</v>
      </c>
      <c r="D344" s="139" t="s">
        <v>2882</v>
      </c>
      <c r="E344" s="139" t="s">
        <v>2513</v>
      </c>
      <c r="F344" s="139">
        <f t="shared" si="5"/>
        <v>37041</v>
      </c>
    </row>
    <row r="345" spans="2:6" x14ac:dyDescent="0.2">
      <c r="B345" s="137" t="s">
        <v>2960</v>
      </c>
      <c r="C345" s="138">
        <v>37050</v>
      </c>
      <c r="D345" s="139" t="s">
        <v>2882</v>
      </c>
      <c r="E345" s="139" t="s">
        <v>2513</v>
      </c>
      <c r="F345" s="139">
        <f t="shared" si="5"/>
        <v>37051</v>
      </c>
    </row>
    <row r="346" spans="2:6" x14ac:dyDescent="0.2">
      <c r="B346" s="137" t="s">
        <v>2961</v>
      </c>
      <c r="C346" s="138">
        <v>62030</v>
      </c>
      <c r="D346" s="139" t="s">
        <v>2940</v>
      </c>
      <c r="E346" s="139" t="s">
        <v>2513</v>
      </c>
      <c r="F346" s="139">
        <f t="shared" si="5"/>
        <v>62031</v>
      </c>
    </row>
    <row r="347" spans="2:6" x14ac:dyDescent="0.2">
      <c r="B347" s="137" t="s">
        <v>2962</v>
      </c>
      <c r="C347" s="138">
        <v>37420</v>
      </c>
      <c r="D347" s="139" t="s">
        <v>2882</v>
      </c>
      <c r="E347" s="139" t="s">
        <v>2513</v>
      </c>
      <c r="F347" s="139">
        <f t="shared" si="5"/>
        <v>37421</v>
      </c>
    </row>
    <row r="348" spans="2:6" x14ac:dyDescent="0.2">
      <c r="B348" s="137" t="s">
        <v>2963</v>
      </c>
      <c r="C348" s="138">
        <v>37400</v>
      </c>
      <c r="D348" s="139" t="s">
        <v>2882</v>
      </c>
      <c r="E348" s="139" t="s">
        <v>2513</v>
      </c>
      <c r="F348" s="139">
        <f t="shared" si="5"/>
        <v>37401</v>
      </c>
    </row>
    <row r="349" spans="2:6" x14ac:dyDescent="0.2">
      <c r="B349" s="137" t="s">
        <v>2964</v>
      </c>
      <c r="C349" s="138">
        <v>36080</v>
      </c>
      <c r="D349" s="139" t="s">
        <v>2952</v>
      </c>
      <c r="E349" s="139" t="s">
        <v>2513</v>
      </c>
      <c r="F349" s="139">
        <f t="shared" si="5"/>
        <v>36081</v>
      </c>
    </row>
    <row r="350" spans="2:6" x14ac:dyDescent="0.2">
      <c r="B350" s="137" t="s">
        <v>2965</v>
      </c>
      <c r="C350" s="138">
        <v>37410</v>
      </c>
      <c r="D350" s="139" t="s">
        <v>2882</v>
      </c>
      <c r="E350" s="139" t="s">
        <v>2513</v>
      </c>
      <c r="F350" s="139">
        <f t="shared" si="5"/>
        <v>37411</v>
      </c>
    </row>
    <row r="351" spans="2:6" x14ac:dyDescent="0.2">
      <c r="B351" s="137" t="s">
        <v>2966</v>
      </c>
      <c r="C351" s="138">
        <v>37360</v>
      </c>
      <c r="D351" s="139" t="s">
        <v>2882</v>
      </c>
      <c r="E351" s="139" t="s">
        <v>2513</v>
      </c>
      <c r="F351" s="139">
        <f t="shared" si="5"/>
        <v>37361</v>
      </c>
    </row>
    <row r="352" spans="2:6" x14ac:dyDescent="0.2">
      <c r="B352" s="137" t="s">
        <v>2967</v>
      </c>
      <c r="C352" s="138">
        <v>37530</v>
      </c>
      <c r="D352" s="139" t="s">
        <v>2882</v>
      </c>
      <c r="E352" s="139" t="s">
        <v>2513</v>
      </c>
      <c r="F352" s="139">
        <f t="shared" si="5"/>
        <v>37531</v>
      </c>
    </row>
    <row r="353" spans="2:6" x14ac:dyDescent="0.2">
      <c r="B353" s="137" t="s">
        <v>2968</v>
      </c>
      <c r="C353" s="138">
        <v>40310</v>
      </c>
      <c r="D353" s="139" t="s">
        <v>2791</v>
      </c>
      <c r="E353" s="139" t="s">
        <v>2513</v>
      </c>
      <c r="F353" s="139">
        <f t="shared" si="5"/>
        <v>40311</v>
      </c>
    </row>
    <row r="354" spans="2:6" x14ac:dyDescent="0.2">
      <c r="B354" s="137" t="s">
        <v>2969</v>
      </c>
      <c r="C354" s="138">
        <v>62024</v>
      </c>
      <c r="D354" s="139" t="s">
        <v>2940</v>
      </c>
      <c r="E354" s="139" t="s">
        <v>2513</v>
      </c>
      <c r="F354" s="139">
        <f t="shared" si="5"/>
        <v>62025</v>
      </c>
    </row>
    <row r="355" spans="2:6" x14ac:dyDescent="0.2">
      <c r="B355" s="137" t="s">
        <v>2970</v>
      </c>
      <c r="C355" s="138">
        <v>36000</v>
      </c>
      <c r="D355" s="139" t="s">
        <v>2952</v>
      </c>
      <c r="E355" s="139" t="s">
        <v>2513</v>
      </c>
      <c r="F355" s="139">
        <f t="shared" si="5"/>
        <v>36001</v>
      </c>
    </row>
    <row r="356" spans="2:6" x14ac:dyDescent="0.2">
      <c r="B356" s="137" t="s">
        <v>2971</v>
      </c>
      <c r="C356" s="138">
        <v>36330</v>
      </c>
      <c r="D356" s="139" t="s">
        <v>2952</v>
      </c>
      <c r="E356" s="139" t="s">
        <v>2513</v>
      </c>
      <c r="F356" s="139">
        <f t="shared" si="5"/>
        <v>36331</v>
      </c>
    </row>
    <row r="357" spans="2:6" x14ac:dyDescent="0.2">
      <c r="B357" s="137" t="s">
        <v>2972</v>
      </c>
      <c r="C357" s="138">
        <v>40330</v>
      </c>
      <c r="D357" s="139" t="s">
        <v>2791</v>
      </c>
      <c r="E357" s="139" t="s">
        <v>2513</v>
      </c>
      <c r="F357" s="139">
        <f t="shared" si="5"/>
        <v>40331</v>
      </c>
    </row>
    <row r="358" spans="2:6" x14ac:dyDescent="0.2">
      <c r="B358" s="137" t="s">
        <v>2973</v>
      </c>
      <c r="C358" s="138">
        <v>37224</v>
      </c>
      <c r="D358" s="139" t="s">
        <v>2882</v>
      </c>
      <c r="E358" s="139" t="s">
        <v>2513</v>
      </c>
      <c r="F358" s="139">
        <f t="shared" si="5"/>
        <v>37225</v>
      </c>
    </row>
    <row r="359" spans="2:6" x14ac:dyDescent="0.2">
      <c r="B359" s="137" t="s">
        <v>2974</v>
      </c>
      <c r="C359" s="138">
        <v>40060</v>
      </c>
      <c r="D359" s="139" t="s">
        <v>2791</v>
      </c>
      <c r="E359" s="139" t="s">
        <v>2513</v>
      </c>
      <c r="F359" s="139">
        <f t="shared" si="5"/>
        <v>40061</v>
      </c>
    </row>
    <row r="360" spans="2:6" x14ac:dyDescent="0.2">
      <c r="B360" s="137" t="s">
        <v>2975</v>
      </c>
      <c r="C360" s="138">
        <v>36260</v>
      </c>
      <c r="D360" s="139" t="s">
        <v>2952</v>
      </c>
      <c r="E360" s="139" t="s">
        <v>2513</v>
      </c>
      <c r="F360" s="139">
        <f t="shared" si="5"/>
        <v>36261</v>
      </c>
    </row>
    <row r="361" spans="2:6" x14ac:dyDescent="0.2">
      <c r="B361" s="137" t="s">
        <v>2976</v>
      </c>
      <c r="C361" s="138">
        <v>42060</v>
      </c>
      <c r="D361" s="139" t="s">
        <v>2977</v>
      </c>
      <c r="E361" s="139" t="s">
        <v>2513</v>
      </c>
      <c r="F361" s="139">
        <f t="shared" si="5"/>
        <v>42061</v>
      </c>
    </row>
    <row r="362" spans="2:6" x14ac:dyDescent="0.2">
      <c r="B362" s="137" t="s">
        <v>2978</v>
      </c>
      <c r="C362" s="138">
        <v>36160</v>
      </c>
      <c r="D362" s="139" t="s">
        <v>2952</v>
      </c>
      <c r="E362" s="139" t="s">
        <v>2513</v>
      </c>
      <c r="F362" s="139">
        <f t="shared" si="5"/>
        <v>36161</v>
      </c>
    </row>
    <row r="363" spans="2:6" x14ac:dyDescent="0.2">
      <c r="B363" s="137" t="s">
        <v>2979</v>
      </c>
      <c r="C363" s="138">
        <v>37180</v>
      </c>
      <c r="D363" s="139" t="s">
        <v>2882</v>
      </c>
      <c r="E363" s="139" t="s">
        <v>2513</v>
      </c>
      <c r="F363" s="139">
        <f t="shared" si="5"/>
        <v>37181</v>
      </c>
    </row>
    <row r="364" spans="2:6" x14ac:dyDescent="0.2">
      <c r="B364" s="137" t="s">
        <v>2980</v>
      </c>
      <c r="C364" s="138">
        <v>37130</v>
      </c>
      <c r="D364" s="139" t="s">
        <v>2882</v>
      </c>
      <c r="E364" s="139" t="s">
        <v>2513</v>
      </c>
      <c r="F364" s="139">
        <f t="shared" si="5"/>
        <v>37131</v>
      </c>
    </row>
    <row r="365" spans="2:6" x14ac:dyDescent="0.2">
      <c r="B365" s="137" t="s">
        <v>2981</v>
      </c>
      <c r="C365" s="138">
        <v>37340</v>
      </c>
      <c r="D365" s="139" t="s">
        <v>2882</v>
      </c>
      <c r="E365" s="139" t="s">
        <v>2513</v>
      </c>
      <c r="F365" s="139">
        <f t="shared" si="5"/>
        <v>37341</v>
      </c>
    </row>
    <row r="366" spans="2:6" x14ac:dyDescent="0.2">
      <c r="B366" s="137" t="s">
        <v>2982</v>
      </c>
      <c r="C366" s="138">
        <v>40050</v>
      </c>
      <c r="D366" s="139" t="s">
        <v>2791</v>
      </c>
      <c r="E366" s="139" t="s">
        <v>2513</v>
      </c>
      <c r="F366" s="139">
        <f t="shared" si="5"/>
        <v>40051</v>
      </c>
    </row>
    <row r="367" spans="2:6" x14ac:dyDescent="0.2">
      <c r="B367" s="137" t="s">
        <v>2983</v>
      </c>
      <c r="C367" s="138">
        <v>30050</v>
      </c>
      <c r="D367" s="139" t="s">
        <v>2800</v>
      </c>
      <c r="E367" s="139" t="s">
        <v>2513</v>
      </c>
      <c r="F367" s="139">
        <f t="shared" si="5"/>
        <v>30051</v>
      </c>
    </row>
    <row r="368" spans="2:6" x14ac:dyDescent="0.2">
      <c r="B368" s="137" t="s">
        <v>2984</v>
      </c>
      <c r="C368" s="138">
        <v>37060</v>
      </c>
      <c r="D368" s="139" t="s">
        <v>2882</v>
      </c>
      <c r="E368" s="139" t="s">
        <v>2513</v>
      </c>
      <c r="F368" s="139">
        <f t="shared" si="5"/>
        <v>37061</v>
      </c>
    </row>
    <row r="369" spans="2:6" x14ac:dyDescent="0.2">
      <c r="B369" s="137" t="s">
        <v>2985</v>
      </c>
      <c r="C369" s="138">
        <v>35110</v>
      </c>
      <c r="D369" s="139" t="s">
        <v>2816</v>
      </c>
      <c r="E369" s="139" t="s">
        <v>2513</v>
      </c>
      <c r="F369" s="139">
        <f t="shared" si="5"/>
        <v>35111</v>
      </c>
    </row>
    <row r="370" spans="2:6" x14ac:dyDescent="0.2">
      <c r="B370" s="137" t="s">
        <v>2986</v>
      </c>
      <c r="C370" s="138">
        <v>56316</v>
      </c>
      <c r="D370" s="139" t="s">
        <v>2987</v>
      </c>
      <c r="E370" s="139" t="s">
        <v>2513</v>
      </c>
      <c r="F370" s="139">
        <f t="shared" si="5"/>
        <v>56317</v>
      </c>
    </row>
    <row r="371" spans="2:6" x14ac:dyDescent="0.2">
      <c r="B371" s="137" t="s">
        <v>2988</v>
      </c>
      <c r="C371" s="138">
        <v>40140</v>
      </c>
      <c r="D371" s="139" t="s">
        <v>2791</v>
      </c>
      <c r="E371" s="139" t="s">
        <v>2513</v>
      </c>
      <c r="F371" s="139">
        <f t="shared" si="5"/>
        <v>40141</v>
      </c>
    </row>
    <row r="372" spans="2:6" x14ac:dyDescent="0.2">
      <c r="B372" s="137" t="s">
        <v>2989</v>
      </c>
      <c r="C372" s="138">
        <v>37230</v>
      </c>
      <c r="D372" s="139" t="s">
        <v>2882</v>
      </c>
      <c r="E372" s="139" t="s">
        <v>2513</v>
      </c>
      <c r="F372" s="139">
        <f t="shared" si="5"/>
        <v>37231</v>
      </c>
    </row>
    <row r="373" spans="2:6" x14ac:dyDescent="0.2">
      <c r="B373" s="137" t="s">
        <v>2990</v>
      </c>
      <c r="C373" s="138">
        <v>30052</v>
      </c>
      <c r="D373" s="139" t="s">
        <v>2800</v>
      </c>
      <c r="E373" s="139" t="s">
        <v>2513</v>
      </c>
      <c r="F373" s="139">
        <f t="shared" si="5"/>
        <v>30053</v>
      </c>
    </row>
    <row r="374" spans="2:6" x14ac:dyDescent="0.2">
      <c r="B374" s="137" t="s">
        <v>2991</v>
      </c>
      <c r="C374" s="138">
        <v>62080</v>
      </c>
      <c r="D374" s="139" t="s">
        <v>2940</v>
      </c>
      <c r="E374" s="139" t="s">
        <v>2513</v>
      </c>
      <c r="F374" s="139">
        <f t="shared" si="5"/>
        <v>62081</v>
      </c>
    </row>
    <row r="375" spans="2:6" x14ac:dyDescent="0.2">
      <c r="B375" s="137" t="s">
        <v>2992</v>
      </c>
      <c r="C375" s="138">
        <v>57070</v>
      </c>
      <c r="D375" s="139" t="s">
        <v>2942</v>
      </c>
      <c r="E375" s="139" t="s">
        <v>2513</v>
      </c>
      <c r="F375" s="139">
        <f t="shared" si="5"/>
        <v>57071</v>
      </c>
    </row>
    <row r="376" spans="2:6" x14ac:dyDescent="0.2">
      <c r="B376" s="137" t="s">
        <v>2993</v>
      </c>
      <c r="C376" s="138">
        <v>40300</v>
      </c>
      <c r="D376" s="139" t="s">
        <v>2791</v>
      </c>
      <c r="E376" s="139" t="s">
        <v>2513</v>
      </c>
      <c r="F376" s="139">
        <f t="shared" si="5"/>
        <v>40301</v>
      </c>
    </row>
    <row r="377" spans="2:6" x14ac:dyDescent="0.2">
      <c r="B377" s="137" t="s">
        <v>2994</v>
      </c>
      <c r="C377" s="138">
        <v>40270</v>
      </c>
      <c r="D377" s="139" t="s">
        <v>2791</v>
      </c>
      <c r="E377" s="139" t="s">
        <v>2513</v>
      </c>
      <c r="F377" s="139">
        <f t="shared" si="5"/>
        <v>40271</v>
      </c>
    </row>
    <row r="378" spans="2:6" x14ac:dyDescent="0.2">
      <c r="B378" s="137" t="s">
        <v>2995</v>
      </c>
      <c r="C378" s="138">
        <v>57030</v>
      </c>
      <c r="D378" s="139" t="s">
        <v>2942</v>
      </c>
      <c r="E378" s="139" t="s">
        <v>2513</v>
      </c>
      <c r="F378" s="139">
        <f t="shared" si="5"/>
        <v>57031</v>
      </c>
    </row>
    <row r="379" spans="2:6" x14ac:dyDescent="0.2">
      <c r="B379" s="137" t="s">
        <v>2996</v>
      </c>
      <c r="C379" s="138">
        <v>31000</v>
      </c>
      <c r="D379" s="139" t="s">
        <v>2997</v>
      </c>
      <c r="E379" s="139" t="s">
        <v>2513</v>
      </c>
      <c r="F379" s="139">
        <f t="shared" si="5"/>
        <v>31001</v>
      </c>
    </row>
    <row r="380" spans="2:6" x14ac:dyDescent="0.2">
      <c r="B380" s="137" t="s">
        <v>2998</v>
      </c>
      <c r="C380" s="138">
        <v>57100</v>
      </c>
      <c r="D380" s="139" t="s">
        <v>2942</v>
      </c>
      <c r="E380" s="139" t="s">
        <v>2513</v>
      </c>
      <c r="F380" s="139">
        <f t="shared" si="5"/>
        <v>57101</v>
      </c>
    </row>
    <row r="381" spans="2:6" x14ac:dyDescent="0.2">
      <c r="B381" s="137" t="s">
        <v>2999</v>
      </c>
      <c r="C381" s="138">
        <v>37290</v>
      </c>
      <c r="D381" s="139" t="s">
        <v>2882</v>
      </c>
      <c r="E381" s="139" t="s">
        <v>2513</v>
      </c>
      <c r="F381" s="139">
        <f t="shared" si="5"/>
        <v>37291</v>
      </c>
    </row>
    <row r="382" spans="2:6" x14ac:dyDescent="0.2">
      <c r="B382" s="137" t="s">
        <v>3000</v>
      </c>
      <c r="C382" s="138">
        <v>49460</v>
      </c>
      <c r="D382" s="139" t="s">
        <v>2841</v>
      </c>
      <c r="E382" s="139" t="s">
        <v>2513</v>
      </c>
      <c r="F382" s="139">
        <f t="shared" si="5"/>
        <v>49461</v>
      </c>
    </row>
    <row r="383" spans="2:6" x14ac:dyDescent="0.2">
      <c r="B383" s="137" t="s">
        <v>3001</v>
      </c>
      <c r="C383" s="138">
        <v>48860</v>
      </c>
      <c r="D383" s="139" t="s">
        <v>2793</v>
      </c>
      <c r="E383" s="139" t="s">
        <v>2513</v>
      </c>
      <c r="F383" s="139">
        <f t="shared" si="5"/>
        <v>48861</v>
      </c>
    </row>
    <row r="384" spans="2:6" x14ac:dyDescent="0.2">
      <c r="B384" s="137" t="s">
        <v>3002</v>
      </c>
      <c r="C384" s="138">
        <v>57440</v>
      </c>
      <c r="D384" s="139" t="s">
        <v>2942</v>
      </c>
      <c r="E384" s="139" t="s">
        <v>2513</v>
      </c>
      <c r="F384" s="139">
        <f t="shared" si="5"/>
        <v>57441</v>
      </c>
    </row>
    <row r="385" spans="2:6" x14ac:dyDescent="0.2">
      <c r="B385" s="137" t="s">
        <v>3003</v>
      </c>
      <c r="C385" s="138">
        <v>47600</v>
      </c>
      <c r="D385" s="139" t="s">
        <v>2802</v>
      </c>
      <c r="E385" s="139" t="s">
        <v>2513</v>
      </c>
      <c r="F385" s="139">
        <f t="shared" si="5"/>
        <v>47601</v>
      </c>
    </row>
    <row r="386" spans="2:6" x14ac:dyDescent="0.2">
      <c r="B386" s="137" t="s">
        <v>3004</v>
      </c>
      <c r="C386" s="138">
        <v>48694</v>
      </c>
      <c r="D386" s="139" t="s">
        <v>2793</v>
      </c>
      <c r="E386" s="139" t="s">
        <v>2513</v>
      </c>
      <c r="F386" s="139">
        <f t="shared" si="5"/>
        <v>48695</v>
      </c>
    </row>
    <row r="387" spans="2:6" x14ac:dyDescent="0.2">
      <c r="B387" s="137" t="s">
        <v>3005</v>
      </c>
      <c r="C387" s="138">
        <v>28490</v>
      </c>
      <c r="D387" s="139" t="s">
        <v>2809</v>
      </c>
      <c r="E387" s="139" t="s">
        <v>2503</v>
      </c>
      <c r="F387" s="139">
        <f t="shared" si="5"/>
        <v>28491</v>
      </c>
    </row>
    <row r="388" spans="2:6" x14ac:dyDescent="0.2">
      <c r="B388" s="137" t="s">
        <v>3006</v>
      </c>
      <c r="C388" s="138">
        <v>49520</v>
      </c>
      <c r="D388" s="139" t="s">
        <v>2841</v>
      </c>
      <c r="E388" s="139" t="s">
        <v>2513</v>
      </c>
      <c r="F388" s="139">
        <f t="shared" si="5"/>
        <v>49521</v>
      </c>
    </row>
    <row r="389" spans="2:6" x14ac:dyDescent="0.2">
      <c r="B389" s="137" t="s">
        <v>3007</v>
      </c>
      <c r="C389" s="138">
        <v>12380</v>
      </c>
      <c r="D389" s="139" t="s">
        <v>2922</v>
      </c>
      <c r="E389" s="139" t="s">
        <v>2508</v>
      </c>
      <c r="F389" s="139">
        <f t="shared" si="5"/>
        <v>12381</v>
      </c>
    </row>
    <row r="390" spans="2:6" x14ac:dyDescent="0.2">
      <c r="B390" s="137" t="s">
        <v>3008</v>
      </c>
      <c r="C390" s="138">
        <v>49102</v>
      </c>
      <c r="D390" s="139" t="s">
        <v>2841</v>
      </c>
      <c r="E390" s="139" t="s">
        <v>2513</v>
      </c>
      <c r="F390" s="139">
        <f t="shared" si="5"/>
        <v>49103</v>
      </c>
    </row>
    <row r="391" spans="2:6" x14ac:dyDescent="0.2">
      <c r="B391" s="137" t="s">
        <v>3009</v>
      </c>
      <c r="C391" s="138">
        <v>50310</v>
      </c>
      <c r="D391" s="139" t="s">
        <v>2867</v>
      </c>
      <c r="E391" s="139" t="s">
        <v>2513</v>
      </c>
      <c r="F391" s="139">
        <f t="shared" ref="F391:F454" si="6">C391+1</f>
        <v>50311</v>
      </c>
    </row>
    <row r="392" spans="2:6" x14ac:dyDescent="0.2">
      <c r="B392" s="137" t="s">
        <v>3010</v>
      </c>
      <c r="C392" s="138">
        <v>37700</v>
      </c>
      <c r="D392" s="139" t="s">
        <v>2882</v>
      </c>
      <c r="E392" s="139" t="s">
        <v>2513</v>
      </c>
      <c r="F392" s="139">
        <f t="shared" si="6"/>
        <v>37701</v>
      </c>
    </row>
    <row r="393" spans="2:6" x14ac:dyDescent="0.2">
      <c r="B393" s="137" t="s">
        <v>3011</v>
      </c>
      <c r="C393" s="138">
        <v>50840</v>
      </c>
      <c r="D393" s="139" t="s">
        <v>2789</v>
      </c>
      <c r="E393" s="139" t="s">
        <v>2513</v>
      </c>
      <c r="F393" s="139">
        <f t="shared" si="6"/>
        <v>50841</v>
      </c>
    </row>
    <row r="394" spans="2:6" x14ac:dyDescent="0.2">
      <c r="B394" s="137" t="s">
        <v>3012</v>
      </c>
      <c r="C394" s="138">
        <v>48770</v>
      </c>
      <c r="D394" s="139" t="s">
        <v>2793</v>
      </c>
      <c r="E394" s="139" t="s">
        <v>2513</v>
      </c>
      <c r="F394" s="139">
        <f t="shared" si="6"/>
        <v>48771</v>
      </c>
    </row>
    <row r="395" spans="2:6" x14ac:dyDescent="0.2">
      <c r="B395" s="137" t="s">
        <v>3013</v>
      </c>
      <c r="C395" s="138">
        <v>50120</v>
      </c>
      <c r="D395" s="139" t="s">
        <v>2789</v>
      </c>
      <c r="E395" s="139" t="s">
        <v>2513</v>
      </c>
      <c r="F395" s="139">
        <f t="shared" si="6"/>
        <v>50121</v>
      </c>
    </row>
    <row r="396" spans="2:6" x14ac:dyDescent="0.2">
      <c r="B396" s="137" t="s">
        <v>3014</v>
      </c>
      <c r="C396" s="138">
        <v>50350</v>
      </c>
      <c r="D396" s="139" t="s">
        <v>2867</v>
      </c>
      <c r="E396" s="139" t="s">
        <v>2513</v>
      </c>
      <c r="F396" s="139">
        <f t="shared" si="6"/>
        <v>50351</v>
      </c>
    </row>
    <row r="397" spans="2:6" x14ac:dyDescent="0.2">
      <c r="B397" s="137" t="s">
        <v>3015</v>
      </c>
      <c r="C397" s="138">
        <v>31250</v>
      </c>
      <c r="D397" s="139" t="s">
        <v>2997</v>
      </c>
      <c r="E397" s="139" t="s">
        <v>2513</v>
      </c>
      <c r="F397" s="139">
        <f t="shared" si="6"/>
        <v>31251</v>
      </c>
    </row>
    <row r="398" spans="2:6" x14ac:dyDescent="0.2">
      <c r="B398" s="137" t="s">
        <v>3016</v>
      </c>
      <c r="C398" s="138">
        <v>31400</v>
      </c>
      <c r="D398" s="139" t="s">
        <v>2997</v>
      </c>
      <c r="E398" s="139" t="s">
        <v>2513</v>
      </c>
      <c r="F398" s="139">
        <f t="shared" si="6"/>
        <v>31401</v>
      </c>
    </row>
    <row r="399" spans="2:6" x14ac:dyDescent="0.2">
      <c r="B399" s="137" t="s">
        <v>3017</v>
      </c>
      <c r="C399" s="138">
        <v>57430</v>
      </c>
      <c r="D399" s="139" t="s">
        <v>2942</v>
      </c>
      <c r="E399" s="139" t="s">
        <v>2513</v>
      </c>
      <c r="F399" s="139">
        <f t="shared" si="6"/>
        <v>57431</v>
      </c>
    </row>
    <row r="400" spans="2:6" x14ac:dyDescent="0.2">
      <c r="B400" s="137" t="s">
        <v>3018</v>
      </c>
      <c r="C400" s="138">
        <v>40520</v>
      </c>
      <c r="D400" s="139" t="s">
        <v>2791</v>
      </c>
      <c r="E400" s="139" t="s">
        <v>2513</v>
      </c>
      <c r="F400" s="139">
        <f t="shared" si="6"/>
        <v>40521</v>
      </c>
    </row>
    <row r="401" spans="2:6" x14ac:dyDescent="0.2">
      <c r="B401" s="137" t="s">
        <v>3019</v>
      </c>
      <c r="C401" s="138">
        <v>10500</v>
      </c>
      <c r="D401" s="139" t="s">
        <v>2857</v>
      </c>
      <c r="E401" s="139" t="s">
        <v>2508</v>
      </c>
      <c r="F401" s="139">
        <f t="shared" si="6"/>
        <v>10501</v>
      </c>
    </row>
    <row r="402" spans="2:6" x14ac:dyDescent="0.2">
      <c r="B402" s="137" t="s">
        <v>3020</v>
      </c>
      <c r="C402" s="138">
        <v>57150</v>
      </c>
      <c r="D402" s="139" t="s">
        <v>2942</v>
      </c>
      <c r="E402" s="139" t="s">
        <v>2513</v>
      </c>
      <c r="F402" s="139">
        <f t="shared" si="6"/>
        <v>57151</v>
      </c>
    </row>
    <row r="403" spans="2:6" ht="15" customHeight="1" x14ac:dyDescent="0.2">
      <c r="B403" s="137" t="s">
        <v>3021</v>
      </c>
      <c r="C403" s="138">
        <v>77320</v>
      </c>
      <c r="D403" s="139" t="s">
        <v>2917</v>
      </c>
      <c r="E403" s="139" t="s">
        <v>2525</v>
      </c>
      <c r="F403" s="139">
        <f t="shared" si="6"/>
        <v>77321</v>
      </c>
    </row>
    <row r="404" spans="2:6" ht="15" customHeight="1" x14ac:dyDescent="0.2">
      <c r="B404" s="137" t="s">
        <v>3022</v>
      </c>
      <c r="C404" s="138">
        <v>30004</v>
      </c>
      <c r="D404" s="139" t="s">
        <v>2800</v>
      </c>
      <c r="E404" s="139" t="s">
        <v>2513</v>
      </c>
      <c r="F404" s="139">
        <f t="shared" si="6"/>
        <v>30005</v>
      </c>
    </row>
    <row r="405" spans="2:6" x14ac:dyDescent="0.2">
      <c r="B405" s="137" t="s">
        <v>3023</v>
      </c>
      <c r="C405" s="138">
        <v>60030</v>
      </c>
      <c r="D405" s="139" t="s">
        <v>2887</v>
      </c>
      <c r="E405" s="139" t="s">
        <v>2513</v>
      </c>
      <c r="F405" s="139">
        <f t="shared" si="6"/>
        <v>60031</v>
      </c>
    </row>
    <row r="406" spans="2:6" x14ac:dyDescent="0.2">
      <c r="B406" s="137" t="s">
        <v>3024</v>
      </c>
      <c r="C406" s="138">
        <v>57174</v>
      </c>
      <c r="D406" s="139" t="s">
        <v>2942</v>
      </c>
      <c r="E406" s="139" t="s">
        <v>2513</v>
      </c>
      <c r="F406" s="139">
        <f t="shared" si="6"/>
        <v>57175</v>
      </c>
    </row>
    <row r="407" spans="2:6" x14ac:dyDescent="0.2">
      <c r="B407" s="137" t="s">
        <v>3025</v>
      </c>
      <c r="C407" s="138">
        <v>18800</v>
      </c>
      <c r="D407" s="139" t="s">
        <v>3026</v>
      </c>
      <c r="E407" s="139" t="s">
        <v>2503</v>
      </c>
      <c r="F407" s="139">
        <f t="shared" si="6"/>
        <v>18801</v>
      </c>
    </row>
    <row r="408" spans="2:6" x14ac:dyDescent="0.2">
      <c r="B408" s="137" t="s">
        <v>3027</v>
      </c>
      <c r="C408" s="138">
        <v>21270</v>
      </c>
      <c r="D408" s="139" t="s">
        <v>2819</v>
      </c>
      <c r="E408" s="139" t="s">
        <v>2503</v>
      </c>
      <c r="F408" s="139">
        <f t="shared" si="6"/>
        <v>21271</v>
      </c>
    </row>
    <row r="409" spans="2:6" x14ac:dyDescent="0.2">
      <c r="B409" s="137" t="s">
        <v>3028</v>
      </c>
      <c r="C409" s="138">
        <v>19090</v>
      </c>
      <c r="D409" s="139" t="s">
        <v>3029</v>
      </c>
      <c r="E409" s="139" t="s">
        <v>2503</v>
      </c>
      <c r="F409" s="139">
        <f t="shared" si="6"/>
        <v>19091</v>
      </c>
    </row>
    <row r="410" spans="2:6" x14ac:dyDescent="0.2">
      <c r="B410" s="137" t="s">
        <v>3030</v>
      </c>
      <c r="C410" s="138">
        <v>46210</v>
      </c>
      <c r="D410" s="139" t="s">
        <v>2802</v>
      </c>
      <c r="E410" s="139" t="s">
        <v>2513</v>
      </c>
      <c r="F410" s="139">
        <f t="shared" si="6"/>
        <v>46211</v>
      </c>
    </row>
    <row r="411" spans="2:6" x14ac:dyDescent="0.2">
      <c r="B411" s="137" t="s">
        <v>3031</v>
      </c>
      <c r="C411" s="138">
        <v>48930</v>
      </c>
      <c r="D411" s="139" t="s">
        <v>2793</v>
      </c>
      <c r="E411" s="139" t="s">
        <v>2513</v>
      </c>
      <c r="F411" s="139">
        <f t="shared" si="6"/>
        <v>48931</v>
      </c>
    </row>
    <row r="412" spans="2:6" x14ac:dyDescent="0.2">
      <c r="B412" s="137" t="s">
        <v>3032</v>
      </c>
      <c r="C412" s="138">
        <v>13240</v>
      </c>
      <c r="D412" s="139" t="s">
        <v>3033</v>
      </c>
      <c r="E412" s="139" t="s">
        <v>2508</v>
      </c>
      <c r="F412" s="139">
        <f t="shared" si="6"/>
        <v>13241</v>
      </c>
    </row>
    <row r="413" spans="2:6" x14ac:dyDescent="0.2">
      <c r="B413" s="137" t="s">
        <v>3034</v>
      </c>
      <c r="C413" s="138">
        <v>48840</v>
      </c>
      <c r="D413" s="139" t="s">
        <v>2793</v>
      </c>
      <c r="E413" s="139" t="s">
        <v>2513</v>
      </c>
      <c r="F413" s="139">
        <f t="shared" si="6"/>
        <v>48841</v>
      </c>
    </row>
    <row r="414" spans="2:6" x14ac:dyDescent="0.2">
      <c r="B414" s="137" t="s">
        <v>3035</v>
      </c>
      <c r="C414" s="138">
        <v>42230</v>
      </c>
      <c r="D414" s="139" t="s">
        <v>2977</v>
      </c>
      <c r="E414" s="139" t="s">
        <v>2513</v>
      </c>
      <c r="F414" s="139">
        <f t="shared" si="6"/>
        <v>42231</v>
      </c>
    </row>
    <row r="415" spans="2:6" x14ac:dyDescent="0.2">
      <c r="B415" s="137" t="s">
        <v>3036</v>
      </c>
      <c r="C415" s="138">
        <v>47476</v>
      </c>
      <c r="D415" s="139" t="s">
        <v>2802</v>
      </c>
      <c r="E415" s="139" t="s">
        <v>2513</v>
      </c>
      <c r="F415" s="139">
        <f t="shared" si="6"/>
        <v>47477</v>
      </c>
    </row>
    <row r="416" spans="2:6" x14ac:dyDescent="0.2">
      <c r="B416" s="137" t="s">
        <v>3037</v>
      </c>
      <c r="C416" s="138">
        <v>49730</v>
      </c>
      <c r="D416" s="139" t="s">
        <v>2841</v>
      </c>
      <c r="E416" s="139" t="s">
        <v>2513</v>
      </c>
      <c r="F416" s="139">
        <f t="shared" si="6"/>
        <v>49731</v>
      </c>
    </row>
    <row r="417" spans="2:6" x14ac:dyDescent="0.2">
      <c r="B417" s="137" t="s">
        <v>3037</v>
      </c>
      <c r="C417" s="138">
        <v>47300</v>
      </c>
      <c r="D417" s="139" t="s">
        <v>2802</v>
      </c>
      <c r="E417" s="139" t="s">
        <v>2513</v>
      </c>
      <c r="F417" s="139">
        <f t="shared" si="6"/>
        <v>47301</v>
      </c>
    </row>
    <row r="418" spans="2:6" x14ac:dyDescent="0.2">
      <c r="B418" s="137" t="s">
        <v>3038</v>
      </c>
      <c r="C418" s="138">
        <v>48800</v>
      </c>
      <c r="D418" s="139" t="s">
        <v>2793</v>
      </c>
      <c r="E418" s="139" t="s">
        <v>2513</v>
      </c>
      <c r="F418" s="139">
        <f t="shared" si="6"/>
        <v>48801</v>
      </c>
    </row>
    <row r="419" spans="2:6" x14ac:dyDescent="0.2">
      <c r="B419" s="137" t="s">
        <v>3039</v>
      </c>
      <c r="C419" s="138">
        <v>57490</v>
      </c>
      <c r="D419" s="139" t="s">
        <v>2942</v>
      </c>
      <c r="E419" s="139" t="s">
        <v>2513</v>
      </c>
      <c r="F419" s="139">
        <f t="shared" si="6"/>
        <v>57491</v>
      </c>
    </row>
    <row r="420" spans="2:6" x14ac:dyDescent="0.2">
      <c r="B420" s="137" t="s">
        <v>3040</v>
      </c>
      <c r="C420" s="138">
        <v>15500</v>
      </c>
      <c r="D420" s="139" t="s">
        <v>2901</v>
      </c>
      <c r="E420" s="139" t="s">
        <v>2577</v>
      </c>
      <c r="F420" s="139">
        <f t="shared" si="6"/>
        <v>15501</v>
      </c>
    </row>
    <row r="421" spans="2:6" x14ac:dyDescent="0.2">
      <c r="B421" s="137" t="s">
        <v>3041</v>
      </c>
      <c r="C421" s="138">
        <v>86000</v>
      </c>
      <c r="D421" s="139" t="s">
        <v>2869</v>
      </c>
      <c r="E421" s="139" t="s">
        <v>2553</v>
      </c>
      <c r="F421" s="139">
        <f t="shared" si="6"/>
        <v>86001</v>
      </c>
    </row>
    <row r="422" spans="2:6" x14ac:dyDescent="0.2">
      <c r="B422" s="137" t="s">
        <v>3042</v>
      </c>
      <c r="C422" s="138">
        <v>12630</v>
      </c>
      <c r="D422" s="139" t="s">
        <v>2853</v>
      </c>
      <c r="E422" s="139" t="s">
        <v>2508</v>
      </c>
      <c r="F422" s="139">
        <f t="shared" si="6"/>
        <v>12631</v>
      </c>
    </row>
    <row r="423" spans="2:6" x14ac:dyDescent="0.2">
      <c r="B423" s="137" t="s">
        <v>3043</v>
      </c>
      <c r="C423" s="138">
        <v>22130</v>
      </c>
      <c r="D423" s="139" t="s">
        <v>2851</v>
      </c>
      <c r="E423" s="139" t="s">
        <v>2503</v>
      </c>
      <c r="F423" s="139">
        <f t="shared" si="6"/>
        <v>22131</v>
      </c>
    </row>
    <row r="424" spans="2:6" x14ac:dyDescent="0.2">
      <c r="B424" s="137" t="s">
        <v>3044</v>
      </c>
      <c r="C424" s="138">
        <v>70080</v>
      </c>
      <c r="D424" s="139" t="s">
        <v>2830</v>
      </c>
      <c r="E424" s="139" t="s">
        <v>2525</v>
      </c>
      <c r="F424" s="139">
        <f t="shared" si="6"/>
        <v>70081</v>
      </c>
    </row>
    <row r="425" spans="2:6" ht="13.5" customHeight="1" x14ac:dyDescent="0.2">
      <c r="B425" s="137" t="s">
        <v>3045</v>
      </c>
      <c r="C425" s="138">
        <v>24350</v>
      </c>
      <c r="D425" s="139" t="s">
        <v>3046</v>
      </c>
      <c r="E425" s="139" t="s">
        <v>2503</v>
      </c>
      <c r="F425" s="139">
        <f t="shared" si="6"/>
        <v>24351</v>
      </c>
    </row>
    <row r="426" spans="2:6" ht="13.5" customHeight="1" x14ac:dyDescent="0.2">
      <c r="B426" s="137" t="s">
        <v>3047</v>
      </c>
      <c r="C426" s="138">
        <v>22160</v>
      </c>
      <c r="D426" s="139" t="s">
        <v>2851</v>
      </c>
      <c r="E426" s="139" t="s">
        <v>2503</v>
      </c>
      <c r="F426" s="139">
        <f t="shared" si="6"/>
        <v>22161</v>
      </c>
    </row>
    <row r="427" spans="2:6" x14ac:dyDescent="0.2">
      <c r="B427" s="137" t="s">
        <v>3048</v>
      </c>
      <c r="C427" s="138">
        <v>77170</v>
      </c>
      <c r="D427" s="139" t="s">
        <v>2917</v>
      </c>
      <c r="E427" s="139" t="s">
        <v>2525</v>
      </c>
      <c r="F427" s="139">
        <f t="shared" si="6"/>
        <v>77171</v>
      </c>
    </row>
    <row r="428" spans="2:6" x14ac:dyDescent="0.2">
      <c r="B428" s="137" t="s">
        <v>3049</v>
      </c>
      <c r="C428" s="138">
        <v>22540</v>
      </c>
      <c r="D428" s="139" t="s">
        <v>2851</v>
      </c>
      <c r="E428" s="139" t="s">
        <v>2503</v>
      </c>
      <c r="F428" s="139">
        <f t="shared" si="6"/>
        <v>22541</v>
      </c>
    </row>
    <row r="429" spans="2:6" x14ac:dyDescent="0.2">
      <c r="B429" s="137" t="s">
        <v>3050</v>
      </c>
      <c r="C429" s="138">
        <v>66300</v>
      </c>
      <c r="D429" s="139" t="s">
        <v>2911</v>
      </c>
      <c r="E429" s="139" t="s">
        <v>2525</v>
      </c>
      <c r="F429" s="139">
        <f t="shared" si="6"/>
        <v>66301</v>
      </c>
    </row>
    <row r="430" spans="2:6" x14ac:dyDescent="0.2">
      <c r="B430" s="137" t="s">
        <v>3051</v>
      </c>
      <c r="C430" s="138">
        <v>48240</v>
      </c>
      <c r="D430" s="139" t="s">
        <v>2822</v>
      </c>
      <c r="E430" s="139" t="s">
        <v>2513</v>
      </c>
      <c r="F430" s="139">
        <f t="shared" si="6"/>
        <v>48241</v>
      </c>
    </row>
    <row r="431" spans="2:6" x14ac:dyDescent="0.2">
      <c r="B431" s="137" t="s">
        <v>3052</v>
      </c>
      <c r="C431" s="138">
        <v>49764</v>
      </c>
      <c r="D431" s="139" t="s">
        <v>2797</v>
      </c>
      <c r="E431" s="139" t="s">
        <v>2513</v>
      </c>
      <c r="F431" s="139">
        <f t="shared" si="6"/>
        <v>49765</v>
      </c>
    </row>
    <row r="432" spans="2:6" x14ac:dyDescent="0.2">
      <c r="B432" s="137" t="s">
        <v>3053</v>
      </c>
      <c r="C432" s="138">
        <v>22320</v>
      </c>
      <c r="D432" s="139" t="s">
        <v>2851</v>
      </c>
      <c r="E432" s="139" t="s">
        <v>2503</v>
      </c>
      <c r="F432" s="139">
        <f t="shared" si="6"/>
        <v>22321</v>
      </c>
    </row>
    <row r="433" spans="2:6" x14ac:dyDescent="0.2">
      <c r="B433" s="137" t="s">
        <v>3054</v>
      </c>
      <c r="C433" s="138">
        <v>63450</v>
      </c>
      <c r="D433" s="139" t="s">
        <v>2938</v>
      </c>
      <c r="E433" s="139" t="s">
        <v>2513</v>
      </c>
      <c r="F433" s="139">
        <f t="shared" si="6"/>
        <v>63451</v>
      </c>
    </row>
    <row r="434" spans="2:6" x14ac:dyDescent="0.2">
      <c r="B434" s="137" t="s">
        <v>3055</v>
      </c>
      <c r="C434" s="138">
        <v>51270</v>
      </c>
      <c r="D434" s="139" t="s">
        <v>2828</v>
      </c>
      <c r="E434" s="139" t="s">
        <v>2513</v>
      </c>
      <c r="F434" s="139">
        <f t="shared" si="6"/>
        <v>51271</v>
      </c>
    </row>
    <row r="435" spans="2:6" x14ac:dyDescent="0.2">
      <c r="B435" s="137" t="s">
        <v>3056</v>
      </c>
      <c r="C435" s="138">
        <v>42110</v>
      </c>
      <c r="D435" s="139" t="s">
        <v>2977</v>
      </c>
      <c r="E435" s="139" t="s">
        <v>2513</v>
      </c>
      <c r="F435" s="139">
        <f t="shared" si="6"/>
        <v>42111</v>
      </c>
    </row>
    <row r="436" spans="2:6" x14ac:dyDescent="0.2">
      <c r="B436" s="137" t="s">
        <v>3057</v>
      </c>
      <c r="C436" s="138">
        <v>19120</v>
      </c>
      <c r="D436" s="139" t="s">
        <v>3029</v>
      </c>
      <c r="E436" s="139" t="s">
        <v>2503</v>
      </c>
      <c r="F436" s="139">
        <f t="shared" si="6"/>
        <v>19121</v>
      </c>
    </row>
    <row r="437" spans="2:6" x14ac:dyDescent="0.2">
      <c r="B437" s="137" t="s">
        <v>3058</v>
      </c>
      <c r="C437" s="138">
        <v>11250</v>
      </c>
      <c r="D437" s="139" t="s">
        <v>2860</v>
      </c>
      <c r="E437" s="139" t="s">
        <v>2508</v>
      </c>
      <c r="F437" s="139">
        <f t="shared" si="6"/>
        <v>11251</v>
      </c>
    </row>
    <row r="438" spans="2:6" x14ac:dyDescent="0.2">
      <c r="B438" s="137" t="s">
        <v>2502</v>
      </c>
      <c r="C438" s="138">
        <v>24420</v>
      </c>
      <c r="D438" s="139" t="s">
        <v>3059</v>
      </c>
      <c r="E438" s="139" t="s">
        <v>2503</v>
      </c>
      <c r="F438" s="139">
        <f t="shared" si="6"/>
        <v>24421</v>
      </c>
    </row>
    <row r="439" spans="2:6" x14ac:dyDescent="0.2">
      <c r="B439" s="137" t="s">
        <v>3060</v>
      </c>
      <c r="C439" s="138">
        <v>42030</v>
      </c>
      <c r="D439" s="139" t="s">
        <v>2977</v>
      </c>
      <c r="E439" s="139" t="s">
        <v>2513</v>
      </c>
      <c r="F439" s="139">
        <f t="shared" si="6"/>
        <v>42031</v>
      </c>
    </row>
    <row r="440" spans="2:6" x14ac:dyDescent="0.2">
      <c r="B440" s="137" t="s">
        <v>3061</v>
      </c>
      <c r="C440" s="138">
        <v>21070</v>
      </c>
      <c r="D440" s="139" t="s">
        <v>2819</v>
      </c>
      <c r="E440" s="139" t="s">
        <v>2503</v>
      </c>
      <c r="F440" s="139">
        <f t="shared" si="6"/>
        <v>21071</v>
      </c>
    </row>
    <row r="441" spans="2:6" x14ac:dyDescent="0.2">
      <c r="B441" s="137" t="s">
        <v>3062</v>
      </c>
      <c r="C441" s="138">
        <v>15200</v>
      </c>
      <c r="D441" s="139" t="s">
        <v>2901</v>
      </c>
      <c r="E441" s="139" t="s">
        <v>2577</v>
      </c>
      <c r="F441" s="139">
        <f t="shared" si="6"/>
        <v>15201</v>
      </c>
    </row>
    <row r="442" spans="2:6" x14ac:dyDescent="0.2">
      <c r="B442" s="137" t="s">
        <v>3063</v>
      </c>
      <c r="C442" s="138">
        <v>80800</v>
      </c>
      <c r="D442" s="139" t="s">
        <v>3064</v>
      </c>
      <c r="E442" s="139" t="s">
        <v>2553</v>
      </c>
      <c r="F442" s="139">
        <f t="shared" si="6"/>
        <v>80801</v>
      </c>
    </row>
    <row r="443" spans="2:6" x14ac:dyDescent="0.2">
      <c r="B443" s="137" t="s">
        <v>3065</v>
      </c>
      <c r="C443" s="138">
        <v>47590</v>
      </c>
      <c r="D443" s="139" t="s">
        <v>2802</v>
      </c>
      <c r="E443" s="139" t="s">
        <v>2513</v>
      </c>
      <c r="F443" s="139">
        <f t="shared" si="6"/>
        <v>47591</v>
      </c>
    </row>
    <row r="444" spans="2:6" x14ac:dyDescent="0.2">
      <c r="B444" s="137" t="s">
        <v>3066</v>
      </c>
      <c r="C444" s="138">
        <v>51420</v>
      </c>
      <c r="D444" s="139" t="s">
        <v>2828</v>
      </c>
      <c r="E444" s="139" t="s">
        <v>2513</v>
      </c>
      <c r="F444" s="139">
        <f t="shared" si="6"/>
        <v>51421</v>
      </c>
    </row>
    <row r="445" spans="2:6" x14ac:dyDescent="0.2">
      <c r="B445" s="137" t="s">
        <v>3067</v>
      </c>
      <c r="C445" s="138">
        <v>31450</v>
      </c>
      <c r="D445" s="139" t="s">
        <v>2997</v>
      </c>
      <c r="E445" s="139" t="s">
        <v>2513</v>
      </c>
      <c r="F445" s="139">
        <f t="shared" si="6"/>
        <v>31451</v>
      </c>
    </row>
    <row r="446" spans="2:6" x14ac:dyDescent="0.2">
      <c r="B446" s="137" t="s">
        <v>3068</v>
      </c>
      <c r="C446" s="138">
        <v>10350</v>
      </c>
      <c r="D446" s="139" t="s">
        <v>2857</v>
      </c>
      <c r="E446" s="139" t="s">
        <v>2508</v>
      </c>
      <c r="F446" s="139">
        <f t="shared" si="6"/>
        <v>10351</v>
      </c>
    </row>
    <row r="447" spans="2:6" x14ac:dyDescent="0.2">
      <c r="B447" s="137" t="s">
        <v>3069</v>
      </c>
      <c r="C447" s="138">
        <v>50360</v>
      </c>
      <c r="D447" s="139" t="s">
        <v>2867</v>
      </c>
      <c r="E447" s="139" t="s">
        <v>2513</v>
      </c>
      <c r="F447" s="139">
        <f t="shared" si="6"/>
        <v>50361</v>
      </c>
    </row>
    <row r="448" spans="2:6" x14ac:dyDescent="0.2">
      <c r="B448" s="137" t="s">
        <v>3070</v>
      </c>
      <c r="C448" s="138">
        <v>35460</v>
      </c>
      <c r="D448" s="139" t="s">
        <v>2816</v>
      </c>
      <c r="E448" s="139" t="s">
        <v>2513</v>
      </c>
      <c r="F448" s="139">
        <f t="shared" si="6"/>
        <v>35461</v>
      </c>
    </row>
    <row r="449" spans="2:6" x14ac:dyDescent="0.2">
      <c r="B449" s="137" t="s">
        <v>3071</v>
      </c>
      <c r="C449" s="138">
        <v>13190</v>
      </c>
      <c r="D449" s="139" t="s">
        <v>3033</v>
      </c>
      <c r="E449" s="139" t="s">
        <v>2508</v>
      </c>
      <c r="F449" s="139">
        <f t="shared" si="6"/>
        <v>13191</v>
      </c>
    </row>
    <row r="450" spans="2:6" x14ac:dyDescent="0.2">
      <c r="B450" s="137" t="s">
        <v>3072</v>
      </c>
      <c r="C450" s="138">
        <v>24280</v>
      </c>
      <c r="D450" s="139" t="s">
        <v>3073</v>
      </c>
      <c r="E450" s="139" t="s">
        <v>2503</v>
      </c>
      <c r="F450" s="139">
        <f t="shared" si="6"/>
        <v>24281</v>
      </c>
    </row>
    <row r="451" spans="2:6" x14ac:dyDescent="0.2">
      <c r="B451" s="137" t="s">
        <v>3074</v>
      </c>
      <c r="C451" s="138">
        <v>43270</v>
      </c>
      <c r="D451" s="139" t="s">
        <v>2865</v>
      </c>
      <c r="E451" s="139" t="s">
        <v>2513</v>
      </c>
      <c r="F451" s="139">
        <f t="shared" si="6"/>
        <v>43271</v>
      </c>
    </row>
    <row r="452" spans="2:6" x14ac:dyDescent="0.2">
      <c r="B452" s="137" t="s">
        <v>3075</v>
      </c>
      <c r="C452" s="138">
        <v>55200</v>
      </c>
      <c r="D452" s="139" t="s">
        <v>2795</v>
      </c>
      <c r="E452" s="139" t="s">
        <v>2513</v>
      </c>
      <c r="F452" s="139">
        <f t="shared" si="6"/>
        <v>55201</v>
      </c>
    </row>
    <row r="453" spans="2:6" x14ac:dyDescent="0.2">
      <c r="B453" s="137" t="s">
        <v>3076</v>
      </c>
      <c r="C453" s="138">
        <v>10404</v>
      </c>
      <c r="D453" s="139" t="s">
        <v>2857</v>
      </c>
      <c r="E453" s="139" t="s">
        <v>2508</v>
      </c>
      <c r="F453" s="139">
        <f t="shared" si="6"/>
        <v>10405</v>
      </c>
    </row>
    <row r="454" spans="2:6" x14ac:dyDescent="0.2">
      <c r="B454" s="137" t="s">
        <v>3077</v>
      </c>
      <c r="C454" s="138">
        <v>10320</v>
      </c>
      <c r="D454" s="139" t="s">
        <v>2857</v>
      </c>
      <c r="E454" s="139" t="s">
        <v>2508</v>
      </c>
      <c r="F454" s="139">
        <f t="shared" si="6"/>
        <v>10321</v>
      </c>
    </row>
    <row r="455" spans="2:6" x14ac:dyDescent="0.2">
      <c r="B455" s="137" t="s">
        <v>3078</v>
      </c>
      <c r="C455" s="138">
        <v>42260</v>
      </c>
      <c r="D455" s="139" t="s">
        <v>2977</v>
      </c>
      <c r="E455" s="139" t="s">
        <v>2513</v>
      </c>
      <c r="F455" s="139">
        <f t="shared" ref="F455:F518" si="7">C455+1</f>
        <v>42261</v>
      </c>
    </row>
    <row r="456" spans="2:6" x14ac:dyDescent="0.2">
      <c r="B456" s="137" t="s">
        <v>3079</v>
      </c>
      <c r="C456" s="138">
        <v>63020</v>
      </c>
      <c r="D456" s="139" t="s">
        <v>2938</v>
      </c>
      <c r="E456" s="139" t="s">
        <v>2513</v>
      </c>
      <c r="F456" s="139">
        <f t="shared" si="7"/>
        <v>63021</v>
      </c>
    </row>
    <row r="457" spans="2:6" x14ac:dyDescent="0.2">
      <c r="B457" s="137" t="s">
        <v>3080</v>
      </c>
      <c r="C457" s="138">
        <v>69090</v>
      </c>
      <c r="D457" s="139" t="s">
        <v>2925</v>
      </c>
      <c r="E457" s="139" t="s">
        <v>2525</v>
      </c>
      <c r="F457" s="139">
        <f t="shared" si="7"/>
        <v>69091</v>
      </c>
    </row>
    <row r="458" spans="2:6" x14ac:dyDescent="0.2">
      <c r="B458" s="137" t="s">
        <v>3081</v>
      </c>
      <c r="C458" s="138">
        <v>57200</v>
      </c>
      <c r="D458" s="139" t="s">
        <v>2942</v>
      </c>
      <c r="E458" s="139" t="s">
        <v>2513</v>
      </c>
      <c r="F458" s="139">
        <f t="shared" si="7"/>
        <v>57201</v>
      </c>
    </row>
    <row r="459" spans="2:6" x14ac:dyDescent="0.2">
      <c r="B459" s="137" t="s">
        <v>3082</v>
      </c>
      <c r="C459" s="138">
        <v>47882</v>
      </c>
      <c r="D459" s="139" t="s">
        <v>2797</v>
      </c>
      <c r="E459" s="139" t="s">
        <v>2513</v>
      </c>
      <c r="F459" s="139">
        <f t="shared" si="7"/>
        <v>47883</v>
      </c>
    </row>
    <row r="460" spans="2:6" x14ac:dyDescent="0.2">
      <c r="B460" s="137" t="s">
        <v>3083</v>
      </c>
      <c r="C460" s="138">
        <v>13170</v>
      </c>
      <c r="D460" s="139" t="s">
        <v>3033</v>
      </c>
      <c r="E460" s="139" t="s">
        <v>2508</v>
      </c>
      <c r="F460" s="139">
        <f t="shared" si="7"/>
        <v>13171</v>
      </c>
    </row>
    <row r="461" spans="2:6" x14ac:dyDescent="0.2">
      <c r="B461" s="137" t="s">
        <v>3084</v>
      </c>
      <c r="C461" s="138">
        <v>14400</v>
      </c>
      <c r="D461" s="139" t="s">
        <v>2901</v>
      </c>
      <c r="E461" s="139" t="s">
        <v>2577</v>
      </c>
      <c r="F461" s="139">
        <f t="shared" si="7"/>
        <v>14401</v>
      </c>
    </row>
    <row r="462" spans="2:6" x14ac:dyDescent="0.2">
      <c r="B462" s="137" t="s">
        <v>3085</v>
      </c>
      <c r="C462" s="138">
        <v>14100</v>
      </c>
      <c r="D462" s="139" t="s">
        <v>2901</v>
      </c>
      <c r="E462" s="139" t="s">
        <v>2577</v>
      </c>
      <c r="F462" s="139">
        <f t="shared" si="7"/>
        <v>14101</v>
      </c>
    </row>
    <row r="463" spans="2:6" x14ac:dyDescent="0.2">
      <c r="B463" s="137" t="s">
        <v>3086</v>
      </c>
      <c r="C463" s="138">
        <v>35400</v>
      </c>
      <c r="D463" s="139" t="s">
        <v>2816</v>
      </c>
      <c r="E463" s="139" t="s">
        <v>2513</v>
      </c>
      <c r="F463" s="139">
        <f t="shared" si="7"/>
        <v>35401</v>
      </c>
    </row>
    <row r="464" spans="2:6" x14ac:dyDescent="0.2">
      <c r="B464" s="137" t="s">
        <v>3087</v>
      </c>
      <c r="C464" s="138">
        <v>48280</v>
      </c>
      <c r="D464" s="139" t="s">
        <v>2822</v>
      </c>
      <c r="E464" s="139" t="s">
        <v>2513</v>
      </c>
      <c r="F464" s="139">
        <f t="shared" si="7"/>
        <v>48281</v>
      </c>
    </row>
    <row r="465" spans="2:6" x14ac:dyDescent="0.2">
      <c r="B465" s="137" t="s">
        <v>3088</v>
      </c>
      <c r="C465" s="138">
        <v>45680</v>
      </c>
      <c r="D465" s="139" t="s">
        <v>3089</v>
      </c>
      <c r="E465" s="139" t="s">
        <v>2573</v>
      </c>
      <c r="F465" s="139">
        <f t="shared" si="7"/>
        <v>45681</v>
      </c>
    </row>
    <row r="466" spans="2:6" x14ac:dyDescent="0.2">
      <c r="B466" s="137" t="s">
        <v>3090</v>
      </c>
      <c r="C466" s="138">
        <v>12620</v>
      </c>
      <c r="D466" s="139" t="s">
        <v>2853</v>
      </c>
      <c r="E466" s="139" t="s">
        <v>2508</v>
      </c>
      <c r="F466" s="139">
        <f t="shared" si="7"/>
        <v>12621</v>
      </c>
    </row>
    <row r="467" spans="2:6" x14ac:dyDescent="0.2">
      <c r="B467" s="137" t="s">
        <v>3091</v>
      </c>
      <c r="C467" s="138">
        <v>29190</v>
      </c>
      <c r="D467" s="139" t="s">
        <v>2846</v>
      </c>
      <c r="E467" s="139" t="s">
        <v>2503</v>
      </c>
      <c r="F467" s="139">
        <f t="shared" si="7"/>
        <v>29191</v>
      </c>
    </row>
    <row r="468" spans="2:6" x14ac:dyDescent="0.2">
      <c r="B468" s="137" t="s">
        <v>3092</v>
      </c>
      <c r="C468" s="138">
        <v>62350</v>
      </c>
      <c r="D468" s="139" t="s">
        <v>2940</v>
      </c>
      <c r="E468" s="139" t="s">
        <v>2513</v>
      </c>
      <c r="F468" s="139">
        <f t="shared" si="7"/>
        <v>62351</v>
      </c>
    </row>
    <row r="469" spans="2:6" x14ac:dyDescent="0.2">
      <c r="B469" s="137" t="s">
        <v>2609</v>
      </c>
      <c r="C469" s="138">
        <v>17200</v>
      </c>
      <c r="D469" s="139" t="s">
        <v>2862</v>
      </c>
      <c r="E469" s="139" t="s">
        <v>2503</v>
      </c>
      <c r="F469" s="139">
        <f t="shared" si="7"/>
        <v>17201</v>
      </c>
    </row>
    <row r="470" spans="2:6" x14ac:dyDescent="0.2">
      <c r="B470" s="137" t="s">
        <v>3093</v>
      </c>
      <c r="C470" s="138">
        <v>21304</v>
      </c>
      <c r="D470" s="139" t="s">
        <v>2819</v>
      </c>
      <c r="E470" s="139" t="s">
        <v>2503</v>
      </c>
      <c r="F470" s="139">
        <f t="shared" si="7"/>
        <v>21305</v>
      </c>
    </row>
    <row r="471" spans="2:6" x14ac:dyDescent="0.2">
      <c r="B471" s="137" t="s">
        <v>3094</v>
      </c>
      <c r="C471" s="138">
        <v>47120</v>
      </c>
      <c r="D471" s="139" t="s">
        <v>3095</v>
      </c>
      <c r="E471" s="139" t="s">
        <v>2513</v>
      </c>
      <c r="F471" s="139">
        <f t="shared" si="7"/>
        <v>47121</v>
      </c>
    </row>
    <row r="472" spans="2:6" x14ac:dyDescent="0.2">
      <c r="B472" s="137" t="s">
        <v>3096</v>
      </c>
      <c r="C472" s="138">
        <v>10230</v>
      </c>
      <c r="D472" s="139" t="s">
        <v>2857</v>
      </c>
      <c r="E472" s="139" t="s">
        <v>2508</v>
      </c>
      <c r="F472" s="139">
        <f t="shared" si="7"/>
        <v>10231</v>
      </c>
    </row>
    <row r="473" spans="2:6" x14ac:dyDescent="0.2">
      <c r="B473" s="137" t="s">
        <v>3097</v>
      </c>
      <c r="C473" s="138">
        <v>48320</v>
      </c>
      <c r="D473" s="139" t="s">
        <v>2793</v>
      </c>
      <c r="E473" s="139" t="s">
        <v>2513</v>
      </c>
      <c r="F473" s="139">
        <f t="shared" si="7"/>
        <v>48321</v>
      </c>
    </row>
    <row r="474" spans="2:6" x14ac:dyDescent="0.2">
      <c r="B474" s="137" t="s">
        <v>3098</v>
      </c>
      <c r="C474" s="138">
        <v>51450</v>
      </c>
      <c r="D474" s="139" t="s">
        <v>2828</v>
      </c>
      <c r="E474" s="139" t="s">
        <v>2513</v>
      </c>
      <c r="F474" s="139">
        <f t="shared" si="7"/>
        <v>51451</v>
      </c>
    </row>
    <row r="475" spans="2:6" x14ac:dyDescent="0.2">
      <c r="B475" s="137" t="s">
        <v>3099</v>
      </c>
      <c r="C475" s="138">
        <v>47470</v>
      </c>
      <c r="D475" s="139" t="s">
        <v>2802</v>
      </c>
      <c r="E475" s="139" t="s">
        <v>2513</v>
      </c>
      <c r="F475" s="139">
        <f t="shared" si="7"/>
        <v>47471</v>
      </c>
    </row>
    <row r="476" spans="2:6" x14ac:dyDescent="0.2">
      <c r="B476" s="137" t="s">
        <v>3100</v>
      </c>
      <c r="C476" s="138">
        <v>48920</v>
      </c>
      <c r="D476" s="139" t="s">
        <v>2793</v>
      </c>
      <c r="E476" s="139" t="s">
        <v>2513</v>
      </c>
      <c r="F476" s="139">
        <f t="shared" si="7"/>
        <v>48921</v>
      </c>
    </row>
    <row r="477" spans="2:6" x14ac:dyDescent="0.2">
      <c r="B477" s="137" t="s">
        <v>3100</v>
      </c>
      <c r="C477" s="138">
        <v>21062</v>
      </c>
      <c r="D477" s="139" t="s">
        <v>2819</v>
      </c>
      <c r="E477" s="139" t="s">
        <v>2503</v>
      </c>
      <c r="F477" s="139">
        <f t="shared" si="7"/>
        <v>21063</v>
      </c>
    </row>
    <row r="478" spans="2:6" x14ac:dyDescent="0.2">
      <c r="B478" s="137" t="s">
        <v>3101</v>
      </c>
      <c r="C478" s="138">
        <v>27300</v>
      </c>
      <c r="D478" s="139" t="s">
        <v>3102</v>
      </c>
      <c r="E478" s="139" t="s">
        <v>2503</v>
      </c>
      <c r="F478" s="139">
        <f t="shared" si="7"/>
        <v>27301</v>
      </c>
    </row>
    <row r="479" spans="2:6" x14ac:dyDescent="0.2">
      <c r="B479" s="137" t="s">
        <v>3103</v>
      </c>
      <c r="C479" s="138">
        <v>49710</v>
      </c>
      <c r="D479" s="139" t="s">
        <v>2841</v>
      </c>
      <c r="E479" s="139" t="s">
        <v>2513</v>
      </c>
      <c r="F479" s="139">
        <f t="shared" si="7"/>
        <v>49711</v>
      </c>
    </row>
    <row r="480" spans="2:6" x14ac:dyDescent="0.2">
      <c r="B480" s="137" t="s">
        <v>3104</v>
      </c>
      <c r="C480" s="138">
        <v>32380</v>
      </c>
      <c r="D480" s="139" t="s">
        <v>2893</v>
      </c>
      <c r="E480" s="139" t="s">
        <v>2513</v>
      </c>
      <c r="F480" s="139">
        <f t="shared" si="7"/>
        <v>32381</v>
      </c>
    </row>
    <row r="481" spans="2:6" x14ac:dyDescent="0.2">
      <c r="B481" s="137" t="s">
        <v>3105</v>
      </c>
      <c r="C481" s="138">
        <v>12260</v>
      </c>
      <c r="D481" s="139" t="s">
        <v>2922</v>
      </c>
      <c r="E481" s="139" t="s">
        <v>2508</v>
      </c>
      <c r="F481" s="139">
        <f t="shared" si="7"/>
        <v>12261</v>
      </c>
    </row>
    <row r="482" spans="2:6" x14ac:dyDescent="0.2">
      <c r="B482" s="137" t="s">
        <v>3106</v>
      </c>
      <c r="C482" s="138">
        <v>31500</v>
      </c>
      <c r="D482" s="139" t="s">
        <v>2997</v>
      </c>
      <c r="E482" s="139" t="s">
        <v>2513</v>
      </c>
      <c r="F482" s="139">
        <f t="shared" si="7"/>
        <v>31501</v>
      </c>
    </row>
    <row r="483" spans="2:6" x14ac:dyDescent="0.2">
      <c r="B483" s="137" t="s">
        <v>3107</v>
      </c>
      <c r="C483" s="138">
        <v>29330</v>
      </c>
      <c r="D483" s="139" t="s">
        <v>2846</v>
      </c>
      <c r="E483" s="139" t="s">
        <v>2503</v>
      </c>
      <c r="F483" s="139">
        <f t="shared" si="7"/>
        <v>29331</v>
      </c>
    </row>
    <row r="484" spans="2:6" x14ac:dyDescent="0.2">
      <c r="B484" s="137" t="s">
        <v>3108</v>
      </c>
      <c r="C484" s="138">
        <v>41024</v>
      </c>
      <c r="D484" s="139" t="s">
        <v>3109</v>
      </c>
      <c r="E484" s="139" t="s">
        <v>2513</v>
      </c>
      <c r="F484" s="139">
        <f t="shared" si="7"/>
        <v>41025</v>
      </c>
    </row>
    <row r="485" spans="2:6" x14ac:dyDescent="0.2">
      <c r="B485" s="137" t="s">
        <v>3110</v>
      </c>
      <c r="C485" s="138">
        <v>61172</v>
      </c>
      <c r="D485" s="139" t="s">
        <v>2904</v>
      </c>
      <c r="E485" s="139" t="s">
        <v>2513</v>
      </c>
      <c r="F485" s="139">
        <f t="shared" si="7"/>
        <v>61173</v>
      </c>
    </row>
    <row r="486" spans="2:6" x14ac:dyDescent="0.2">
      <c r="B486" s="137" t="s">
        <v>3111</v>
      </c>
      <c r="C486" s="138">
        <v>47530</v>
      </c>
      <c r="D486" s="139" t="s">
        <v>2802</v>
      </c>
      <c r="E486" s="139" t="s">
        <v>2513</v>
      </c>
      <c r="F486" s="139">
        <f t="shared" si="7"/>
        <v>47531</v>
      </c>
    </row>
    <row r="487" spans="2:6" x14ac:dyDescent="0.2">
      <c r="B487" s="137" t="s">
        <v>3112</v>
      </c>
      <c r="C487" s="138">
        <v>10080</v>
      </c>
      <c r="D487" s="139" t="s">
        <v>2811</v>
      </c>
      <c r="E487" s="139" t="s">
        <v>2508</v>
      </c>
      <c r="F487" s="139">
        <f t="shared" si="7"/>
        <v>10081</v>
      </c>
    </row>
    <row r="488" spans="2:6" x14ac:dyDescent="0.2">
      <c r="B488" s="137" t="s">
        <v>3113</v>
      </c>
      <c r="C488" s="138">
        <v>11190</v>
      </c>
      <c r="D488" s="139" t="s">
        <v>2860</v>
      </c>
      <c r="E488" s="139" t="s">
        <v>2508</v>
      </c>
      <c r="F488" s="139">
        <f t="shared" si="7"/>
        <v>11191</v>
      </c>
    </row>
    <row r="489" spans="2:6" x14ac:dyDescent="0.2">
      <c r="B489" s="137" t="s">
        <v>3114</v>
      </c>
      <c r="C489" s="138">
        <v>53800</v>
      </c>
      <c r="D489" s="139" t="s">
        <v>2927</v>
      </c>
      <c r="E489" s="139" t="s">
        <v>2513</v>
      </c>
      <c r="F489" s="139">
        <f t="shared" si="7"/>
        <v>53801</v>
      </c>
    </row>
    <row r="490" spans="2:6" x14ac:dyDescent="0.2">
      <c r="B490" s="137" t="s">
        <v>3115</v>
      </c>
      <c r="C490" s="138">
        <v>73070</v>
      </c>
      <c r="D490" s="139" t="s">
        <v>2830</v>
      </c>
      <c r="E490" s="139" t="s">
        <v>2525</v>
      </c>
      <c r="F490" s="139">
        <f t="shared" si="7"/>
        <v>73071</v>
      </c>
    </row>
    <row r="491" spans="2:6" x14ac:dyDescent="0.2">
      <c r="B491" s="137" t="s">
        <v>3116</v>
      </c>
      <c r="C491" s="138">
        <v>35500</v>
      </c>
      <c r="D491" s="139" t="s">
        <v>2816</v>
      </c>
      <c r="E491" s="139" t="s">
        <v>2513</v>
      </c>
      <c r="F491" s="139">
        <f t="shared" si="7"/>
        <v>35501</v>
      </c>
    </row>
    <row r="492" spans="2:6" x14ac:dyDescent="0.2">
      <c r="B492" s="137" t="s">
        <v>3117</v>
      </c>
      <c r="C492" s="138">
        <v>66062</v>
      </c>
      <c r="D492" s="139" t="s">
        <v>3118</v>
      </c>
      <c r="E492" s="139" t="s">
        <v>2525</v>
      </c>
      <c r="F492" s="139">
        <f t="shared" si="7"/>
        <v>66063</v>
      </c>
    </row>
    <row r="493" spans="2:6" x14ac:dyDescent="0.2">
      <c r="B493" s="137" t="s">
        <v>3119</v>
      </c>
      <c r="C493" s="138">
        <v>55220</v>
      </c>
      <c r="D493" s="139" t="s">
        <v>2795</v>
      </c>
      <c r="E493" s="139" t="s">
        <v>2513</v>
      </c>
      <c r="F493" s="139">
        <f t="shared" si="7"/>
        <v>55221</v>
      </c>
    </row>
    <row r="494" spans="2:6" x14ac:dyDescent="0.2">
      <c r="B494" s="137" t="s">
        <v>3120</v>
      </c>
      <c r="C494" s="138">
        <v>19044</v>
      </c>
      <c r="D494" s="139" t="s">
        <v>3121</v>
      </c>
      <c r="E494" s="139" t="s">
        <v>2503</v>
      </c>
      <c r="F494" s="139">
        <f t="shared" si="7"/>
        <v>19045</v>
      </c>
    </row>
    <row r="495" spans="2:6" x14ac:dyDescent="0.2">
      <c r="B495" s="137" t="s">
        <v>3122</v>
      </c>
      <c r="C495" s="138">
        <v>84100</v>
      </c>
      <c r="D495" s="139" t="s">
        <v>3123</v>
      </c>
      <c r="E495" s="139" t="s">
        <v>2553</v>
      </c>
      <c r="F495" s="139">
        <f t="shared" si="7"/>
        <v>84101</v>
      </c>
    </row>
    <row r="496" spans="2:6" x14ac:dyDescent="0.2">
      <c r="B496" s="137" t="s">
        <v>3124</v>
      </c>
      <c r="C496" s="138">
        <v>55190</v>
      </c>
      <c r="D496" s="139" t="s">
        <v>2795</v>
      </c>
      <c r="E496" s="139" t="s">
        <v>2513</v>
      </c>
      <c r="F496" s="139">
        <f t="shared" si="7"/>
        <v>55191</v>
      </c>
    </row>
    <row r="497" spans="2:6" x14ac:dyDescent="0.2">
      <c r="B497" s="137" t="s">
        <v>3125</v>
      </c>
      <c r="C497" s="138">
        <v>66104</v>
      </c>
      <c r="D497" s="139" t="s">
        <v>2911</v>
      </c>
      <c r="E497" s="139" t="s">
        <v>2525</v>
      </c>
      <c r="F497" s="139">
        <f t="shared" si="7"/>
        <v>66105</v>
      </c>
    </row>
    <row r="498" spans="2:6" x14ac:dyDescent="0.2">
      <c r="B498" s="137" t="s">
        <v>3126</v>
      </c>
      <c r="C498" s="138">
        <v>32260</v>
      </c>
      <c r="D498" s="139" t="s">
        <v>2893</v>
      </c>
      <c r="E498" s="139" t="s">
        <v>2513</v>
      </c>
      <c r="F498" s="139">
        <f t="shared" si="7"/>
        <v>32261</v>
      </c>
    </row>
    <row r="499" spans="2:6" x14ac:dyDescent="0.2">
      <c r="B499" s="137" t="s">
        <v>3127</v>
      </c>
      <c r="C499" s="138">
        <v>32250</v>
      </c>
      <c r="D499" s="139" t="s">
        <v>2893</v>
      </c>
      <c r="E499" s="139" t="s">
        <v>2513</v>
      </c>
      <c r="F499" s="139">
        <f t="shared" si="7"/>
        <v>32251</v>
      </c>
    </row>
    <row r="500" spans="2:6" ht="25.5" x14ac:dyDescent="0.2">
      <c r="B500" s="137" t="s">
        <v>3128</v>
      </c>
      <c r="C500" s="138">
        <v>29120</v>
      </c>
      <c r="D500" s="139" t="s">
        <v>2846</v>
      </c>
      <c r="E500" s="139" t="s">
        <v>2503</v>
      </c>
      <c r="F500" s="139">
        <f t="shared" si="7"/>
        <v>29121</v>
      </c>
    </row>
    <row r="501" spans="2:6" x14ac:dyDescent="0.2">
      <c r="B501" s="137" t="s">
        <v>3129</v>
      </c>
      <c r="C501" s="138">
        <v>29090</v>
      </c>
      <c r="D501" s="139" t="s">
        <v>2846</v>
      </c>
      <c r="E501" s="139" t="s">
        <v>2503</v>
      </c>
      <c r="F501" s="139">
        <f t="shared" si="7"/>
        <v>29091</v>
      </c>
    </row>
    <row r="502" spans="2:6" x14ac:dyDescent="0.2">
      <c r="B502" s="137" t="s">
        <v>3130</v>
      </c>
      <c r="C502" s="138">
        <v>27900</v>
      </c>
      <c r="D502" s="139" t="s">
        <v>3102</v>
      </c>
      <c r="E502" s="139" t="s">
        <v>2503</v>
      </c>
      <c r="F502" s="139">
        <f t="shared" si="7"/>
        <v>27901</v>
      </c>
    </row>
    <row r="503" spans="2:6" x14ac:dyDescent="0.2">
      <c r="B503" s="137" t="s">
        <v>3131</v>
      </c>
      <c r="C503" s="138">
        <v>65052</v>
      </c>
      <c r="D503" s="139" t="s">
        <v>3132</v>
      </c>
      <c r="E503" s="139" t="s">
        <v>2525</v>
      </c>
      <c r="F503" s="139">
        <f t="shared" si="7"/>
        <v>65053</v>
      </c>
    </row>
    <row r="504" spans="2:6" x14ac:dyDescent="0.2">
      <c r="B504" s="137" t="s">
        <v>3133</v>
      </c>
      <c r="C504" s="138">
        <v>21160</v>
      </c>
      <c r="D504" s="139" t="s">
        <v>2819</v>
      </c>
      <c r="E504" s="139" t="s">
        <v>2503</v>
      </c>
      <c r="F504" s="139">
        <f t="shared" si="7"/>
        <v>21161</v>
      </c>
    </row>
    <row r="505" spans="2:6" x14ac:dyDescent="0.2">
      <c r="B505" s="137" t="s">
        <v>3134</v>
      </c>
      <c r="C505" s="138">
        <v>76200</v>
      </c>
      <c r="D505" s="139" t="s">
        <v>2807</v>
      </c>
      <c r="E505" s="139" t="s">
        <v>2525</v>
      </c>
      <c r="F505" s="139">
        <f t="shared" si="7"/>
        <v>76201</v>
      </c>
    </row>
    <row r="506" spans="2:6" x14ac:dyDescent="0.2">
      <c r="B506" s="137" t="s">
        <v>3135</v>
      </c>
      <c r="C506" s="138">
        <v>76230</v>
      </c>
      <c r="D506" s="139" t="s">
        <v>2807</v>
      </c>
      <c r="E506" s="139" t="s">
        <v>2525</v>
      </c>
      <c r="F506" s="139">
        <f t="shared" si="7"/>
        <v>76231</v>
      </c>
    </row>
    <row r="507" spans="2:6" x14ac:dyDescent="0.2">
      <c r="B507" s="137" t="s">
        <v>3136</v>
      </c>
      <c r="C507" s="138">
        <v>10530</v>
      </c>
      <c r="D507" s="139" t="s">
        <v>2857</v>
      </c>
      <c r="E507" s="139" t="s">
        <v>2508</v>
      </c>
      <c r="F507" s="139">
        <f t="shared" si="7"/>
        <v>10531</v>
      </c>
    </row>
    <row r="508" spans="2:6" x14ac:dyDescent="0.2">
      <c r="B508" s="137" t="s">
        <v>3137</v>
      </c>
      <c r="C508" s="138">
        <v>24200</v>
      </c>
      <c r="D508" s="139" t="s">
        <v>3073</v>
      </c>
      <c r="E508" s="139" t="s">
        <v>2503</v>
      </c>
      <c r="F508" s="139">
        <f t="shared" si="7"/>
        <v>24201</v>
      </c>
    </row>
    <row r="509" spans="2:6" x14ac:dyDescent="0.2">
      <c r="B509" s="137" t="s">
        <v>3138</v>
      </c>
      <c r="C509" s="138">
        <v>26410</v>
      </c>
      <c r="D509" s="139" t="s">
        <v>2844</v>
      </c>
      <c r="E509" s="139" t="s">
        <v>2503</v>
      </c>
      <c r="F509" s="139">
        <f t="shared" si="7"/>
        <v>26411</v>
      </c>
    </row>
    <row r="510" spans="2:6" x14ac:dyDescent="0.2">
      <c r="B510" s="137" t="s">
        <v>3139</v>
      </c>
      <c r="C510" s="138">
        <v>17290</v>
      </c>
      <c r="D510" s="139" t="s">
        <v>3140</v>
      </c>
      <c r="E510" s="139" t="s">
        <v>2503</v>
      </c>
      <c r="F510" s="139">
        <f t="shared" si="7"/>
        <v>17291</v>
      </c>
    </row>
    <row r="511" spans="2:6" x14ac:dyDescent="0.2">
      <c r="B511" s="137" t="s">
        <v>3141</v>
      </c>
      <c r="C511" s="138">
        <v>16750</v>
      </c>
      <c r="D511" s="139" t="s">
        <v>3142</v>
      </c>
      <c r="E511" s="139" t="s">
        <v>2577</v>
      </c>
      <c r="F511" s="139">
        <f t="shared" si="7"/>
        <v>16751</v>
      </c>
    </row>
    <row r="512" spans="2:6" x14ac:dyDescent="0.2">
      <c r="B512" s="137" t="s">
        <v>3143</v>
      </c>
      <c r="C512" s="138">
        <v>47310</v>
      </c>
      <c r="D512" s="139" t="s">
        <v>2802</v>
      </c>
      <c r="E512" s="139" t="s">
        <v>2513</v>
      </c>
      <c r="F512" s="139">
        <f t="shared" si="7"/>
        <v>47311</v>
      </c>
    </row>
    <row r="513" spans="2:6" x14ac:dyDescent="0.2">
      <c r="B513" s="137" t="s">
        <v>3144</v>
      </c>
      <c r="C513" s="138">
        <v>62380</v>
      </c>
      <c r="D513" s="139" t="s">
        <v>2940</v>
      </c>
      <c r="E513" s="139" t="s">
        <v>2513</v>
      </c>
      <c r="F513" s="139">
        <f t="shared" si="7"/>
        <v>62381</v>
      </c>
    </row>
    <row r="514" spans="2:6" x14ac:dyDescent="0.2">
      <c r="B514" s="137" t="s">
        <v>3145</v>
      </c>
      <c r="C514" s="138">
        <v>33100</v>
      </c>
      <c r="D514" s="139" t="s">
        <v>2893</v>
      </c>
      <c r="E514" s="139" t="s">
        <v>2513</v>
      </c>
      <c r="F514" s="139">
        <f t="shared" si="7"/>
        <v>33101</v>
      </c>
    </row>
    <row r="515" spans="2:6" x14ac:dyDescent="0.2">
      <c r="B515" s="137" t="s">
        <v>3146</v>
      </c>
      <c r="C515" s="138">
        <v>24260</v>
      </c>
      <c r="D515" s="139" t="s">
        <v>3073</v>
      </c>
      <c r="E515" s="139" t="s">
        <v>2503</v>
      </c>
      <c r="F515" s="139">
        <f t="shared" si="7"/>
        <v>24261</v>
      </c>
    </row>
    <row r="516" spans="2:6" x14ac:dyDescent="0.2">
      <c r="B516" s="137" t="s">
        <v>3147</v>
      </c>
      <c r="C516" s="138">
        <v>78040</v>
      </c>
      <c r="D516" s="139" t="s">
        <v>2929</v>
      </c>
      <c r="E516" s="139" t="s">
        <v>2525</v>
      </c>
      <c r="F516" s="139">
        <f t="shared" si="7"/>
        <v>78041</v>
      </c>
    </row>
    <row r="517" spans="2:6" x14ac:dyDescent="0.2">
      <c r="B517" s="137" t="s">
        <v>3148</v>
      </c>
      <c r="C517" s="138">
        <v>43080</v>
      </c>
      <c r="D517" s="139" t="s">
        <v>2865</v>
      </c>
      <c r="E517" s="139" t="s">
        <v>2513</v>
      </c>
      <c r="F517" s="139">
        <f t="shared" si="7"/>
        <v>43081</v>
      </c>
    </row>
    <row r="518" spans="2:6" x14ac:dyDescent="0.2">
      <c r="B518" s="137" t="s">
        <v>3149</v>
      </c>
      <c r="C518" s="138">
        <v>95100</v>
      </c>
      <c r="D518" s="139" t="s">
        <v>2869</v>
      </c>
      <c r="E518" s="139" t="s">
        <v>2553</v>
      </c>
      <c r="F518" s="139">
        <f t="shared" si="7"/>
        <v>95101</v>
      </c>
    </row>
    <row r="519" spans="2:6" x14ac:dyDescent="0.2">
      <c r="B519" s="137" t="s">
        <v>3150</v>
      </c>
      <c r="C519" s="138">
        <v>48312</v>
      </c>
      <c r="D519" s="139" t="s">
        <v>2793</v>
      </c>
      <c r="E519" s="139" t="s">
        <v>2513</v>
      </c>
      <c r="F519" s="139">
        <f t="shared" ref="F519:F582" si="8">C519+1</f>
        <v>48313</v>
      </c>
    </row>
    <row r="520" spans="2:6" x14ac:dyDescent="0.2">
      <c r="B520" s="137" t="s">
        <v>3151</v>
      </c>
      <c r="C520" s="138">
        <v>51320</v>
      </c>
      <c r="D520" s="139" t="s">
        <v>2828</v>
      </c>
      <c r="E520" s="139" t="s">
        <v>2513</v>
      </c>
      <c r="F520" s="139">
        <f t="shared" si="8"/>
        <v>51321</v>
      </c>
    </row>
    <row r="521" spans="2:6" x14ac:dyDescent="0.2">
      <c r="B521" s="137" t="s">
        <v>3152</v>
      </c>
      <c r="C521" s="138">
        <v>22190</v>
      </c>
      <c r="D521" s="139" t="s">
        <v>2851</v>
      </c>
      <c r="E521" s="139" t="s">
        <v>2503</v>
      </c>
      <c r="F521" s="139">
        <f t="shared" si="8"/>
        <v>22191</v>
      </c>
    </row>
    <row r="522" spans="2:6" x14ac:dyDescent="0.2">
      <c r="B522" s="137" t="s">
        <v>3152</v>
      </c>
      <c r="C522" s="138">
        <v>22190</v>
      </c>
      <c r="D522" s="139" t="s">
        <v>2819</v>
      </c>
      <c r="E522" s="139" t="s">
        <v>2503</v>
      </c>
      <c r="F522" s="139">
        <f t="shared" si="8"/>
        <v>22191</v>
      </c>
    </row>
    <row r="523" spans="2:6" x14ac:dyDescent="0.2">
      <c r="B523" s="137" t="s">
        <v>3153</v>
      </c>
      <c r="C523" s="138">
        <v>28530</v>
      </c>
      <c r="D523" s="139" t="s">
        <v>2809</v>
      </c>
      <c r="E523" s="139" t="s">
        <v>2503</v>
      </c>
      <c r="F523" s="139">
        <f t="shared" si="8"/>
        <v>28531</v>
      </c>
    </row>
    <row r="524" spans="2:6" x14ac:dyDescent="0.2">
      <c r="B524" s="137" t="s">
        <v>3154</v>
      </c>
      <c r="C524" s="138">
        <v>48360</v>
      </c>
      <c r="D524" s="139" t="s">
        <v>2793</v>
      </c>
      <c r="E524" s="139" t="s">
        <v>2513</v>
      </c>
      <c r="F524" s="139">
        <f t="shared" si="8"/>
        <v>48361</v>
      </c>
    </row>
    <row r="525" spans="2:6" x14ac:dyDescent="0.2">
      <c r="B525" s="137" t="s">
        <v>3155</v>
      </c>
      <c r="C525" s="138">
        <v>19204</v>
      </c>
      <c r="D525" s="139" t="s">
        <v>3029</v>
      </c>
      <c r="E525" s="139" t="s">
        <v>2503</v>
      </c>
      <c r="F525" s="139">
        <f t="shared" si="8"/>
        <v>19205</v>
      </c>
    </row>
    <row r="526" spans="2:6" x14ac:dyDescent="0.2">
      <c r="B526" s="137" t="s">
        <v>3156</v>
      </c>
      <c r="C526" s="138">
        <v>16910</v>
      </c>
      <c r="D526" s="139" t="s">
        <v>3142</v>
      </c>
      <c r="E526" s="139" t="s">
        <v>2577</v>
      </c>
      <c r="F526" s="139">
        <f t="shared" si="8"/>
        <v>16911</v>
      </c>
    </row>
    <row r="527" spans="2:6" x14ac:dyDescent="0.2">
      <c r="B527" s="137" t="s">
        <v>3157</v>
      </c>
      <c r="C527" s="138">
        <v>48230</v>
      </c>
      <c r="D527" s="139" t="s">
        <v>2822</v>
      </c>
      <c r="E527" s="139" t="s">
        <v>2513</v>
      </c>
      <c r="F527" s="139">
        <f t="shared" si="8"/>
        <v>48231</v>
      </c>
    </row>
    <row r="528" spans="2:6" x14ac:dyDescent="0.2">
      <c r="B528" s="137" t="s">
        <v>3158</v>
      </c>
      <c r="C528" s="138">
        <v>48042</v>
      </c>
      <c r="D528" s="139" t="s">
        <v>2822</v>
      </c>
      <c r="E528" s="139" t="s">
        <v>2513</v>
      </c>
      <c r="F528" s="139">
        <f t="shared" si="8"/>
        <v>48043</v>
      </c>
    </row>
    <row r="529" spans="2:6" x14ac:dyDescent="0.2">
      <c r="B529" s="137" t="s">
        <v>3159</v>
      </c>
      <c r="C529" s="138">
        <v>48310</v>
      </c>
      <c r="D529" s="139" t="s">
        <v>2793</v>
      </c>
      <c r="E529" s="139" t="s">
        <v>2513</v>
      </c>
      <c r="F529" s="139">
        <f t="shared" si="8"/>
        <v>48311</v>
      </c>
    </row>
    <row r="530" spans="2:6" x14ac:dyDescent="0.2">
      <c r="B530" s="137" t="s">
        <v>3160</v>
      </c>
      <c r="C530" s="138">
        <v>49064</v>
      </c>
      <c r="D530" s="139" t="s">
        <v>2841</v>
      </c>
      <c r="E530" s="139" t="s">
        <v>2513</v>
      </c>
      <c r="F530" s="139">
        <f t="shared" si="8"/>
        <v>49065</v>
      </c>
    </row>
    <row r="531" spans="2:6" x14ac:dyDescent="0.2">
      <c r="B531" s="137" t="s">
        <v>3161</v>
      </c>
      <c r="C531" s="138">
        <v>15110</v>
      </c>
      <c r="D531" s="139" t="s">
        <v>2901</v>
      </c>
      <c r="E531" s="139" t="s">
        <v>2577</v>
      </c>
      <c r="F531" s="139">
        <f t="shared" si="8"/>
        <v>15111</v>
      </c>
    </row>
    <row r="532" spans="2:6" x14ac:dyDescent="0.2">
      <c r="B532" s="137" t="s">
        <v>3162</v>
      </c>
      <c r="C532" s="138">
        <v>26100</v>
      </c>
      <c r="D532" s="139" t="s">
        <v>2844</v>
      </c>
      <c r="E532" s="139" t="s">
        <v>2503</v>
      </c>
      <c r="F532" s="139">
        <f t="shared" si="8"/>
        <v>26101</v>
      </c>
    </row>
    <row r="533" spans="2:6" x14ac:dyDescent="0.2">
      <c r="B533" s="137" t="s">
        <v>3163</v>
      </c>
      <c r="C533" s="138">
        <v>18400</v>
      </c>
      <c r="D533" s="139" t="s">
        <v>3026</v>
      </c>
      <c r="E533" s="139" t="s">
        <v>2503</v>
      </c>
      <c r="F533" s="139">
        <f t="shared" si="8"/>
        <v>18401</v>
      </c>
    </row>
    <row r="534" spans="2:6" x14ac:dyDescent="0.2">
      <c r="B534" s="137" t="s">
        <v>3164</v>
      </c>
      <c r="C534" s="138">
        <v>28470</v>
      </c>
      <c r="D534" s="139" t="s">
        <v>2809</v>
      </c>
      <c r="E534" s="139" t="s">
        <v>2503</v>
      </c>
      <c r="F534" s="139">
        <f t="shared" si="8"/>
        <v>28471</v>
      </c>
    </row>
    <row r="535" spans="2:6" x14ac:dyDescent="0.2">
      <c r="B535" s="137" t="s">
        <v>3165</v>
      </c>
      <c r="C535" s="138">
        <v>29310</v>
      </c>
      <c r="D535" s="139" t="s">
        <v>2846</v>
      </c>
      <c r="E535" s="139" t="s">
        <v>2503</v>
      </c>
      <c r="F535" s="139">
        <f t="shared" si="8"/>
        <v>29311</v>
      </c>
    </row>
    <row r="536" spans="2:6" x14ac:dyDescent="0.2">
      <c r="B536" s="137" t="s">
        <v>3166</v>
      </c>
      <c r="C536" s="138">
        <v>34380</v>
      </c>
      <c r="D536" s="139" t="s">
        <v>2838</v>
      </c>
      <c r="E536" s="139" t="s">
        <v>2513</v>
      </c>
      <c r="F536" s="139">
        <f t="shared" si="8"/>
        <v>34381</v>
      </c>
    </row>
    <row r="537" spans="2:6" x14ac:dyDescent="0.2">
      <c r="B537" s="137" t="s">
        <v>3167</v>
      </c>
      <c r="C537" s="138">
        <v>17060</v>
      </c>
      <c r="D537" s="139" t="s">
        <v>2862</v>
      </c>
      <c r="E537" s="139" t="s">
        <v>2503</v>
      </c>
      <c r="F537" s="139">
        <f t="shared" si="8"/>
        <v>17061</v>
      </c>
    </row>
    <row r="538" spans="2:6" x14ac:dyDescent="0.2">
      <c r="B538" s="137" t="s">
        <v>3168</v>
      </c>
      <c r="C538" s="138">
        <v>29340</v>
      </c>
      <c r="D538" s="139" t="s">
        <v>2846</v>
      </c>
      <c r="E538" s="139" t="s">
        <v>2503</v>
      </c>
      <c r="F538" s="139">
        <f t="shared" si="8"/>
        <v>29341</v>
      </c>
    </row>
    <row r="539" spans="2:6" x14ac:dyDescent="0.2">
      <c r="B539" s="137" t="s">
        <v>3169</v>
      </c>
      <c r="C539" s="138">
        <v>21460</v>
      </c>
      <c r="D539" s="139" t="s">
        <v>2819</v>
      </c>
      <c r="E539" s="139" t="s">
        <v>2503</v>
      </c>
      <c r="F539" s="139">
        <f t="shared" si="8"/>
        <v>21461</v>
      </c>
    </row>
    <row r="540" spans="2:6" x14ac:dyDescent="0.2">
      <c r="B540" s="137" t="s">
        <v>3170</v>
      </c>
      <c r="C540" s="138">
        <v>67070</v>
      </c>
      <c r="D540" s="139" t="s">
        <v>2825</v>
      </c>
      <c r="E540" s="139" t="s">
        <v>2525</v>
      </c>
      <c r="F540" s="139">
        <f t="shared" si="8"/>
        <v>67071</v>
      </c>
    </row>
    <row r="541" spans="2:6" x14ac:dyDescent="0.2">
      <c r="B541" s="137" t="s">
        <v>3171</v>
      </c>
      <c r="C541" s="138">
        <v>23060</v>
      </c>
      <c r="D541" s="139" t="s">
        <v>3026</v>
      </c>
      <c r="E541" s="139" t="s">
        <v>2503</v>
      </c>
      <c r="F541" s="139">
        <f t="shared" si="8"/>
        <v>23061</v>
      </c>
    </row>
    <row r="542" spans="2:6" x14ac:dyDescent="0.2">
      <c r="B542" s="137" t="s">
        <v>3172</v>
      </c>
      <c r="C542" s="138">
        <v>18150</v>
      </c>
      <c r="D542" s="139" t="s">
        <v>3026</v>
      </c>
      <c r="E542" s="139" t="s">
        <v>2503</v>
      </c>
      <c r="F542" s="139">
        <f t="shared" si="8"/>
        <v>18151</v>
      </c>
    </row>
    <row r="543" spans="2:6" x14ac:dyDescent="0.2">
      <c r="B543" s="137" t="s">
        <v>3173</v>
      </c>
      <c r="C543" s="138">
        <v>48154</v>
      </c>
      <c r="D543" s="139" t="s">
        <v>2822</v>
      </c>
      <c r="E543" s="139" t="s">
        <v>2513</v>
      </c>
      <c r="F543" s="139">
        <f t="shared" si="8"/>
        <v>48155</v>
      </c>
    </row>
    <row r="544" spans="2:6" x14ac:dyDescent="0.2">
      <c r="B544" s="137" t="s">
        <v>3174</v>
      </c>
      <c r="C544" s="138">
        <v>73040</v>
      </c>
      <c r="D544" s="139" t="s">
        <v>2830</v>
      </c>
      <c r="E544" s="139" t="s">
        <v>2525</v>
      </c>
      <c r="F544" s="139">
        <f t="shared" si="8"/>
        <v>73041</v>
      </c>
    </row>
    <row r="545" spans="2:6" x14ac:dyDescent="0.2">
      <c r="B545" s="137" t="s">
        <v>3175</v>
      </c>
      <c r="C545" s="138">
        <v>67390</v>
      </c>
      <c r="D545" s="139" t="s">
        <v>2825</v>
      </c>
      <c r="E545" s="139" t="s">
        <v>2525</v>
      </c>
      <c r="F545" s="139">
        <f t="shared" si="8"/>
        <v>67391</v>
      </c>
    </row>
    <row r="546" spans="2:6" x14ac:dyDescent="0.2">
      <c r="B546" s="137" t="s">
        <v>3176</v>
      </c>
      <c r="C546" s="138">
        <v>30100</v>
      </c>
      <c r="D546" s="139" t="s">
        <v>2800</v>
      </c>
      <c r="E546" s="139" t="s">
        <v>2513</v>
      </c>
      <c r="F546" s="139">
        <f t="shared" si="8"/>
        <v>30101</v>
      </c>
    </row>
    <row r="547" spans="2:6" x14ac:dyDescent="0.2">
      <c r="B547" s="137" t="s">
        <v>3177</v>
      </c>
      <c r="C547" s="138">
        <v>51010</v>
      </c>
      <c r="D547" s="139" t="s">
        <v>2828</v>
      </c>
      <c r="E547" s="139" t="s">
        <v>2513</v>
      </c>
      <c r="F547" s="139">
        <f t="shared" si="8"/>
        <v>51011</v>
      </c>
    </row>
    <row r="548" spans="2:6" x14ac:dyDescent="0.2">
      <c r="B548" s="137" t="s">
        <v>3178</v>
      </c>
      <c r="C548" s="138">
        <v>20100</v>
      </c>
      <c r="D548" s="139" t="s">
        <v>2819</v>
      </c>
      <c r="E548" s="139" t="s">
        <v>2503</v>
      </c>
      <c r="F548" s="139">
        <f t="shared" si="8"/>
        <v>20101</v>
      </c>
    </row>
    <row r="549" spans="2:6" x14ac:dyDescent="0.2">
      <c r="B549" s="137" t="s">
        <v>3179</v>
      </c>
      <c r="C549" s="138">
        <v>37430</v>
      </c>
      <c r="D549" s="139" t="s">
        <v>2882</v>
      </c>
      <c r="E549" s="139" t="s">
        <v>2513</v>
      </c>
      <c r="F549" s="139">
        <f t="shared" si="8"/>
        <v>37431</v>
      </c>
    </row>
    <row r="550" spans="2:6" x14ac:dyDescent="0.2">
      <c r="B550" s="137" t="s">
        <v>3180</v>
      </c>
      <c r="C550" s="138">
        <v>28220</v>
      </c>
      <c r="D550" s="139" t="s">
        <v>2809</v>
      </c>
      <c r="E550" s="139" t="s">
        <v>2503</v>
      </c>
      <c r="F550" s="139">
        <f t="shared" si="8"/>
        <v>28221</v>
      </c>
    </row>
    <row r="551" spans="2:6" x14ac:dyDescent="0.2">
      <c r="B551" s="137" t="s">
        <v>3181</v>
      </c>
      <c r="C551" s="138">
        <v>12440</v>
      </c>
      <c r="D551" s="139" t="s">
        <v>2922</v>
      </c>
      <c r="E551" s="139" t="s">
        <v>2508</v>
      </c>
      <c r="F551" s="139">
        <f t="shared" si="8"/>
        <v>12441</v>
      </c>
    </row>
    <row r="552" spans="2:6" x14ac:dyDescent="0.2">
      <c r="B552" s="137" t="s">
        <v>3182</v>
      </c>
      <c r="C552" s="138">
        <v>42320</v>
      </c>
      <c r="D552" s="139" t="s">
        <v>2977</v>
      </c>
      <c r="E552" s="139" t="s">
        <v>2513</v>
      </c>
      <c r="F552" s="139">
        <f t="shared" si="8"/>
        <v>42321</v>
      </c>
    </row>
    <row r="553" spans="2:6" x14ac:dyDescent="0.2">
      <c r="B553" s="137" t="s">
        <v>3183</v>
      </c>
      <c r="C553" s="138">
        <v>24400</v>
      </c>
      <c r="D553" s="139" t="s">
        <v>3046</v>
      </c>
      <c r="E553" s="139" t="s">
        <v>2503</v>
      </c>
      <c r="F553" s="139">
        <f t="shared" si="8"/>
        <v>24401</v>
      </c>
    </row>
    <row r="554" spans="2:6" x14ac:dyDescent="0.2">
      <c r="B554" s="137" t="s">
        <v>3184</v>
      </c>
      <c r="C554" s="138">
        <v>50910</v>
      </c>
      <c r="D554" s="139" t="s">
        <v>2789</v>
      </c>
      <c r="E554" s="139" t="s">
        <v>2513</v>
      </c>
      <c r="F554" s="139">
        <f t="shared" si="8"/>
        <v>50911</v>
      </c>
    </row>
    <row r="555" spans="2:6" x14ac:dyDescent="0.2">
      <c r="B555" s="137" t="s">
        <v>3185</v>
      </c>
      <c r="C555" s="138">
        <v>67190</v>
      </c>
      <c r="D555" s="139" t="s">
        <v>2825</v>
      </c>
      <c r="E555" s="139" t="s">
        <v>2525</v>
      </c>
      <c r="F555" s="139">
        <f t="shared" si="8"/>
        <v>67191</v>
      </c>
    </row>
    <row r="556" spans="2:6" x14ac:dyDescent="0.2">
      <c r="B556" s="137" t="s">
        <v>3186</v>
      </c>
      <c r="C556" s="138">
        <v>47740</v>
      </c>
      <c r="D556" s="139" t="s">
        <v>2797</v>
      </c>
      <c r="E556" s="139" t="s">
        <v>2513</v>
      </c>
      <c r="F556" s="139">
        <f t="shared" si="8"/>
        <v>47741</v>
      </c>
    </row>
    <row r="557" spans="2:6" x14ac:dyDescent="0.2">
      <c r="B557" s="137" t="s">
        <v>3187</v>
      </c>
      <c r="C557" s="138">
        <v>67410</v>
      </c>
      <c r="D557" s="139" t="s">
        <v>2825</v>
      </c>
      <c r="E557" s="139" t="s">
        <v>2525</v>
      </c>
      <c r="F557" s="139">
        <f t="shared" si="8"/>
        <v>67411</v>
      </c>
    </row>
    <row r="558" spans="2:6" x14ac:dyDescent="0.2">
      <c r="B558" s="137" t="s">
        <v>3188</v>
      </c>
      <c r="C558" s="138">
        <v>19070</v>
      </c>
      <c r="D558" s="139" t="s">
        <v>3029</v>
      </c>
      <c r="E558" s="139" t="s">
        <v>2503</v>
      </c>
      <c r="F558" s="139">
        <f t="shared" si="8"/>
        <v>19071</v>
      </c>
    </row>
    <row r="559" spans="2:6" x14ac:dyDescent="0.2">
      <c r="B559" s="137" t="s">
        <v>3189</v>
      </c>
      <c r="C559" s="138">
        <v>12164</v>
      </c>
      <c r="D559" s="139" t="s">
        <v>2922</v>
      </c>
      <c r="E559" s="139" t="s">
        <v>2508</v>
      </c>
      <c r="F559" s="139">
        <f t="shared" si="8"/>
        <v>12165</v>
      </c>
    </row>
    <row r="560" spans="2:6" x14ac:dyDescent="0.2">
      <c r="B560" s="137" t="s">
        <v>3190</v>
      </c>
      <c r="C560" s="138">
        <v>61050</v>
      </c>
      <c r="D560" s="139" t="s">
        <v>2904</v>
      </c>
      <c r="E560" s="139" t="s">
        <v>2513</v>
      </c>
      <c r="F560" s="139">
        <f t="shared" si="8"/>
        <v>61051</v>
      </c>
    </row>
    <row r="561" spans="2:6" x14ac:dyDescent="0.2">
      <c r="B561" s="137" t="s">
        <v>3191</v>
      </c>
      <c r="C561" s="138">
        <v>43700</v>
      </c>
      <c r="D561" s="139" t="s">
        <v>2865</v>
      </c>
      <c r="E561" s="139" t="s">
        <v>2513</v>
      </c>
      <c r="F561" s="139">
        <f t="shared" si="8"/>
        <v>43701</v>
      </c>
    </row>
    <row r="562" spans="2:6" x14ac:dyDescent="0.2">
      <c r="B562" s="137" t="s">
        <v>3192</v>
      </c>
      <c r="C562" s="138">
        <v>80700</v>
      </c>
      <c r="D562" s="139" t="s">
        <v>3064</v>
      </c>
      <c r="E562" s="139" t="s">
        <v>2553</v>
      </c>
      <c r="F562" s="139">
        <f t="shared" si="8"/>
        <v>80701</v>
      </c>
    </row>
    <row r="563" spans="2:6" x14ac:dyDescent="0.2">
      <c r="B563" s="137" t="s">
        <v>3193</v>
      </c>
      <c r="C563" s="138">
        <v>68214</v>
      </c>
      <c r="D563" s="139" t="s">
        <v>3194</v>
      </c>
      <c r="E563" s="139" t="s">
        <v>2525</v>
      </c>
      <c r="F563" s="139">
        <f t="shared" si="8"/>
        <v>68215</v>
      </c>
    </row>
    <row r="564" spans="2:6" x14ac:dyDescent="0.2">
      <c r="B564" s="137" t="s">
        <v>3195</v>
      </c>
      <c r="C564" s="138">
        <v>56180</v>
      </c>
      <c r="D564" s="139" t="s">
        <v>2987</v>
      </c>
      <c r="E564" s="139" t="s">
        <v>2513</v>
      </c>
      <c r="F564" s="139">
        <f t="shared" si="8"/>
        <v>56181</v>
      </c>
    </row>
    <row r="565" spans="2:6" x14ac:dyDescent="0.2">
      <c r="B565" s="137" t="s">
        <v>3196</v>
      </c>
      <c r="C565" s="138">
        <v>80500</v>
      </c>
      <c r="D565" s="139" t="s">
        <v>3064</v>
      </c>
      <c r="E565" s="139" t="s">
        <v>2553</v>
      </c>
      <c r="F565" s="139">
        <f t="shared" si="8"/>
        <v>80501</v>
      </c>
    </row>
    <row r="566" spans="2:6" x14ac:dyDescent="0.2">
      <c r="B566" s="137" t="s">
        <v>3197</v>
      </c>
      <c r="C566" s="138">
        <v>63070</v>
      </c>
      <c r="D566" s="139" t="s">
        <v>2938</v>
      </c>
      <c r="E566" s="139" t="s">
        <v>2513</v>
      </c>
      <c r="F566" s="139">
        <f t="shared" si="8"/>
        <v>63071</v>
      </c>
    </row>
    <row r="567" spans="2:6" x14ac:dyDescent="0.2">
      <c r="B567" s="137" t="s">
        <v>3198</v>
      </c>
      <c r="C567" s="138">
        <v>80100</v>
      </c>
      <c r="D567" s="139" t="s">
        <v>3064</v>
      </c>
      <c r="E567" s="139" t="s">
        <v>2553</v>
      </c>
      <c r="F567" s="139">
        <f t="shared" si="8"/>
        <v>80101</v>
      </c>
    </row>
    <row r="568" spans="2:6" x14ac:dyDescent="0.2">
      <c r="B568" s="137" t="s">
        <v>3199</v>
      </c>
      <c r="C568" s="138">
        <v>34010</v>
      </c>
      <c r="D568" s="139" t="s">
        <v>2838</v>
      </c>
      <c r="E568" s="139" t="s">
        <v>2513</v>
      </c>
      <c r="F568" s="139">
        <f t="shared" si="8"/>
        <v>34011</v>
      </c>
    </row>
    <row r="569" spans="2:6" x14ac:dyDescent="0.2">
      <c r="B569" s="137" t="s">
        <v>2749</v>
      </c>
      <c r="C569" s="138">
        <v>32200</v>
      </c>
      <c r="D569" s="139" t="s">
        <v>2893</v>
      </c>
      <c r="E569" s="139" t="s">
        <v>2513</v>
      </c>
      <c r="F569" s="139">
        <f t="shared" si="8"/>
        <v>32201</v>
      </c>
    </row>
    <row r="570" spans="2:6" x14ac:dyDescent="0.2">
      <c r="B570" s="137" t="s">
        <v>3200</v>
      </c>
      <c r="C570" s="138">
        <v>29050</v>
      </c>
      <c r="D570" s="139" t="s">
        <v>2846</v>
      </c>
      <c r="E570" s="139" t="s">
        <v>2503</v>
      </c>
      <c r="F570" s="139">
        <f t="shared" si="8"/>
        <v>29051</v>
      </c>
    </row>
    <row r="571" spans="2:6" x14ac:dyDescent="0.2">
      <c r="B571" s="137" t="s">
        <v>3201</v>
      </c>
      <c r="C571" s="138">
        <v>29060</v>
      </c>
      <c r="D571" s="139" t="s">
        <v>2846</v>
      </c>
      <c r="E571" s="139" t="s">
        <v>2503</v>
      </c>
      <c r="F571" s="139">
        <f t="shared" si="8"/>
        <v>29061</v>
      </c>
    </row>
    <row r="572" spans="2:6" x14ac:dyDescent="0.2">
      <c r="B572" s="137" t="s">
        <v>3202</v>
      </c>
      <c r="C572" s="138">
        <v>23490</v>
      </c>
      <c r="D572" s="139" t="s">
        <v>3203</v>
      </c>
      <c r="E572" s="139" t="s">
        <v>2503</v>
      </c>
      <c r="F572" s="139">
        <f t="shared" si="8"/>
        <v>23491</v>
      </c>
    </row>
    <row r="573" spans="2:6" x14ac:dyDescent="0.2">
      <c r="B573" s="137" t="s">
        <v>3204</v>
      </c>
      <c r="C573" s="138">
        <v>47784</v>
      </c>
      <c r="D573" s="139" t="s">
        <v>2797</v>
      </c>
      <c r="E573" s="139" t="s">
        <v>2513</v>
      </c>
      <c r="F573" s="139">
        <f t="shared" si="8"/>
        <v>47785</v>
      </c>
    </row>
    <row r="574" spans="2:6" x14ac:dyDescent="0.2">
      <c r="B574" s="137" t="s">
        <v>3205</v>
      </c>
      <c r="C574" s="138">
        <v>50600</v>
      </c>
      <c r="D574" s="139" t="s">
        <v>2789</v>
      </c>
      <c r="E574" s="139" t="s">
        <v>2513</v>
      </c>
      <c r="F574" s="139">
        <f t="shared" si="8"/>
        <v>50601</v>
      </c>
    </row>
    <row r="575" spans="2:6" x14ac:dyDescent="0.2">
      <c r="B575" s="137" t="s">
        <v>3206</v>
      </c>
      <c r="C575" s="138">
        <v>47194</v>
      </c>
      <c r="D575" s="139" t="s">
        <v>3095</v>
      </c>
      <c r="E575" s="139" t="s">
        <v>2513</v>
      </c>
      <c r="F575" s="139">
        <f t="shared" si="8"/>
        <v>47195</v>
      </c>
    </row>
    <row r="576" spans="2:6" x14ac:dyDescent="0.2">
      <c r="B576" s="137" t="s">
        <v>3207</v>
      </c>
      <c r="C576" s="138">
        <v>48820</v>
      </c>
      <c r="D576" s="139" t="s">
        <v>2793</v>
      </c>
      <c r="E576" s="139" t="s">
        <v>2513</v>
      </c>
      <c r="F576" s="139">
        <f t="shared" si="8"/>
        <v>48821</v>
      </c>
    </row>
    <row r="577" spans="2:6" x14ac:dyDescent="0.2">
      <c r="B577" s="137" t="s">
        <v>3208</v>
      </c>
      <c r="C577" s="138">
        <v>12060</v>
      </c>
      <c r="D577" s="139" t="s">
        <v>2922</v>
      </c>
      <c r="E577" s="139" t="s">
        <v>2508</v>
      </c>
      <c r="F577" s="139">
        <f t="shared" si="8"/>
        <v>12061</v>
      </c>
    </row>
    <row r="578" spans="2:6" x14ac:dyDescent="0.2">
      <c r="B578" s="137" t="s">
        <v>3209</v>
      </c>
      <c r="C578" s="138">
        <v>73052</v>
      </c>
      <c r="D578" s="139" t="s">
        <v>2830</v>
      </c>
      <c r="E578" s="139" t="s">
        <v>2525</v>
      </c>
      <c r="F578" s="139">
        <f t="shared" si="8"/>
        <v>73053</v>
      </c>
    </row>
    <row r="579" spans="2:6" ht="25.5" x14ac:dyDescent="0.2">
      <c r="B579" s="137" t="s">
        <v>3210</v>
      </c>
      <c r="C579" s="138">
        <v>22870</v>
      </c>
      <c r="D579" s="139" t="s">
        <v>2849</v>
      </c>
      <c r="E579" s="139" t="s">
        <v>2503</v>
      </c>
      <c r="F579" s="139">
        <f t="shared" si="8"/>
        <v>22871</v>
      </c>
    </row>
    <row r="580" spans="2:6" x14ac:dyDescent="0.2">
      <c r="B580" s="137" t="s">
        <v>3211</v>
      </c>
      <c r="C580" s="138">
        <v>73200</v>
      </c>
      <c r="D580" s="139" t="s">
        <v>2830</v>
      </c>
      <c r="E580" s="139" t="s">
        <v>2525</v>
      </c>
      <c r="F580" s="139">
        <f t="shared" si="8"/>
        <v>73201</v>
      </c>
    </row>
    <row r="581" spans="2:6" x14ac:dyDescent="0.2">
      <c r="B581" s="137" t="s">
        <v>3212</v>
      </c>
      <c r="C581" s="138">
        <v>81400</v>
      </c>
      <c r="D581" s="139" t="s">
        <v>3064</v>
      </c>
      <c r="E581" s="139" t="s">
        <v>2553</v>
      </c>
      <c r="F581" s="139">
        <f t="shared" si="8"/>
        <v>81401</v>
      </c>
    </row>
    <row r="582" spans="2:6" x14ac:dyDescent="0.2">
      <c r="B582" s="137" t="s">
        <v>3213</v>
      </c>
      <c r="C582" s="138">
        <v>41122</v>
      </c>
      <c r="D582" s="139" t="s">
        <v>3109</v>
      </c>
      <c r="E582" s="139" t="s">
        <v>2513</v>
      </c>
      <c r="F582" s="139">
        <f t="shared" si="8"/>
        <v>41123</v>
      </c>
    </row>
    <row r="583" spans="2:6" x14ac:dyDescent="0.2">
      <c r="B583" s="137" t="s">
        <v>3214</v>
      </c>
      <c r="C583" s="138">
        <v>49200</v>
      </c>
      <c r="D583" s="139" t="s">
        <v>2841</v>
      </c>
      <c r="E583" s="139" t="s">
        <v>2513</v>
      </c>
      <c r="F583" s="139">
        <f t="shared" ref="F583:F646" si="9">C583+1</f>
        <v>49201</v>
      </c>
    </row>
    <row r="584" spans="2:6" x14ac:dyDescent="0.2">
      <c r="B584" s="137" t="s">
        <v>3215</v>
      </c>
      <c r="C584" s="138">
        <v>24506</v>
      </c>
      <c r="D584" s="139" t="s">
        <v>3059</v>
      </c>
      <c r="E584" s="139" t="s">
        <v>2503</v>
      </c>
      <c r="F584" s="139">
        <f t="shared" si="9"/>
        <v>24507</v>
      </c>
    </row>
    <row r="585" spans="2:6" x14ac:dyDescent="0.2">
      <c r="B585" s="137" t="s">
        <v>3216</v>
      </c>
      <c r="C585" s="138">
        <v>47450</v>
      </c>
      <c r="D585" s="139" t="s">
        <v>2802</v>
      </c>
      <c r="E585" s="139" t="s">
        <v>2513</v>
      </c>
      <c r="F585" s="139">
        <f t="shared" si="9"/>
        <v>47451</v>
      </c>
    </row>
    <row r="586" spans="2:6" x14ac:dyDescent="0.2">
      <c r="B586" s="137" t="s">
        <v>3217</v>
      </c>
      <c r="C586" s="138">
        <v>10460</v>
      </c>
      <c r="D586" s="139" t="s">
        <v>2857</v>
      </c>
      <c r="E586" s="139" t="s">
        <v>2508</v>
      </c>
      <c r="F586" s="139">
        <f t="shared" si="9"/>
        <v>10461</v>
      </c>
    </row>
    <row r="587" spans="2:6" x14ac:dyDescent="0.2">
      <c r="B587" s="137" t="s">
        <v>3218</v>
      </c>
      <c r="C587" s="138">
        <v>46500</v>
      </c>
      <c r="D587" s="139" t="s">
        <v>2802</v>
      </c>
      <c r="E587" s="139" t="s">
        <v>2513</v>
      </c>
      <c r="F587" s="139">
        <f t="shared" si="9"/>
        <v>46501</v>
      </c>
    </row>
    <row r="588" spans="2:6" x14ac:dyDescent="0.2">
      <c r="B588" s="137" t="s">
        <v>3219</v>
      </c>
      <c r="C588" s="138">
        <v>22200</v>
      </c>
      <c r="D588" s="139" t="s">
        <v>2851</v>
      </c>
      <c r="E588" s="139" t="s">
        <v>2503</v>
      </c>
      <c r="F588" s="139">
        <f t="shared" si="9"/>
        <v>22201</v>
      </c>
    </row>
    <row r="589" spans="2:6" x14ac:dyDescent="0.2">
      <c r="B589" s="137" t="s">
        <v>3220</v>
      </c>
      <c r="C589" s="138">
        <v>51660</v>
      </c>
      <c r="D589" s="139" t="s">
        <v>3221</v>
      </c>
      <c r="E589" s="139" t="s">
        <v>2513</v>
      </c>
      <c r="F589" s="139">
        <f t="shared" si="9"/>
        <v>51661</v>
      </c>
    </row>
    <row r="590" spans="2:6" x14ac:dyDescent="0.2">
      <c r="B590" s="137" t="s">
        <v>3222</v>
      </c>
      <c r="C590" s="138">
        <v>47240</v>
      </c>
      <c r="D590" s="139" t="s">
        <v>3095</v>
      </c>
      <c r="E590" s="139" t="s">
        <v>2513</v>
      </c>
      <c r="F590" s="139">
        <f t="shared" si="9"/>
        <v>47241</v>
      </c>
    </row>
    <row r="591" spans="2:6" x14ac:dyDescent="0.2">
      <c r="B591" s="137" t="s">
        <v>3223</v>
      </c>
      <c r="C591" s="138">
        <v>10038</v>
      </c>
      <c r="D591" s="139" t="s">
        <v>2811</v>
      </c>
      <c r="E591" s="139" t="s">
        <v>2508</v>
      </c>
      <c r="F591" s="139">
        <f t="shared" si="9"/>
        <v>10039</v>
      </c>
    </row>
    <row r="592" spans="2:6" x14ac:dyDescent="0.2">
      <c r="B592" s="137" t="s">
        <v>3224</v>
      </c>
      <c r="C592" s="138">
        <v>59330</v>
      </c>
      <c r="D592" s="139" t="s">
        <v>2887</v>
      </c>
      <c r="E592" s="139" t="s">
        <v>2513</v>
      </c>
      <c r="F592" s="139">
        <f t="shared" si="9"/>
        <v>59331</v>
      </c>
    </row>
    <row r="593" spans="2:6" x14ac:dyDescent="0.2">
      <c r="B593" s="137" t="s">
        <v>3225</v>
      </c>
      <c r="C593" s="138">
        <v>48624</v>
      </c>
      <c r="D593" s="139" t="s">
        <v>2793</v>
      </c>
      <c r="E593" s="139" t="s">
        <v>2513</v>
      </c>
      <c r="F593" s="139">
        <f t="shared" si="9"/>
        <v>48625</v>
      </c>
    </row>
    <row r="594" spans="2:6" x14ac:dyDescent="0.2">
      <c r="B594" s="137" t="s">
        <v>3226</v>
      </c>
      <c r="C594" s="138">
        <v>48340</v>
      </c>
      <c r="D594" s="139" t="s">
        <v>2793</v>
      </c>
      <c r="E594" s="139" t="s">
        <v>2513</v>
      </c>
      <c r="F594" s="139">
        <f t="shared" si="9"/>
        <v>48341</v>
      </c>
    </row>
    <row r="595" spans="2:6" x14ac:dyDescent="0.2">
      <c r="B595" s="137" t="s">
        <v>3227</v>
      </c>
      <c r="C595" s="138">
        <v>49080</v>
      </c>
      <c r="D595" s="139" t="s">
        <v>2841</v>
      </c>
      <c r="E595" s="139" t="s">
        <v>2513</v>
      </c>
      <c r="F595" s="139">
        <f t="shared" si="9"/>
        <v>49081</v>
      </c>
    </row>
    <row r="596" spans="2:6" x14ac:dyDescent="0.2">
      <c r="B596" s="137" t="s">
        <v>3228</v>
      </c>
      <c r="C596" s="138">
        <v>40370</v>
      </c>
      <c r="D596" s="139" t="s">
        <v>2791</v>
      </c>
      <c r="E596" s="139" t="s">
        <v>2513</v>
      </c>
      <c r="F596" s="139">
        <f t="shared" si="9"/>
        <v>40371</v>
      </c>
    </row>
    <row r="597" spans="2:6" x14ac:dyDescent="0.2">
      <c r="B597" s="137" t="s">
        <v>3229</v>
      </c>
      <c r="C597" s="138">
        <v>65010</v>
      </c>
      <c r="D597" s="139" t="s">
        <v>3132</v>
      </c>
      <c r="E597" s="139" t="s">
        <v>2525</v>
      </c>
      <c r="F597" s="139">
        <f t="shared" si="9"/>
        <v>65011</v>
      </c>
    </row>
    <row r="598" spans="2:6" x14ac:dyDescent="0.2">
      <c r="B598" s="137" t="s">
        <v>3230</v>
      </c>
      <c r="C598" s="138">
        <v>48564</v>
      </c>
      <c r="D598" s="139" t="s">
        <v>2793</v>
      </c>
      <c r="E598" s="139" t="s">
        <v>2513</v>
      </c>
      <c r="F598" s="139">
        <f t="shared" si="9"/>
        <v>48565</v>
      </c>
    </row>
    <row r="599" spans="2:6" x14ac:dyDescent="0.2">
      <c r="B599" s="137" t="s">
        <v>3231</v>
      </c>
      <c r="C599" s="138">
        <v>47510</v>
      </c>
      <c r="D599" s="139" t="s">
        <v>2802</v>
      </c>
      <c r="E599" s="139" t="s">
        <v>2513</v>
      </c>
      <c r="F599" s="139">
        <f t="shared" si="9"/>
        <v>47511</v>
      </c>
    </row>
    <row r="600" spans="2:6" x14ac:dyDescent="0.2">
      <c r="B600" s="137" t="s">
        <v>3232</v>
      </c>
      <c r="C600" s="138">
        <v>48062</v>
      </c>
      <c r="D600" s="139" t="s">
        <v>2822</v>
      </c>
      <c r="E600" s="139" t="s">
        <v>2513</v>
      </c>
      <c r="F600" s="139">
        <f t="shared" si="9"/>
        <v>48063</v>
      </c>
    </row>
    <row r="601" spans="2:6" x14ac:dyDescent="0.2">
      <c r="B601" s="137" t="s">
        <v>3233</v>
      </c>
      <c r="C601" s="138">
        <v>48516</v>
      </c>
      <c r="D601" s="139" t="s">
        <v>2793</v>
      </c>
      <c r="E601" s="139" t="s">
        <v>2513</v>
      </c>
      <c r="F601" s="139">
        <f t="shared" si="9"/>
        <v>48517</v>
      </c>
    </row>
    <row r="602" spans="2:6" x14ac:dyDescent="0.2">
      <c r="B602" s="137" t="s">
        <v>3234</v>
      </c>
      <c r="C602" s="138">
        <v>23010</v>
      </c>
      <c r="D602" s="139" t="s">
        <v>3026</v>
      </c>
      <c r="E602" s="139" t="s">
        <v>2503</v>
      </c>
      <c r="F602" s="139">
        <f t="shared" si="9"/>
        <v>23011</v>
      </c>
    </row>
    <row r="603" spans="2:6" x14ac:dyDescent="0.2">
      <c r="B603" s="137" t="s">
        <v>3235</v>
      </c>
      <c r="C603" s="138">
        <v>48332</v>
      </c>
      <c r="D603" s="139" t="s">
        <v>2793</v>
      </c>
      <c r="E603" s="139" t="s">
        <v>2513</v>
      </c>
      <c r="F603" s="139">
        <f t="shared" si="9"/>
        <v>48333</v>
      </c>
    </row>
    <row r="604" spans="2:6" x14ac:dyDescent="0.2">
      <c r="B604" s="137" t="s">
        <v>3236</v>
      </c>
      <c r="C604" s="138">
        <v>10042</v>
      </c>
      <c r="D604" s="139" t="s">
        <v>2811</v>
      </c>
      <c r="E604" s="139" t="s">
        <v>2508</v>
      </c>
      <c r="F604" s="139">
        <f t="shared" si="9"/>
        <v>10043</v>
      </c>
    </row>
    <row r="605" spans="2:6" x14ac:dyDescent="0.2">
      <c r="B605" s="137" t="s">
        <v>3237</v>
      </c>
      <c r="C605" s="138">
        <v>48180</v>
      </c>
      <c r="D605" s="139" t="s">
        <v>2822</v>
      </c>
      <c r="E605" s="139" t="s">
        <v>2513</v>
      </c>
      <c r="F605" s="139">
        <f t="shared" si="9"/>
        <v>48181</v>
      </c>
    </row>
    <row r="606" spans="2:6" x14ac:dyDescent="0.2">
      <c r="B606" s="137" t="s">
        <v>3238</v>
      </c>
      <c r="C606" s="138">
        <v>42232</v>
      </c>
      <c r="D606" s="139" t="s">
        <v>2977</v>
      </c>
      <c r="E606" s="139" t="s">
        <v>2513</v>
      </c>
      <c r="F606" s="139">
        <f t="shared" si="9"/>
        <v>42233</v>
      </c>
    </row>
    <row r="607" spans="2:6" x14ac:dyDescent="0.2">
      <c r="B607" s="137" t="s">
        <v>3239</v>
      </c>
      <c r="C607" s="138">
        <v>48500</v>
      </c>
      <c r="D607" s="139" t="s">
        <v>2793</v>
      </c>
      <c r="E607" s="139" t="s">
        <v>2513</v>
      </c>
      <c r="F607" s="139">
        <f t="shared" si="9"/>
        <v>48501</v>
      </c>
    </row>
    <row r="608" spans="2:6" x14ac:dyDescent="0.2">
      <c r="B608" s="137" t="s">
        <v>3240</v>
      </c>
      <c r="C608" s="138">
        <v>35300</v>
      </c>
      <c r="D608" s="139" t="s">
        <v>2816</v>
      </c>
      <c r="E608" s="139" t="s">
        <v>2513</v>
      </c>
      <c r="F608" s="139">
        <f t="shared" si="9"/>
        <v>35301</v>
      </c>
    </row>
    <row r="609" spans="2:6" x14ac:dyDescent="0.2">
      <c r="B609" s="137" t="s">
        <v>3241</v>
      </c>
      <c r="C609" s="138">
        <v>12600</v>
      </c>
      <c r="D609" s="139" t="s">
        <v>2853</v>
      </c>
      <c r="E609" s="139" t="s">
        <v>2508</v>
      </c>
      <c r="F609" s="139">
        <f t="shared" si="9"/>
        <v>12601</v>
      </c>
    </row>
    <row r="610" spans="2:6" x14ac:dyDescent="0.2">
      <c r="B610" s="137" t="s">
        <v>3242</v>
      </c>
      <c r="C610" s="138">
        <v>47234</v>
      </c>
      <c r="D610" s="139" t="s">
        <v>3095</v>
      </c>
      <c r="E610" s="139" t="s">
        <v>2513</v>
      </c>
      <c r="F610" s="139">
        <f t="shared" si="9"/>
        <v>47235</v>
      </c>
    </row>
    <row r="611" spans="2:6" x14ac:dyDescent="0.2">
      <c r="B611" s="137" t="s">
        <v>3243</v>
      </c>
      <c r="C611" s="138">
        <v>48902</v>
      </c>
      <c r="D611" s="139" t="s">
        <v>2793</v>
      </c>
      <c r="E611" s="139" t="s">
        <v>2513</v>
      </c>
      <c r="F611" s="139">
        <f t="shared" si="9"/>
        <v>48903</v>
      </c>
    </row>
    <row r="612" spans="2:6" x14ac:dyDescent="0.2">
      <c r="B612" s="137" t="s">
        <v>3244</v>
      </c>
      <c r="C612" s="138">
        <v>50892</v>
      </c>
      <c r="D612" s="139" t="s">
        <v>2789</v>
      </c>
      <c r="E612" s="139" t="s">
        <v>2513</v>
      </c>
      <c r="F612" s="139">
        <f t="shared" si="9"/>
        <v>50893</v>
      </c>
    </row>
    <row r="613" spans="2:6" x14ac:dyDescent="0.2">
      <c r="B613" s="137" t="s">
        <v>3245</v>
      </c>
      <c r="C613" s="138">
        <v>43250</v>
      </c>
      <c r="D613" s="139" t="s">
        <v>2865</v>
      </c>
      <c r="E613" s="139" t="s">
        <v>2513</v>
      </c>
      <c r="F613" s="139">
        <f t="shared" si="9"/>
        <v>43251</v>
      </c>
    </row>
    <row r="614" spans="2:6" x14ac:dyDescent="0.2">
      <c r="B614" s="137" t="s">
        <v>3246</v>
      </c>
      <c r="C614" s="138">
        <v>49720</v>
      </c>
      <c r="D614" s="139" t="s">
        <v>2841</v>
      </c>
      <c r="E614" s="139" t="s">
        <v>2513</v>
      </c>
      <c r="F614" s="139">
        <f t="shared" si="9"/>
        <v>49721</v>
      </c>
    </row>
    <row r="615" spans="2:6" x14ac:dyDescent="0.2">
      <c r="B615" s="137" t="s">
        <v>3247</v>
      </c>
      <c r="C615" s="138">
        <v>47770</v>
      </c>
      <c r="D615" s="139" t="s">
        <v>2797</v>
      </c>
      <c r="E615" s="139" t="s">
        <v>2513</v>
      </c>
      <c r="F615" s="139">
        <f t="shared" si="9"/>
        <v>47771</v>
      </c>
    </row>
    <row r="616" spans="2:6" x14ac:dyDescent="0.2">
      <c r="B616" s="137" t="s">
        <v>3248</v>
      </c>
      <c r="C616" s="138">
        <v>52010</v>
      </c>
      <c r="D616" s="139" t="s">
        <v>2871</v>
      </c>
      <c r="E616" s="139" t="s">
        <v>2513</v>
      </c>
      <c r="F616" s="139">
        <f t="shared" si="9"/>
        <v>52011</v>
      </c>
    </row>
    <row r="617" spans="2:6" x14ac:dyDescent="0.2">
      <c r="B617" s="137" t="s">
        <v>3249</v>
      </c>
      <c r="C617" s="138">
        <v>50130</v>
      </c>
      <c r="D617" s="139" t="s">
        <v>2789</v>
      </c>
      <c r="E617" s="139" t="s">
        <v>2513</v>
      </c>
      <c r="F617" s="139">
        <f t="shared" si="9"/>
        <v>50131</v>
      </c>
    </row>
    <row r="618" spans="2:6" x14ac:dyDescent="0.2">
      <c r="B618" s="137" t="s">
        <v>3250</v>
      </c>
      <c r="C618" s="138">
        <v>69070</v>
      </c>
      <c r="D618" s="139" t="s">
        <v>2925</v>
      </c>
      <c r="E618" s="139" t="s">
        <v>2525</v>
      </c>
      <c r="F618" s="139">
        <f t="shared" si="9"/>
        <v>69071</v>
      </c>
    </row>
    <row r="619" spans="2:6" x14ac:dyDescent="0.2">
      <c r="B619" s="137" t="s">
        <v>3251</v>
      </c>
      <c r="C619" s="138">
        <v>50450</v>
      </c>
      <c r="D619" s="139" t="s">
        <v>2867</v>
      </c>
      <c r="E619" s="139" t="s">
        <v>2513</v>
      </c>
      <c r="F619" s="139">
        <f t="shared" si="9"/>
        <v>50451</v>
      </c>
    </row>
    <row r="620" spans="2:6" x14ac:dyDescent="0.2">
      <c r="B620" s="137" t="s">
        <v>3252</v>
      </c>
      <c r="C620" s="138">
        <v>49000</v>
      </c>
      <c r="D620" s="139" t="s">
        <v>2841</v>
      </c>
      <c r="E620" s="139" t="s">
        <v>2513</v>
      </c>
      <c r="F620" s="139">
        <f t="shared" si="9"/>
        <v>49001</v>
      </c>
    </row>
    <row r="621" spans="2:6" x14ac:dyDescent="0.2">
      <c r="B621" s="137" t="s">
        <v>3253</v>
      </c>
      <c r="C621" s="138">
        <v>48700</v>
      </c>
      <c r="D621" s="139" t="s">
        <v>2793</v>
      </c>
      <c r="E621" s="139" t="s">
        <v>2513</v>
      </c>
      <c r="F621" s="139">
        <f t="shared" si="9"/>
        <v>48701</v>
      </c>
    </row>
    <row r="622" spans="2:6" x14ac:dyDescent="0.2">
      <c r="B622" s="137" t="s">
        <v>3254</v>
      </c>
      <c r="C622" s="138">
        <v>21130</v>
      </c>
      <c r="D622" s="139" t="s">
        <v>2819</v>
      </c>
      <c r="E622" s="139" t="s">
        <v>2503</v>
      </c>
      <c r="F622" s="139">
        <f t="shared" si="9"/>
        <v>21131</v>
      </c>
    </row>
    <row r="623" spans="2:6" x14ac:dyDescent="0.2">
      <c r="B623" s="137" t="s">
        <v>3255</v>
      </c>
      <c r="C623" s="138">
        <v>48170</v>
      </c>
      <c r="D623" s="139" t="s">
        <v>2822</v>
      </c>
      <c r="E623" s="139" t="s">
        <v>2513</v>
      </c>
      <c r="F623" s="139">
        <f t="shared" si="9"/>
        <v>48171</v>
      </c>
    </row>
    <row r="624" spans="2:6" x14ac:dyDescent="0.2">
      <c r="B624" s="137" t="s">
        <v>3255</v>
      </c>
      <c r="C624" s="138">
        <v>12570</v>
      </c>
      <c r="D624" s="139" t="s">
        <v>2853</v>
      </c>
      <c r="E624" s="139" t="s">
        <v>2508</v>
      </c>
      <c r="F624" s="139">
        <f t="shared" si="9"/>
        <v>12571</v>
      </c>
    </row>
    <row r="625" spans="2:6" x14ac:dyDescent="0.2">
      <c r="B625" s="137" t="s">
        <v>3256</v>
      </c>
      <c r="C625" s="138">
        <v>42240</v>
      </c>
      <c r="D625" s="139" t="s">
        <v>2977</v>
      </c>
      <c r="E625" s="139" t="s">
        <v>2513</v>
      </c>
      <c r="F625" s="139">
        <f t="shared" si="9"/>
        <v>42241</v>
      </c>
    </row>
    <row r="626" spans="2:6" x14ac:dyDescent="0.2">
      <c r="B626" s="137" t="s">
        <v>3257</v>
      </c>
      <c r="C626" s="138">
        <v>48210</v>
      </c>
      <c r="D626" s="139" t="s">
        <v>2822</v>
      </c>
      <c r="E626" s="139" t="s">
        <v>2513</v>
      </c>
      <c r="F626" s="139">
        <f t="shared" si="9"/>
        <v>48211</v>
      </c>
    </row>
    <row r="627" spans="2:6" x14ac:dyDescent="0.2">
      <c r="B627" s="137" t="s">
        <v>3258</v>
      </c>
      <c r="C627" s="138">
        <v>49310</v>
      </c>
      <c r="D627" s="139" t="s">
        <v>2841</v>
      </c>
      <c r="E627" s="139" t="s">
        <v>2513</v>
      </c>
      <c r="F627" s="139">
        <f t="shared" si="9"/>
        <v>49311</v>
      </c>
    </row>
    <row r="628" spans="2:6" x14ac:dyDescent="0.2">
      <c r="B628" s="137" t="s">
        <v>3259</v>
      </c>
      <c r="C628" s="138">
        <v>37370</v>
      </c>
      <c r="D628" s="139" t="s">
        <v>2882</v>
      </c>
      <c r="E628" s="139" t="s">
        <v>2513</v>
      </c>
      <c r="F628" s="139">
        <f t="shared" si="9"/>
        <v>37371</v>
      </c>
    </row>
    <row r="629" spans="2:6" x14ac:dyDescent="0.2">
      <c r="B629" s="137" t="s">
        <v>3260</v>
      </c>
      <c r="C629" s="138">
        <v>88150</v>
      </c>
      <c r="D629" s="139" t="s">
        <v>2869</v>
      </c>
      <c r="E629" s="139" t="s">
        <v>2553</v>
      </c>
      <c r="F629" s="139">
        <f t="shared" si="9"/>
        <v>88151</v>
      </c>
    </row>
    <row r="630" spans="2:6" x14ac:dyDescent="0.2">
      <c r="B630" s="137" t="s">
        <v>3261</v>
      </c>
      <c r="C630" s="138">
        <v>69330</v>
      </c>
      <c r="D630" s="139" t="s">
        <v>2925</v>
      </c>
      <c r="E630" s="139" t="s">
        <v>2525</v>
      </c>
      <c r="F630" s="139">
        <f t="shared" si="9"/>
        <v>69331</v>
      </c>
    </row>
    <row r="631" spans="2:6" x14ac:dyDescent="0.2">
      <c r="B631" s="137" t="s">
        <v>3262</v>
      </c>
      <c r="C631" s="138">
        <v>61202</v>
      </c>
      <c r="D631" s="139" t="s">
        <v>2904</v>
      </c>
      <c r="E631" s="139" t="s">
        <v>2513</v>
      </c>
      <c r="F631" s="139">
        <f t="shared" si="9"/>
        <v>61203</v>
      </c>
    </row>
    <row r="632" spans="2:6" x14ac:dyDescent="0.2">
      <c r="B632" s="137" t="s">
        <v>3263</v>
      </c>
      <c r="C632" s="138">
        <v>21430</v>
      </c>
      <c r="D632" s="139" t="s">
        <v>2819</v>
      </c>
      <c r="E632" s="139" t="s">
        <v>2503</v>
      </c>
      <c r="F632" s="139">
        <f t="shared" si="9"/>
        <v>21431</v>
      </c>
    </row>
    <row r="633" spans="2:6" x14ac:dyDescent="0.2">
      <c r="B633" s="137" t="s">
        <v>3264</v>
      </c>
      <c r="C633" s="138">
        <v>42312</v>
      </c>
      <c r="D633" s="139" t="s">
        <v>2977</v>
      </c>
      <c r="E633" s="139" t="s">
        <v>2513</v>
      </c>
      <c r="F633" s="139">
        <f t="shared" si="9"/>
        <v>42313</v>
      </c>
    </row>
    <row r="634" spans="2:6" x14ac:dyDescent="0.2">
      <c r="B634" s="137" t="s">
        <v>3265</v>
      </c>
      <c r="C634" s="138">
        <v>29100</v>
      </c>
      <c r="D634" s="139" t="s">
        <v>2846</v>
      </c>
      <c r="E634" s="139" t="s">
        <v>2503</v>
      </c>
      <c r="F634" s="139">
        <f t="shared" si="9"/>
        <v>29101</v>
      </c>
    </row>
    <row r="635" spans="2:6" x14ac:dyDescent="0.2">
      <c r="B635" s="137" t="s">
        <v>3266</v>
      </c>
      <c r="C635" s="138">
        <v>49400</v>
      </c>
      <c r="D635" s="139" t="s">
        <v>2841</v>
      </c>
      <c r="E635" s="139" t="s">
        <v>2513</v>
      </c>
      <c r="F635" s="139">
        <f t="shared" si="9"/>
        <v>49401</v>
      </c>
    </row>
    <row r="636" spans="2:6" x14ac:dyDescent="0.2">
      <c r="B636" s="137" t="s">
        <v>3267</v>
      </c>
      <c r="C636" s="138">
        <v>50280</v>
      </c>
      <c r="D636" s="139" t="s">
        <v>2867</v>
      </c>
      <c r="E636" s="139" t="s">
        <v>2513</v>
      </c>
      <c r="F636" s="139">
        <f t="shared" si="9"/>
        <v>50281</v>
      </c>
    </row>
    <row r="637" spans="2:6" x14ac:dyDescent="0.2">
      <c r="B637" s="137" t="s">
        <v>3268</v>
      </c>
      <c r="C637" s="138">
        <v>69280</v>
      </c>
      <c r="D637" s="139" t="s">
        <v>2925</v>
      </c>
      <c r="E637" s="139" t="s">
        <v>2525</v>
      </c>
      <c r="F637" s="139">
        <f t="shared" si="9"/>
        <v>69281</v>
      </c>
    </row>
    <row r="638" spans="2:6" x14ac:dyDescent="0.2">
      <c r="B638" s="137" t="s">
        <v>3269</v>
      </c>
      <c r="C638" s="138">
        <v>18000</v>
      </c>
      <c r="D638" s="139" t="s">
        <v>3026</v>
      </c>
      <c r="E638" s="139" t="s">
        <v>2503</v>
      </c>
      <c r="F638" s="139">
        <f t="shared" si="9"/>
        <v>18001</v>
      </c>
    </row>
    <row r="639" spans="2:6" x14ac:dyDescent="0.2">
      <c r="B639" s="137" t="s">
        <v>3270</v>
      </c>
      <c r="C639" s="138">
        <v>49240</v>
      </c>
      <c r="D639" s="139" t="s">
        <v>2841</v>
      </c>
      <c r="E639" s="139" t="s">
        <v>2513</v>
      </c>
      <c r="F639" s="139">
        <f t="shared" si="9"/>
        <v>49241</v>
      </c>
    </row>
    <row r="640" spans="2:6" x14ac:dyDescent="0.2">
      <c r="B640" s="137" t="s">
        <v>3271</v>
      </c>
      <c r="C640" s="138">
        <v>26240</v>
      </c>
      <c r="D640" s="139" t="s">
        <v>2844</v>
      </c>
      <c r="E640" s="139" t="s">
        <v>2503</v>
      </c>
      <c r="F640" s="139">
        <f t="shared" si="9"/>
        <v>26241</v>
      </c>
    </row>
    <row r="641" spans="2:6" x14ac:dyDescent="0.2">
      <c r="B641" s="137" t="s">
        <v>3271</v>
      </c>
      <c r="C641" s="138">
        <v>34382</v>
      </c>
      <c r="D641" s="139" t="s">
        <v>2838</v>
      </c>
      <c r="E641" s="139" t="s">
        <v>2513</v>
      </c>
      <c r="F641" s="139">
        <f t="shared" si="9"/>
        <v>34383</v>
      </c>
    </row>
    <row r="642" spans="2:6" x14ac:dyDescent="0.2">
      <c r="B642" s="137" t="s">
        <v>3272</v>
      </c>
      <c r="C642" s="138">
        <v>47440</v>
      </c>
      <c r="D642" s="139" t="s">
        <v>2802</v>
      </c>
      <c r="E642" s="139" t="s">
        <v>2513</v>
      </c>
      <c r="F642" s="139">
        <f t="shared" si="9"/>
        <v>47441</v>
      </c>
    </row>
    <row r="643" spans="2:6" x14ac:dyDescent="0.2">
      <c r="B643" s="137" t="s">
        <v>3273</v>
      </c>
      <c r="C643" s="138">
        <v>23330</v>
      </c>
      <c r="D643" s="139" t="s">
        <v>3140</v>
      </c>
      <c r="E643" s="139" t="s">
        <v>2503</v>
      </c>
      <c r="F643" s="139">
        <f t="shared" si="9"/>
        <v>23331</v>
      </c>
    </row>
    <row r="644" spans="2:6" x14ac:dyDescent="0.2">
      <c r="B644" s="137" t="s">
        <v>3274</v>
      </c>
      <c r="C644" s="138">
        <v>23340</v>
      </c>
      <c r="D644" s="139" t="s">
        <v>3140</v>
      </c>
      <c r="E644" s="139" t="s">
        <v>2503</v>
      </c>
      <c r="F644" s="139">
        <f t="shared" si="9"/>
        <v>23341</v>
      </c>
    </row>
    <row r="645" spans="2:6" x14ac:dyDescent="0.2">
      <c r="B645" s="137" t="s">
        <v>3275</v>
      </c>
      <c r="C645" s="138">
        <v>61180</v>
      </c>
      <c r="D645" s="139" t="s">
        <v>2904</v>
      </c>
      <c r="E645" s="139" t="s">
        <v>2513</v>
      </c>
      <c r="F645" s="139">
        <f t="shared" si="9"/>
        <v>61181</v>
      </c>
    </row>
    <row r="646" spans="2:6" x14ac:dyDescent="0.2">
      <c r="B646" s="137" t="s">
        <v>3276</v>
      </c>
      <c r="C646" s="138">
        <v>77060</v>
      </c>
      <c r="D646" s="139" t="s">
        <v>2917</v>
      </c>
      <c r="E646" s="139" t="s">
        <v>2525</v>
      </c>
      <c r="F646" s="139">
        <f t="shared" si="9"/>
        <v>77061</v>
      </c>
    </row>
    <row r="647" spans="2:6" x14ac:dyDescent="0.2">
      <c r="B647" s="137" t="s">
        <v>3277</v>
      </c>
      <c r="C647" s="138">
        <v>43220</v>
      </c>
      <c r="D647" s="139" t="s">
        <v>2865</v>
      </c>
      <c r="E647" s="139" t="s">
        <v>2513</v>
      </c>
      <c r="F647" s="139">
        <f t="shared" ref="F647:F710" si="10">C647+1</f>
        <v>43221</v>
      </c>
    </row>
    <row r="648" spans="2:6" x14ac:dyDescent="0.2">
      <c r="B648" s="137" t="s">
        <v>3278</v>
      </c>
      <c r="C648" s="138">
        <v>28010</v>
      </c>
      <c r="D648" s="139" t="s">
        <v>2809</v>
      </c>
      <c r="E648" s="139" t="s">
        <v>2503</v>
      </c>
      <c r="F648" s="139">
        <f t="shared" si="10"/>
        <v>28011</v>
      </c>
    </row>
    <row r="649" spans="2:6" x14ac:dyDescent="0.2">
      <c r="B649" s="137" t="s">
        <v>3279</v>
      </c>
      <c r="C649" s="138">
        <v>49300</v>
      </c>
      <c r="D649" s="139" t="s">
        <v>2841</v>
      </c>
      <c r="E649" s="139" t="s">
        <v>2513</v>
      </c>
      <c r="F649" s="139">
        <f t="shared" si="10"/>
        <v>49301</v>
      </c>
    </row>
    <row r="650" spans="2:6" x14ac:dyDescent="0.2">
      <c r="B650" s="137" t="s">
        <v>3280</v>
      </c>
      <c r="C650" s="138">
        <v>80310</v>
      </c>
      <c r="D650" s="139" t="s">
        <v>2787</v>
      </c>
      <c r="E650" s="139" t="s">
        <v>2553</v>
      </c>
      <c r="F650" s="139">
        <f t="shared" si="10"/>
        <v>80311</v>
      </c>
    </row>
    <row r="651" spans="2:6" x14ac:dyDescent="0.2">
      <c r="B651" s="137" t="s">
        <v>3281</v>
      </c>
      <c r="C651" s="138">
        <v>75230</v>
      </c>
      <c r="D651" s="139" t="s">
        <v>3282</v>
      </c>
      <c r="E651" s="139" t="s">
        <v>2525</v>
      </c>
      <c r="F651" s="139">
        <f t="shared" si="10"/>
        <v>75231</v>
      </c>
    </row>
    <row r="652" spans="2:6" x14ac:dyDescent="0.2">
      <c r="B652" s="137" t="s">
        <v>3283</v>
      </c>
      <c r="C652" s="138">
        <v>17220</v>
      </c>
      <c r="D652" s="139" t="s">
        <v>2862</v>
      </c>
      <c r="E652" s="139" t="s">
        <v>2503</v>
      </c>
      <c r="F652" s="139">
        <f t="shared" si="10"/>
        <v>17221</v>
      </c>
    </row>
    <row r="653" spans="2:6" x14ac:dyDescent="0.2">
      <c r="B653" s="137" t="s">
        <v>3284</v>
      </c>
      <c r="C653" s="138">
        <v>42012</v>
      </c>
      <c r="D653" s="139" t="s">
        <v>2977</v>
      </c>
      <c r="E653" s="139" t="s">
        <v>2513</v>
      </c>
      <c r="F653" s="139">
        <f t="shared" si="10"/>
        <v>42013</v>
      </c>
    </row>
    <row r="654" spans="2:6" x14ac:dyDescent="0.2">
      <c r="B654" s="137" t="s">
        <v>3285</v>
      </c>
      <c r="C654" s="138">
        <v>84200</v>
      </c>
      <c r="D654" s="139" t="s">
        <v>3123</v>
      </c>
      <c r="E654" s="139" t="s">
        <v>2553</v>
      </c>
      <c r="F654" s="139">
        <f t="shared" si="10"/>
        <v>84201</v>
      </c>
    </row>
    <row r="655" spans="2:6" x14ac:dyDescent="0.2">
      <c r="B655" s="137" t="s">
        <v>3286</v>
      </c>
      <c r="C655" s="138">
        <v>50210</v>
      </c>
      <c r="D655" s="139" t="s">
        <v>2789</v>
      </c>
      <c r="E655" s="139" t="s">
        <v>2513</v>
      </c>
      <c r="F655" s="139">
        <f t="shared" si="10"/>
        <v>50211</v>
      </c>
    </row>
    <row r="656" spans="2:6" x14ac:dyDescent="0.2">
      <c r="B656" s="137" t="s">
        <v>3287</v>
      </c>
      <c r="C656" s="138">
        <v>30110</v>
      </c>
      <c r="D656" s="139" t="s">
        <v>2800</v>
      </c>
      <c r="E656" s="139" t="s">
        <v>2513</v>
      </c>
      <c r="F656" s="139">
        <f t="shared" si="10"/>
        <v>30111</v>
      </c>
    </row>
    <row r="657" spans="2:6" x14ac:dyDescent="0.2">
      <c r="B657" s="137" t="s">
        <v>3288</v>
      </c>
      <c r="C657" s="138">
        <v>48330</v>
      </c>
      <c r="D657" s="139" t="s">
        <v>2793</v>
      </c>
      <c r="E657" s="139" t="s">
        <v>2513</v>
      </c>
      <c r="F657" s="139">
        <f t="shared" si="10"/>
        <v>48331</v>
      </c>
    </row>
    <row r="658" spans="2:6" x14ac:dyDescent="0.2">
      <c r="B658" s="137" t="s">
        <v>3289</v>
      </c>
      <c r="C658" s="138">
        <v>48880</v>
      </c>
      <c r="D658" s="139" t="s">
        <v>2793</v>
      </c>
      <c r="E658" s="139" t="s">
        <v>2513</v>
      </c>
      <c r="F658" s="139">
        <f t="shared" si="10"/>
        <v>48881</v>
      </c>
    </row>
    <row r="659" spans="2:6" x14ac:dyDescent="0.2">
      <c r="B659" s="137" t="s">
        <v>3290</v>
      </c>
      <c r="C659" s="138">
        <v>62110</v>
      </c>
      <c r="D659" s="139" t="s">
        <v>2940</v>
      </c>
      <c r="E659" s="139" t="s">
        <v>2513</v>
      </c>
      <c r="F659" s="139">
        <f t="shared" si="10"/>
        <v>62111</v>
      </c>
    </row>
    <row r="660" spans="2:6" x14ac:dyDescent="0.2">
      <c r="B660" s="137" t="s">
        <v>3291</v>
      </c>
      <c r="C660" s="138">
        <v>22300</v>
      </c>
      <c r="D660" s="139" t="s">
        <v>2851</v>
      </c>
      <c r="E660" s="139" t="s">
        <v>2503</v>
      </c>
      <c r="F660" s="139">
        <f t="shared" si="10"/>
        <v>22301</v>
      </c>
    </row>
    <row r="661" spans="2:6" x14ac:dyDescent="0.2">
      <c r="B661" s="137" t="s">
        <v>3292</v>
      </c>
      <c r="C661" s="138">
        <v>59120</v>
      </c>
      <c r="D661" s="139" t="s">
        <v>2938</v>
      </c>
      <c r="E661" s="139" t="s">
        <v>2513</v>
      </c>
      <c r="F661" s="139">
        <f t="shared" si="10"/>
        <v>59121</v>
      </c>
    </row>
    <row r="662" spans="2:6" x14ac:dyDescent="0.2">
      <c r="B662" s="137" t="s">
        <v>3293</v>
      </c>
      <c r="C662" s="138">
        <v>47262</v>
      </c>
      <c r="D662" s="139" t="s">
        <v>2802</v>
      </c>
      <c r="E662" s="139" t="s">
        <v>2513</v>
      </c>
      <c r="F662" s="139">
        <f t="shared" si="10"/>
        <v>47263</v>
      </c>
    </row>
    <row r="663" spans="2:6" x14ac:dyDescent="0.2">
      <c r="B663" s="137" t="s">
        <v>3294</v>
      </c>
      <c r="C663" s="138">
        <v>55230</v>
      </c>
      <c r="D663" s="139" t="s">
        <v>2795</v>
      </c>
      <c r="E663" s="139" t="s">
        <v>2513</v>
      </c>
      <c r="F663" s="139">
        <f t="shared" si="10"/>
        <v>55231</v>
      </c>
    </row>
    <row r="664" spans="2:6" x14ac:dyDescent="0.2">
      <c r="B664" s="137" t="s">
        <v>3295</v>
      </c>
      <c r="C664" s="138">
        <v>52460</v>
      </c>
      <c r="D664" s="139" t="s">
        <v>2871</v>
      </c>
      <c r="E664" s="139" t="s">
        <v>2513</v>
      </c>
      <c r="F664" s="139">
        <f t="shared" si="10"/>
        <v>52461</v>
      </c>
    </row>
    <row r="665" spans="2:6" x14ac:dyDescent="0.2">
      <c r="B665" s="137" t="s">
        <v>3296</v>
      </c>
      <c r="C665" s="138">
        <v>52450</v>
      </c>
      <c r="D665" s="139" t="s">
        <v>2871</v>
      </c>
      <c r="E665" s="139" t="s">
        <v>2513</v>
      </c>
      <c r="F665" s="139">
        <f t="shared" si="10"/>
        <v>52451</v>
      </c>
    </row>
    <row r="666" spans="2:6" x14ac:dyDescent="0.2">
      <c r="B666" s="137" t="s">
        <v>3297</v>
      </c>
      <c r="C666" s="138">
        <v>75150</v>
      </c>
      <c r="D666" s="139" t="s">
        <v>3282</v>
      </c>
      <c r="E666" s="139" t="s">
        <v>2525</v>
      </c>
      <c r="F666" s="139">
        <f t="shared" si="10"/>
        <v>75151</v>
      </c>
    </row>
    <row r="667" spans="2:6" x14ac:dyDescent="0.2">
      <c r="B667" s="137" t="s">
        <v>3298</v>
      </c>
      <c r="C667" s="138">
        <v>66080</v>
      </c>
      <c r="D667" s="139" t="s">
        <v>2911</v>
      </c>
      <c r="E667" s="139" t="s">
        <v>2525</v>
      </c>
      <c r="F667" s="139">
        <f t="shared" si="10"/>
        <v>66081</v>
      </c>
    </row>
    <row r="668" spans="2:6" x14ac:dyDescent="0.2">
      <c r="B668" s="137" t="s">
        <v>3299</v>
      </c>
      <c r="C668" s="138">
        <v>38200</v>
      </c>
      <c r="D668" s="139" t="s">
        <v>2882</v>
      </c>
      <c r="E668" s="139" t="s">
        <v>2513</v>
      </c>
      <c r="F668" s="139">
        <f t="shared" si="10"/>
        <v>38201</v>
      </c>
    </row>
    <row r="669" spans="2:6" x14ac:dyDescent="0.2">
      <c r="B669" s="137" t="s">
        <v>3300</v>
      </c>
      <c r="C669" s="138">
        <v>38004</v>
      </c>
      <c r="D669" s="139" t="s">
        <v>2882</v>
      </c>
      <c r="E669" s="139" t="s">
        <v>2513</v>
      </c>
      <c r="F669" s="139">
        <f t="shared" si="10"/>
        <v>38005</v>
      </c>
    </row>
    <row r="670" spans="2:6" x14ac:dyDescent="0.2">
      <c r="B670" s="137" t="s">
        <v>3301</v>
      </c>
      <c r="C670" s="138">
        <v>38000</v>
      </c>
      <c r="D670" s="139" t="s">
        <v>2882</v>
      </c>
      <c r="E670" s="139" t="s">
        <v>2513</v>
      </c>
      <c r="F670" s="139">
        <f t="shared" si="10"/>
        <v>38001</v>
      </c>
    </row>
    <row r="671" spans="2:6" x14ac:dyDescent="0.2">
      <c r="B671" s="137" t="s">
        <v>3302</v>
      </c>
      <c r="C671" s="138">
        <v>38860</v>
      </c>
      <c r="D671" s="139" t="s">
        <v>2882</v>
      </c>
      <c r="E671" s="139" t="s">
        <v>2513</v>
      </c>
      <c r="F671" s="139">
        <f t="shared" si="10"/>
        <v>38861</v>
      </c>
    </row>
    <row r="672" spans="2:6" x14ac:dyDescent="0.2">
      <c r="B672" s="137" t="s">
        <v>3303</v>
      </c>
      <c r="C672" s="138">
        <v>38080</v>
      </c>
      <c r="D672" s="139" t="s">
        <v>2882</v>
      </c>
      <c r="E672" s="139" t="s">
        <v>2513</v>
      </c>
      <c r="F672" s="139">
        <f t="shared" si="10"/>
        <v>38081</v>
      </c>
    </row>
    <row r="673" spans="2:6" x14ac:dyDescent="0.2">
      <c r="B673" s="137" t="s">
        <v>3304</v>
      </c>
      <c r="C673" s="138">
        <v>38600</v>
      </c>
      <c r="D673" s="139" t="s">
        <v>2882</v>
      </c>
      <c r="E673" s="139" t="s">
        <v>2513</v>
      </c>
      <c r="F673" s="139">
        <f t="shared" si="10"/>
        <v>38601</v>
      </c>
    </row>
    <row r="674" spans="2:6" x14ac:dyDescent="0.2">
      <c r="B674" s="137" t="s">
        <v>3305</v>
      </c>
      <c r="C674" s="138">
        <v>38700</v>
      </c>
      <c r="D674" s="139" t="s">
        <v>2882</v>
      </c>
      <c r="E674" s="139" t="s">
        <v>2513</v>
      </c>
      <c r="F674" s="139">
        <f t="shared" si="10"/>
        <v>38701</v>
      </c>
    </row>
    <row r="675" spans="2:6" x14ac:dyDescent="0.2">
      <c r="B675" s="137" t="s">
        <v>3306</v>
      </c>
      <c r="C675" s="138">
        <v>38090</v>
      </c>
      <c r="D675" s="139" t="s">
        <v>2882</v>
      </c>
      <c r="E675" s="139" t="s">
        <v>2513</v>
      </c>
      <c r="F675" s="139">
        <f t="shared" si="10"/>
        <v>38091</v>
      </c>
    </row>
    <row r="676" spans="2:6" x14ac:dyDescent="0.2">
      <c r="B676" s="137" t="s">
        <v>3307</v>
      </c>
      <c r="C676" s="138">
        <v>38800</v>
      </c>
      <c r="D676" s="139" t="s">
        <v>2882</v>
      </c>
      <c r="E676" s="139" t="s">
        <v>2513</v>
      </c>
      <c r="F676" s="139">
        <f t="shared" si="10"/>
        <v>38801</v>
      </c>
    </row>
    <row r="677" spans="2:6" x14ac:dyDescent="0.2">
      <c r="B677" s="137" t="s">
        <v>3308</v>
      </c>
      <c r="C677" s="138">
        <v>62050</v>
      </c>
      <c r="D677" s="139" t="s">
        <v>2940</v>
      </c>
      <c r="E677" s="139" t="s">
        <v>2513</v>
      </c>
      <c r="F677" s="139">
        <f t="shared" si="10"/>
        <v>62051</v>
      </c>
    </row>
    <row r="678" spans="2:6" x14ac:dyDescent="0.2">
      <c r="B678" s="137" t="s">
        <v>3309</v>
      </c>
      <c r="C678" s="138">
        <v>76350</v>
      </c>
      <c r="D678" s="139" t="s">
        <v>2807</v>
      </c>
      <c r="E678" s="139" t="s">
        <v>2525</v>
      </c>
      <c r="F678" s="139">
        <f t="shared" si="10"/>
        <v>76351</v>
      </c>
    </row>
    <row r="679" spans="2:6" x14ac:dyDescent="0.2">
      <c r="B679" s="137" t="s">
        <v>3310</v>
      </c>
      <c r="C679" s="138">
        <v>57400</v>
      </c>
      <c r="D679" s="139" t="s">
        <v>2942</v>
      </c>
      <c r="E679" s="139" t="s">
        <v>2513</v>
      </c>
      <c r="F679" s="139">
        <f t="shared" si="10"/>
        <v>57401</v>
      </c>
    </row>
    <row r="680" spans="2:6" x14ac:dyDescent="0.2">
      <c r="B680" s="137" t="s">
        <v>3311</v>
      </c>
      <c r="C680" s="138">
        <v>57050</v>
      </c>
      <c r="D680" s="139" t="s">
        <v>2942</v>
      </c>
      <c r="E680" s="139" t="s">
        <v>2513</v>
      </c>
      <c r="F680" s="139">
        <f t="shared" si="10"/>
        <v>57051</v>
      </c>
    </row>
    <row r="681" spans="2:6" x14ac:dyDescent="0.2">
      <c r="B681" s="137" t="s">
        <v>3312</v>
      </c>
      <c r="C681" s="138">
        <v>40040</v>
      </c>
      <c r="D681" s="139" t="s">
        <v>2791</v>
      </c>
      <c r="E681" s="139" t="s">
        <v>2513</v>
      </c>
      <c r="F681" s="139">
        <f t="shared" si="10"/>
        <v>40041</v>
      </c>
    </row>
    <row r="682" spans="2:6" x14ac:dyDescent="0.2">
      <c r="B682" s="137" t="s">
        <v>3313</v>
      </c>
      <c r="C682" s="138">
        <v>39520</v>
      </c>
      <c r="D682" s="139" t="s">
        <v>2880</v>
      </c>
      <c r="E682" s="139" t="s">
        <v>2513</v>
      </c>
      <c r="F682" s="139">
        <f t="shared" si="10"/>
        <v>39521</v>
      </c>
    </row>
    <row r="683" spans="2:6" x14ac:dyDescent="0.2">
      <c r="B683" s="137" t="s">
        <v>3314</v>
      </c>
      <c r="C683" s="138">
        <v>39500</v>
      </c>
      <c r="D683" s="139" t="s">
        <v>2880</v>
      </c>
      <c r="E683" s="139" t="s">
        <v>2513</v>
      </c>
      <c r="F683" s="139">
        <f t="shared" si="10"/>
        <v>39501</v>
      </c>
    </row>
    <row r="684" spans="2:6" x14ac:dyDescent="0.2">
      <c r="B684" s="137" t="s">
        <v>3315</v>
      </c>
      <c r="C684" s="138">
        <v>51350</v>
      </c>
      <c r="D684" s="139" t="s">
        <v>2828</v>
      </c>
      <c r="E684" s="139" t="s">
        <v>2513</v>
      </c>
      <c r="F684" s="139">
        <f t="shared" si="10"/>
        <v>51351</v>
      </c>
    </row>
    <row r="685" spans="2:6" x14ac:dyDescent="0.2">
      <c r="B685" s="137" t="s">
        <v>3316</v>
      </c>
      <c r="C685" s="138">
        <v>43350</v>
      </c>
      <c r="D685" s="139" t="s">
        <v>2865</v>
      </c>
      <c r="E685" s="139" t="s">
        <v>2513</v>
      </c>
      <c r="F685" s="139">
        <f t="shared" si="10"/>
        <v>43351</v>
      </c>
    </row>
    <row r="686" spans="2:6" x14ac:dyDescent="0.2">
      <c r="B686" s="137" t="s">
        <v>3317</v>
      </c>
      <c r="C686" s="138">
        <v>31050</v>
      </c>
      <c r="D686" s="139" t="s">
        <v>2997</v>
      </c>
      <c r="E686" s="139" t="s">
        <v>2513</v>
      </c>
      <c r="F686" s="139">
        <f t="shared" si="10"/>
        <v>31051</v>
      </c>
    </row>
    <row r="687" spans="2:6" x14ac:dyDescent="0.2">
      <c r="B687" s="137" t="s">
        <v>3317</v>
      </c>
      <c r="C687" s="138">
        <v>50900</v>
      </c>
      <c r="D687" s="139" t="s">
        <v>2789</v>
      </c>
      <c r="E687" s="139" t="s">
        <v>2513</v>
      </c>
      <c r="F687" s="139">
        <f t="shared" si="10"/>
        <v>50901</v>
      </c>
    </row>
    <row r="688" spans="2:6" x14ac:dyDescent="0.2">
      <c r="B688" s="137" t="s">
        <v>3318</v>
      </c>
      <c r="C688" s="138">
        <v>19030</v>
      </c>
      <c r="D688" s="139" t="s">
        <v>3029</v>
      </c>
      <c r="E688" s="139" t="s">
        <v>2503</v>
      </c>
      <c r="F688" s="139">
        <f t="shared" si="10"/>
        <v>19031</v>
      </c>
    </row>
    <row r="689" spans="2:6" x14ac:dyDescent="0.2">
      <c r="B689" s="137" t="s">
        <v>3319</v>
      </c>
      <c r="C689" s="138">
        <v>72260</v>
      </c>
      <c r="D689" s="139" t="s">
        <v>2830</v>
      </c>
      <c r="E689" s="139" t="s">
        <v>2525</v>
      </c>
      <c r="F689" s="139">
        <f t="shared" si="10"/>
        <v>72261</v>
      </c>
    </row>
    <row r="690" spans="2:6" x14ac:dyDescent="0.2">
      <c r="B690" s="137" t="s">
        <v>3320</v>
      </c>
      <c r="C690" s="138">
        <v>34130</v>
      </c>
      <c r="D690" s="139" t="s">
        <v>2838</v>
      </c>
      <c r="E690" s="139" t="s">
        <v>2513</v>
      </c>
      <c r="F690" s="139">
        <f t="shared" si="10"/>
        <v>34131</v>
      </c>
    </row>
    <row r="691" spans="2:6" x14ac:dyDescent="0.2">
      <c r="B691" s="137" t="s">
        <v>3321</v>
      </c>
      <c r="C691" s="138">
        <v>34210</v>
      </c>
      <c r="D691" s="139" t="s">
        <v>2838</v>
      </c>
      <c r="E691" s="139" t="s">
        <v>2513</v>
      </c>
      <c r="F691" s="139">
        <f t="shared" si="10"/>
        <v>34211</v>
      </c>
    </row>
    <row r="692" spans="2:6" x14ac:dyDescent="0.2">
      <c r="B692" s="137" t="s">
        <v>3322</v>
      </c>
      <c r="C692" s="138">
        <v>24160</v>
      </c>
      <c r="D692" s="139" t="s">
        <v>3073</v>
      </c>
      <c r="E692" s="139" t="s">
        <v>2503</v>
      </c>
      <c r="F692" s="139">
        <f t="shared" si="10"/>
        <v>24161</v>
      </c>
    </row>
    <row r="693" spans="2:6" x14ac:dyDescent="0.2">
      <c r="B693" s="137" t="s">
        <v>3323</v>
      </c>
      <c r="C693" s="138">
        <v>64070</v>
      </c>
      <c r="D693" s="139" t="s">
        <v>2832</v>
      </c>
      <c r="E693" s="139" t="s">
        <v>2513</v>
      </c>
      <c r="F693" s="139">
        <f t="shared" si="10"/>
        <v>64071</v>
      </c>
    </row>
    <row r="694" spans="2:6" x14ac:dyDescent="0.2">
      <c r="B694" s="137" t="s">
        <v>3324</v>
      </c>
      <c r="C694" s="138">
        <v>54600</v>
      </c>
      <c r="D694" s="139" t="s">
        <v>2914</v>
      </c>
      <c r="E694" s="139" t="s">
        <v>2513</v>
      </c>
      <c r="F694" s="139">
        <f t="shared" si="10"/>
        <v>54601</v>
      </c>
    </row>
    <row r="695" spans="2:6" x14ac:dyDescent="0.2">
      <c r="B695" s="137" t="s">
        <v>3325</v>
      </c>
      <c r="C695" s="138">
        <v>65020</v>
      </c>
      <c r="D695" s="139" t="s">
        <v>3132</v>
      </c>
      <c r="E695" s="139" t="s">
        <v>2525</v>
      </c>
      <c r="F695" s="139">
        <f t="shared" si="10"/>
        <v>65021</v>
      </c>
    </row>
    <row r="696" spans="2:6" x14ac:dyDescent="0.2">
      <c r="B696" s="137" t="s">
        <v>3326</v>
      </c>
      <c r="C696" s="138">
        <v>73220</v>
      </c>
      <c r="D696" s="139" t="s">
        <v>2830</v>
      </c>
      <c r="E696" s="139" t="s">
        <v>2525</v>
      </c>
      <c r="F696" s="139">
        <f t="shared" si="10"/>
        <v>73221</v>
      </c>
    </row>
    <row r="697" spans="2:6" x14ac:dyDescent="0.2">
      <c r="B697" s="137" t="s">
        <v>3327</v>
      </c>
      <c r="C697" s="138">
        <v>62020</v>
      </c>
      <c r="D697" s="139" t="s">
        <v>2940</v>
      </c>
      <c r="E697" s="139" t="s">
        <v>2513</v>
      </c>
      <c r="F697" s="139">
        <f t="shared" si="10"/>
        <v>62021</v>
      </c>
    </row>
    <row r="698" spans="2:6" x14ac:dyDescent="0.2">
      <c r="B698" s="137" t="s">
        <v>3328</v>
      </c>
      <c r="C698" s="138">
        <v>29150</v>
      </c>
      <c r="D698" s="139" t="s">
        <v>2846</v>
      </c>
      <c r="E698" s="139" t="s">
        <v>2503</v>
      </c>
      <c r="F698" s="139">
        <f t="shared" si="10"/>
        <v>29151</v>
      </c>
    </row>
    <row r="699" spans="2:6" x14ac:dyDescent="0.2">
      <c r="B699" s="137" t="s">
        <v>3329</v>
      </c>
      <c r="C699" s="138">
        <v>62000</v>
      </c>
      <c r="D699" s="139" t="s">
        <v>2940</v>
      </c>
      <c r="E699" s="139" t="s">
        <v>2513</v>
      </c>
      <c r="F699" s="139">
        <f t="shared" si="10"/>
        <v>62001</v>
      </c>
    </row>
    <row r="700" spans="2:6" x14ac:dyDescent="0.2">
      <c r="B700" s="137" t="s">
        <v>3330</v>
      </c>
      <c r="C700" s="138">
        <v>32320</v>
      </c>
      <c r="D700" s="139" t="s">
        <v>2893</v>
      </c>
      <c r="E700" s="139" t="s">
        <v>2513</v>
      </c>
      <c r="F700" s="139">
        <f t="shared" si="10"/>
        <v>32321</v>
      </c>
    </row>
    <row r="701" spans="2:6" x14ac:dyDescent="0.2">
      <c r="B701" s="137" t="s">
        <v>3331</v>
      </c>
      <c r="C701" s="138">
        <v>43540</v>
      </c>
      <c r="D701" s="139" t="s">
        <v>2865</v>
      </c>
      <c r="E701" s="139" t="s">
        <v>2513</v>
      </c>
      <c r="F701" s="139">
        <f t="shared" si="10"/>
        <v>43541</v>
      </c>
    </row>
    <row r="702" spans="2:6" x14ac:dyDescent="0.2">
      <c r="B702" s="137" t="s">
        <v>3332</v>
      </c>
      <c r="C702" s="138">
        <v>90300</v>
      </c>
      <c r="D702" s="139" t="s">
        <v>2889</v>
      </c>
      <c r="E702" s="139" t="s">
        <v>2553</v>
      </c>
      <c r="F702" s="139">
        <f t="shared" si="10"/>
        <v>90301</v>
      </c>
    </row>
    <row r="703" spans="2:6" x14ac:dyDescent="0.2">
      <c r="B703" s="137" t="s">
        <v>3333</v>
      </c>
      <c r="C703" s="138">
        <v>23454</v>
      </c>
      <c r="D703" s="139" t="s">
        <v>3203</v>
      </c>
      <c r="E703" s="139" t="s">
        <v>2503</v>
      </c>
      <c r="F703" s="139">
        <f t="shared" si="10"/>
        <v>23455</v>
      </c>
    </row>
    <row r="704" spans="2:6" x14ac:dyDescent="0.2">
      <c r="B704" s="137" t="s">
        <v>3334</v>
      </c>
      <c r="C704" s="138">
        <v>61000</v>
      </c>
      <c r="D704" s="139" t="s">
        <v>2904</v>
      </c>
      <c r="E704" s="139" t="s">
        <v>2513</v>
      </c>
      <c r="F704" s="139">
        <f t="shared" si="10"/>
        <v>61001</v>
      </c>
    </row>
    <row r="705" spans="2:6" x14ac:dyDescent="0.2">
      <c r="B705" s="137" t="s">
        <v>3335</v>
      </c>
      <c r="C705" s="138">
        <v>43330</v>
      </c>
      <c r="D705" s="139" t="s">
        <v>2865</v>
      </c>
      <c r="E705" s="139" t="s">
        <v>2513</v>
      </c>
      <c r="F705" s="139">
        <f t="shared" si="10"/>
        <v>43331</v>
      </c>
    </row>
    <row r="706" spans="2:6" x14ac:dyDescent="0.2">
      <c r="B706" s="137" t="s">
        <v>3336</v>
      </c>
      <c r="C706" s="138">
        <v>15200</v>
      </c>
      <c r="D706" s="139" t="s">
        <v>2901</v>
      </c>
      <c r="E706" s="139" t="s">
        <v>2577</v>
      </c>
      <c r="F706" s="139">
        <f t="shared" si="10"/>
        <v>15201</v>
      </c>
    </row>
    <row r="707" spans="2:6" x14ac:dyDescent="0.2">
      <c r="B707" s="137" t="s">
        <v>3337</v>
      </c>
      <c r="C707" s="138">
        <v>77030</v>
      </c>
      <c r="D707" s="139" t="s">
        <v>2917</v>
      </c>
      <c r="E707" s="139" t="s">
        <v>2525</v>
      </c>
      <c r="F707" s="139">
        <f t="shared" si="10"/>
        <v>77031</v>
      </c>
    </row>
    <row r="708" spans="2:6" x14ac:dyDescent="0.2">
      <c r="B708" s="137" t="s">
        <v>3338</v>
      </c>
      <c r="C708" s="138">
        <v>12150</v>
      </c>
      <c r="D708" s="139" t="s">
        <v>2922</v>
      </c>
      <c r="E708" s="139" t="s">
        <v>2508</v>
      </c>
      <c r="F708" s="139">
        <f t="shared" si="10"/>
        <v>12151</v>
      </c>
    </row>
    <row r="709" spans="2:6" x14ac:dyDescent="0.2">
      <c r="B709" s="137" t="s">
        <v>3339</v>
      </c>
      <c r="C709" s="138">
        <v>60010</v>
      </c>
      <c r="D709" s="139" t="s">
        <v>2887</v>
      </c>
      <c r="E709" s="139" t="s">
        <v>2513</v>
      </c>
      <c r="F709" s="139">
        <f t="shared" si="10"/>
        <v>60011</v>
      </c>
    </row>
    <row r="710" spans="2:6" x14ac:dyDescent="0.2">
      <c r="B710" s="137" t="s">
        <v>3340</v>
      </c>
      <c r="C710" s="138">
        <v>22170</v>
      </c>
      <c r="D710" s="139" t="s">
        <v>2851</v>
      </c>
      <c r="E710" s="139" t="s">
        <v>2503</v>
      </c>
      <c r="F710" s="139">
        <f t="shared" si="10"/>
        <v>22171</v>
      </c>
    </row>
    <row r="711" spans="2:6" x14ac:dyDescent="0.2">
      <c r="B711" s="137" t="s">
        <v>3341</v>
      </c>
      <c r="C711" s="138">
        <v>66070</v>
      </c>
      <c r="D711" s="139" t="s">
        <v>2911</v>
      </c>
      <c r="E711" s="139" t="s">
        <v>2525</v>
      </c>
      <c r="F711" s="139">
        <f t="shared" ref="F711:F774" si="11">C711+1</f>
        <v>66071</v>
      </c>
    </row>
    <row r="712" spans="2:6" x14ac:dyDescent="0.2">
      <c r="B712" s="137" t="s">
        <v>3342</v>
      </c>
      <c r="C712" s="138">
        <v>22370</v>
      </c>
      <c r="D712" s="139" t="s">
        <v>2851</v>
      </c>
      <c r="E712" s="139" t="s">
        <v>2503</v>
      </c>
      <c r="F712" s="139">
        <f t="shared" si="11"/>
        <v>22371</v>
      </c>
    </row>
    <row r="713" spans="2:6" x14ac:dyDescent="0.2">
      <c r="B713" s="137" t="s">
        <v>3343</v>
      </c>
      <c r="C713" s="138">
        <v>23040</v>
      </c>
      <c r="D713" s="139" t="s">
        <v>3344</v>
      </c>
      <c r="E713" s="139" t="s">
        <v>2503</v>
      </c>
      <c r="F713" s="139">
        <f t="shared" si="11"/>
        <v>23041</v>
      </c>
    </row>
    <row r="714" spans="2:6" x14ac:dyDescent="0.2">
      <c r="B714" s="137" t="s">
        <v>3345</v>
      </c>
      <c r="C714" s="138">
        <v>43370</v>
      </c>
      <c r="D714" s="139" t="s">
        <v>2865</v>
      </c>
      <c r="E714" s="139" t="s">
        <v>2513</v>
      </c>
      <c r="F714" s="139">
        <f t="shared" si="11"/>
        <v>43371</v>
      </c>
    </row>
    <row r="715" spans="2:6" x14ac:dyDescent="0.2">
      <c r="B715" s="137" t="s">
        <v>3346</v>
      </c>
      <c r="C715" s="138">
        <v>55100</v>
      </c>
      <c r="D715" s="139" t="s">
        <v>2795</v>
      </c>
      <c r="E715" s="139" t="s">
        <v>2513</v>
      </c>
      <c r="F715" s="139">
        <f t="shared" si="11"/>
        <v>55101</v>
      </c>
    </row>
    <row r="716" spans="2:6" x14ac:dyDescent="0.2">
      <c r="B716" s="137" t="s">
        <v>3347</v>
      </c>
      <c r="C716" s="138">
        <v>23480</v>
      </c>
      <c r="D716" s="139" t="s">
        <v>3203</v>
      </c>
      <c r="E716" s="139" t="s">
        <v>2503</v>
      </c>
      <c r="F716" s="139">
        <f t="shared" si="11"/>
        <v>23481</v>
      </c>
    </row>
    <row r="717" spans="2:6" x14ac:dyDescent="0.2">
      <c r="B717" s="137" t="s">
        <v>3348</v>
      </c>
      <c r="C717" s="138">
        <v>80400</v>
      </c>
      <c r="D717" s="139" t="s">
        <v>3064</v>
      </c>
      <c r="E717" s="139" t="s">
        <v>2553</v>
      </c>
      <c r="F717" s="139">
        <f t="shared" si="11"/>
        <v>80401</v>
      </c>
    </row>
    <row r="718" spans="2:6" x14ac:dyDescent="0.2">
      <c r="B718" s="137" t="s">
        <v>3349</v>
      </c>
      <c r="C718" s="138">
        <v>81050</v>
      </c>
      <c r="D718" s="139" t="s">
        <v>3064</v>
      </c>
      <c r="E718" s="139" t="s">
        <v>2553</v>
      </c>
      <c r="F718" s="139">
        <f t="shared" si="11"/>
        <v>81051</v>
      </c>
    </row>
    <row r="719" spans="2:6" x14ac:dyDescent="0.2">
      <c r="B719" s="137" t="s">
        <v>3350</v>
      </c>
      <c r="C719" s="138">
        <v>37280</v>
      </c>
      <c r="D719" s="139" t="s">
        <v>2882</v>
      </c>
      <c r="E719" s="139" t="s">
        <v>2513</v>
      </c>
      <c r="F719" s="139">
        <f t="shared" si="11"/>
        <v>37281</v>
      </c>
    </row>
    <row r="720" spans="2:6" x14ac:dyDescent="0.2">
      <c r="B720" s="137" t="s">
        <v>3351</v>
      </c>
      <c r="C720" s="138">
        <v>13150</v>
      </c>
      <c r="D720" s="139" t="s">
        <v>3033</v>
      </c>
      <c r="E720" s="139" t="s">
        <v>2508</v>
      </c>
      <c r="F720" s="139">
        <f t="shared" si="11"/>
        <v>13151</v>
      </c>
    </row>
    <row r="721" spans="2:6" x14ac:dyDescent="0.2">
      <c r="B721" s="137" t="s">
        <v>3352</v>
      </c>
      <c r="C721" s="138">
        <v>17130</v>
      </c>
      <c r="D721" s="139" t="s">
        <v>2862</v>
      </c>
      <c r="E721" s="139" t="s">
        <v>2503</v>
      </c>
      <c r="F721" s="139">
        <f t="shared" si="11"/>
        <v>17131</v>
      </c>
    </row>
    <row r="722" spans="2:6" x14ac:dyDescent="0.2">
      <c r="B722" s="137" t="s">
        <v>3353</v>
      </c>
      <c r="C722" s="138">
        <v>77120</v>
      </c>
      <c r="D722" s="139" t="s">
        <v>2917</v>
      </c>
      <c r="E722" s="139" t="s">
        <v>2525</v>
      </c>
      <c r="F722" s="139">
        <f t="shared" si="11"/>
        <v>77121</v>
      </c>
    </row>
    <row r="723" spans="2:6" x14ac:dyDescent="0.2">
      <c r="B723" s="137" t="s">
        <v>3354</v>
      </c>
      <c r="C723" s="138">
        <v>37110</v>
      </c>
      <c r="D723" s="139" t="s">
        <v>2882</v>
      </c>
      <c r="E723" s="139" t="s">
        <v>2513</v>
      </c>
      <c r="F723" s="139">
        <f t="shared" si="11"/>
        <v>37111</v>
      </c>
    </row>
    <row r="724" spans="2:6" x14ac:dyDescent="0.2">
      <c r="B724" s="137" t="s">
        <v>3355</v>
      </c>
      <c r="C724" s="138">
        <v>35080</v>
      </c>
      <c r="D724" s="139" t="s">
        <v>2816</v>
      </c>
      <c r="E724" s="139" t="s">
        <v>2513</v>
      </c>
      <c r="F724" s="139">
        <f t="shared" si="11"/>
        <v>35081</v>
      </c>
    </row>
    <row r="725" spans="2:6" x14ac:dyDescent="0.2">
      <c r="B725" s="137" t="s">
        <v>3356</v>
      </c>
      <c r="C725" s="138">
        <v>49360</v>
      </c>
      <c r="D725" s="139" t="s">
        <v>2841</v>
      </c>
      <c r="E725" s="139" t="s">
        <v>2513</v>
      </c>
      <c r="F725" s="139">
        <f t="shared" si="11"/>
        <v>49361</v>
      </c>
    </row>
    <row r="726" spans="2:6" x14ac:dyDescent="0.2">
      <c r="B726" s="137" t="s">
        <v>3357</v>
      </c>
      <c r="C726" s="138">
        <v>61150</v>
      </c>
      <c r="D726" s="139" t="s">
        <v>2904</v>
      </c>
      <c r="E726" s="139" t="s">
        <v>2513</v>
      </c>
      <c r="F726" s="139">
        <f t="shared" si="11"/>
        <v>61151</v>
      </c>
    </row>
    <row r="727" spans="2:6" x14ac:dyDescent="0.2">
      <c r="B727" s="137" t="s">
        <v>3358</v>
      </c>
      <c r="C727" s="138">
        <v>23310</v>
      </c>
      <c r="D727" s="139" t="s">
        <v>3140</v>
      </c>
      <c r="E727" s="139" t="s">
        <v>2503</v>
      </c>
      <c r="F727" s="139">
        <f t="shared" si="11"/>
        <v>23311</v>
      </c>
    </row>
    <row r="728" spans="2:6" x14ac:dyDescent="0.2">
      <c r="B728" s="137" t="s">
        <v>3359</v>
      </c>
      <c r="C728" s="138">
        <v>79050</v>
      </c>
      <c r="D728" s="139" t="s">
        <v>2909</v>
      </c>
      <c r="E728" s="139" t="s">
        <v>2525</v>
      </c>
      <c r="F728" s="139">
        <f t="shared" si="11"/>
        <v>79051</v>
      </c>
    </row>
    <row r="729" spans="2:6" x14ac:dyDescent="0.2">
      <c r="B729" s="137" t="s">
        <v>3360</v>
      </c>
      <c r="C729" s="138">
        <v>73242</v>
      </c>
      <c r="D729" s="139" t="s">
        <v>2830</v>
      </c>
      <c r="E729" s="139" t="s">
        <v>2525</v>
      </c>
      <c r="F729" s="139">
        <f t="shared" si="11"/>
        <v>73243</v>
      </c>
    </row>
    <row r="730" spans="2:6" x14ac:dyDescent="0.2">
      <c r="B730" s="137" t="s">
        <v>3361</v>
      </c>
      <c r="C730" s="138">
        <v>78150</v>
      </c>
      <c r="D730" s="139" t="s">
        <v>2929</v>
      </c>
      <c r="E730" s="139" t="s">
        <v>2525</v>
      </c>
      <c r="F730" s="139">
        <f t="shared" si="11"/>
        <v>78151</v>
      </c>
    </row>
    <row r="731" spans="2:6" x14ac:dyDescent="0.2">
      <c r="B731" s="137" t="s">
        <v>3362</v>
      </c>
      <c r="C731" s="138">
        <v>23550</v>
      </c>
      <c r="D731" s="139" t="s">
        <v>3203</v>
      </c>
      <c r="E731" s="139" t="s">
        <v>2503</v>
      </c>
      <c r="F731" s="139">
        <f t="shared" si="11"/>
        <v>23551</v>
      </c>
    </row>
    <row r="732" spans="2:6" x14ac:dyDescent="0.2">
      <c r="B732" s="137" t="s">
        <v>3363</v>
      </c>
      <c r="C732" s="138">
        <v>34060</v>
      </c>
      <c r="D732" s="139" t="s">
        <v>2838</v>
      </c>
      <c r="E732" s="139" t="s">
        <v>2513</v>
      </c>
      <c r="F732" s="139">
        <f t="shared" si="11"/>
        <v>34061</v>
      </c>
    </row>
    <row r="733" spans="2:6" x14ac:dyDescent="0.2">
      <c r="B733" s="137" t="s">
        <v>3364</v>
      </c>
      <c r="C733" s="138">
        <v>48220</v>
      </c>
      <c r="D733" s="139" t="s">
        <v>2822</v>
      </c>
      <c r="E733" s="139" t="s">
        <v>2513</v>
      </c>
      <c r="F733" s="139">
        <f t="shared" si="11"/>
        <v>48221</v>
      </c>
    </row>
    <row r="734" spans="2:6" x14ac:dyDescent="0.2">
      <c r="B734" s="137" t="s">
        <v>3365</v>
      </c>
      <c r="C734" s="138">
        <v>77212</v>
      </c>
      <c r="D734" s="139" t="s">
        <v>2917</v>
      </c>
      <c r="E734" s="139" t="s">
        <v>2525</v>
      </c>
      <c r="F734" s="139">
        <f t="shared" si="11"/>
        <v>77213</v>
      </c>
    </row>
    <row r="735" spans="2:6" x14ac:dyDescent="0.2">
      <c r="B735" s="137" t="s">
        <v>3366</v>
      </c>
      <c r="C735" s="138">
        <v>91200</v>
      </c>
      <c r="D735" s="139" t="s">
        <v>2897</v>
      </c>
      <c r="E735" s="139" t="s">
        <v>2553</v>
      </c>
      <c r="F735" s="139">
        <f t="shared" si="11"/>
        <v>91201</v>
      </c>
    </row>
    <row r="736" spans="2:6" x14ac:dyDescent="0.2">
      <c r="B736" s="137" t="s">
        <v>3367</v>
      </c>
      <c r="C736" s="138">
        <v>46100</v>
      </c>
      <c r="D736" s="139" t="s">
        <v>2802</v>
      </c>
      <c r="E736" s="139" t="s">
        <v>2513</v>
      </c>
      <c r="F736" s="139">
        <f t="shared" si="11"/>
        <v>46101</v>
      </c>
    </row>
    <row r="737" spans="2:6" x14ac:dyDescent="0.2">
      <c r="B737" s="137" t="s">
        <v>3368</v>
      </c>
      <c r="C737" s="138">
        <v>52200</v>
      </c>
      <c r="D737" s="139" t="s">
        <v>2871</v>
      </c>
      <c r="E737" s="139" t="s">
        <v>2513</v>
      </c>
      <c r="F737" s="139">
        <f t="shared" si="11"/>
        <v>52201</v>
      </c>
    </row>
    <row r="738" spans="2:6" x14ac:dyDescent="0.2">
      <c r="B738" s="137" t="s">
        <v>3369</v>
      </c>
      <c r="C738" s="138">
        <v>19230</v>
      </c>
      <c r="D738" s="139" t="s">
        <v>3029</v>
      </c>
      <c r="E738" s="139" t="s">
        <v>2503</v>
      </c>
      <c r="F738" s="139">
        <f t="shared" si="11"/>
        <v>19231</v>
      </c>
    </row>
    <row r="739" spans="2:6" x14ac:dyDescent="0.2">
      <c r="B739" s="137" t="s">
        <v>3370</v>
      </c>
      <c r="C739" s="138">
        <v>24650</v>
      </c>
      <c r="D739" s="139" t="s">
        <v>3059</v>
      </c>
      <c r="E739" s="139" t="s">
        <v>2503</v>
      </c>
      <c r="F739" s="139">
        <f t="shared" si="11"/>
        <v>24651</v>
      </c>
    </row>
    <row r="740" spans="2:6" x14ac:dyDescent="0.2">
      <c r="B740" s="137" t="s">
        <v>3371</v>
      </c>
      <c r="C740" s="138">
        <v>67360</v>
      </c>
      <c r="D740" s="139" t="s">
        <v>2825</v>
      </c>
      <c r="E740" s="139" t="s">
        <v>2525</v>
      </c>
      <c r="F740" s="139">
        <f t="shared" si="11"/>
        <v>67361</v>
      </c>
    </row>
    <row r="741" spans="2:6" x14ac:dyDescent="0.2">
      <c r="B741" s="137" t="s">
        <v>3372</v>
      </c>
      <c r="C741" s="138">
        <v>21240</v>
      </c>
      <c r="D741" s="139" t="s">
        <v>2819</v>
      </c>
      <c r="E741" s="139" t="s">
        <v>2503</v>
      </c>
      <c r="F741" s="139">
        <f t="shared" si="11"/>
        <v>21241</v>
      </c>
    </row>
    <row r="742" spans="2:6" x14ac:dyDescent="0.2">
      <c r="B742" s="137" t="s">
        <v>3373</v>
      </c>
      <c r="C742" s="138">
        <v>77340</v>
      </c>
      <c r="D742" s="139" t="s">
        <v>2917</v>
      </c>
      <c r="E742" s="139" t="s">
        <v>2525</v>
      </c>
      <c r="F742" s="139">
        <f t="shared" si="11"/>
        <v>77341</v>
      </c>
    </row>
    <row r="743" spans="2:6" x14ac:dyDescent="0.2">
      <c r="B743" s="137" t="s">
        <v>3374</v>
      </c>
      <c r="C743" s="138">
        <v>47184</v>
      </c>
      <c r="D743" s="139" t="s">
        <v>3095</v>
      </c>
      <c r="E743" s="139" t="s">
        <v>2513</v>
      </c>
      <c r="F743" s="139">
        <f t="shared" si="11"/>
        <v>47185</v>
      </c>
    </row>
    <row r="744" spans="2:6" x14ac:dyDescent="0.2">
      <c r="B744" s="137" t="s">
        <v>3375</v>
      </c>
      <c r="C744" s="138">
        <v>23166</v>
      </c>
      <c r="D744" s="139" t="s">
        <v>3140</v>
      </c>
      <c r="E744" s="139" t="s">
        <v>2503</v>
      </c>
      <c r="F744" s="139">
        <f t="shared" si="11"/>
        <v>23167</v>
      </c>
    </row>
    <row r="745" spans="2:6" x14ac:dyDescent="0.2">
      <c r="B745" s="137" t="s">
        <v>3376</v>
      </c>
      <c r="C745" s="138">
        <v>49090</v>
      </c>
      <c r="D745" s="139" t="s">
        <v>2841</v>
      </c>
      <c r="E745" s="139" t="s">
        <v>2513</v>
      </c>
      <c r="F745" s="139">
        <f t="shared" si="11"/>
        <v>49091</v>
      </c>
    </row>
    <row r="746" spans="2:6" x14ac:dyDescent="0.2">
      <c r="B746" s="137" t="s">
        <v>3377</v>
      </c>
      <c r="C746" s="138">
        <v>73210</v>
      </c>
      <c r="D746" s="139" t="s">
        <v>2830</v>
      </c>
      <c r="E746" s="139" t="s">
        <v>2525</v>
      </c>
      <c r="F746" s="139">
        <f t="shared" si="11"/>
        <v>73211</v>
      </c>
    </row>
    <row r="747" spans="2:6" x14ac:dyDescent="0.2">
      <c r="B747" s="137" t="s">
        <v>3378</v>
      </c>
      <c r="C747" s="138">
        <v>51090</v>
      </c>
      <c r="D747" s="139" t="s">
        <v>2828</v>
      </c>
      <c r="E747" s="139" t="s">
        <v>2513</v>
      </c>
      <c r="F747" s="139">
        <f t="shared" si="11"/>
        <v>51091</v>
      </c>
    </row>
    <row r="748" spans="2:6" x14ac:dyDescent="0.2">
      <c r="B748" s="137" t="s">
        <v>3379</v>
      </c>
      <c r="C748" s="138">
        <v>22860</v>
      </c>
      <c r="D748" s="139" t="s">
        <v>2849</v>
      </c>
      <c r="E748" s="139" t="s">
        <v>2503</v>
      </c>
      <c r="F748" s="139">
        <f t="shared" si="11"/>
        <v>22861</v>
      </c>
    </row>
    <row r="749" spans="2:6" x14ac:dyDescent="0.2">
      <c r="B749" s="137" t="s">
        <v>3380</v>
      </c>
      <c r="C749" s="138">
        <v>48808</v>
      </c>
      <c r="D749" s="139" t="s">
        <v>2793</v>
      </c>
      <c r="E749" s="139" t="s">
        <v>2513</v>
      </c>
      <c r="F749" s="139">
        <f t="shared" si="11"/>
        <v>48809</v>
      </c>
    </row>
    <row r="750" spans="2:6" x14ac:dyDescent="0.2">
      <c r="B750" s="137" t="s">
        <v>3380</v>
      </c>
      <c r="C750" s="138">
        <v>57210</v>
      </c>
      <c r="D750" s="139" t="s">
        <v>2942</v>
      </c>
      <c r="E750" s="139" t="s">
        <v>2513</v>
      </c>
      <c r="F750" s="139">
        <f t="shared" si="11"/>
        <v>57211</v>
      </c>
    </row>
    <row r="751" spans="2:6" x14ac:dyDescent="0.2">
      <c r="B751" s="137" t="s">
        <v>3381</v>
      </c>
      <c r="C751" s="138">
        <v>48904</v>
      </c>
      <c r="D751" s="139" t="s">
        <v>2793</v>
      </c>
      <c r="E751" s="139" t="s">
        <v>2513</v>
      </c>
      <c r="F751" s="139">
        <f t="shared" si="11"/>
        <v>48905</v>
      </c>
    </row>
    <row r="752" spans="2:6" x14ac:dyDescent="0.2">
      <c r="B752" s="137" t="s">
        <v>3382</v>
      </c>
      <c r="C752" s="138">
        <v>28450</v>
      </c>
      <c r="D752" s="139" t="s">
        <v>2809</v>
      </c>
      <c r="E752" s="139" t="s">
        <v>2503</v>
      </c>
      <c r="F752" s="139">
        <f t="shared" si="11"/>
        <v>28451</v>
      </c>
    </row>
    <row r="753" spans="2:6" x14ac:dyDescent="0.2">
      <c r="B753" s="137" t="s">
        <v>3383</v>
      </c>
      <c r="C753" s="138">
        <v>47110</v>
      </c>
      <c r="D753" s="139" t="s">
        <v>3095</v>
      </c>
      <c r="E753" s="139" t="s">
        <v>2513</v>
      </c>
      <c r="F753" s="139">
        <f t="shared" si="11"/>
        <v>47111</v>
      </c>
    </row>
    <row r="754" spans="2:6" x14ac:dyDescent="0.2">
      <c r="B754" s="137" t="s">
        <v>3384</v>
      </c>
      <c r="C754" s="138">
        <v>28330</v>
      </c>
      <c r="D754" s="139" t="s">
        <v>2809</v>
      </c>
      <c r="E754" s="139" t="s">
        <v>2503</v>
      </c>
      <c r="F754" s="139">
        <f t="shared" si="11"/>
        <v>28331</v>
      </c>
    </row>
    <row r="755" spans="2:6" x14ac:dyDescent="0.2">
      <c r="B755" s="137" t="s">
        <v>3385</v>
      </c>
      <c r="C755" s="138">
        <v>14350</v>
      </c>
      <c r="D755" s="139" t="s">
        <v>2901</v>
      </c>
      <c r="E755" s="139" t="s">
        <v>2577</v>
      </c>
      <c r="F755" s="139">
        <f t="shared" si="11"/>
        <v>14351</v>
      </c>
    </row>
    <row r="756" spans="2:6" x14ac:dyDescent="0.2">
      <c r="B756" s="137" t="s">
        <v>3386</v>
      </c>
      <c r="C756" s="138">
        <v>65110</v>
      </c>
      <c r="D756" s="139" t="s">
        <v>3132</v>
      </c>
      <c r="E756" s="139" t="s">
        <v>2525</v>
      </c>
      <c r="F756" s="139">
        <f t="shared" si="11"/>
        <v>65111</v>
      </c>
    </row>
    <row r="757" spans="2:6" x14ac:dyDescent="0.2">
      <c r="B757" s="137" t="s">
        <v>3387</v>
      </c>
      <c r="C757" s="138">
        <v>79180</v>
      </c>
      <c r="D757" s="139" t="s">
        <v>2909</v>
      </c>
      <c r="E757" s="139" t="s">
        <v>2525</v>
      </c>
      <c r="F757" s="139">
        <f t="shared" si="11"/>
        <v>79181</v>
      </c>
    </row>
    <row r="758" spans="2:6" x14ac:dyDescent="0.2">
      <c r="B758" s="137" t="s">
        <v>3388</v>
      </c>
      <c r="C758" s="138">
        <v>23640</v>
      </c>
      <c r="D758" s="139" t="s">
        <v>3140</v>
      </c>
      <c r="E758" s="139" t="s">
        <v>2503</v>
      </c>
      <c r="F758" s="139">
        <f t="shared" si="11"/>
        <v>23641</v>
      </c>
    </row>
    <row r="759" spans="2:6" x14ac:dyDescent="0.2">
      <c r="B759" s="137" t="s">
        <v>3389</v>
      </c>
      <c r="C759" s="138">
        <v>79130</v>
      </c>
      <c r="D759" s="139" t="s">
        <v>2909</v>
      </c>
      <c r="E759" s="139" t="s">
        <v>2525</v>
      </c>
      <c r="F759" s="139">
        <f t="shared" si="11"/>
        <v>79131</v>
      </c>
    </row>
    <row r="760" spans="2:6" x14ac:dyDescent="0.2">
      <c r="B760" s="137" t="s">
        <v>3390</v>
      </c>
      <c r="C760" s="138">
        <v>38900</v>
      </c>
      <c r="D760" s="139" t="s">
        <v>2882</v>
      </c>
      <c r="E760" s="139" t="s">
        <v>2513</v>
      </c>
      <c r="F760" s="139">
        <f t="shared" si="11"/>
        <v>38901</v>
      </c>
    </row>
    <row r="761" spans="2:6" x14ac:dyDescent="0.2">
      <c r="B761" s="137" t="s">
        <v>3391</v>
      </c>
      <c r="C761" s="138">
        <v>42302</v>
      </c>
      <c r="D761" s="139" t="s">
        <v>2977</v>
      </c>
      <c r="E761" s="139" t="s">
        <v>2513</v>
      </c>
      <c r="F761" s="139">
        <f t="shared" si="11"/>
        <v>42303</v>
      </c>
    </row>
    <row r="762" spans="2:6" x14ac:dyDescent="0.2">
      <c r="B762" s="137" t="s">
        <v>3392</v>
      </c>
      <c r="C762" s="138">
        <v>27220</v>
      </c>
      <c r="D762" s="139" t="s">
        <v>2844</v>
      </c>
      <c r="E762" s="139" t="s">
        <v>2503</v>
      </c>
      <c r="F762" s="139">
        <f t="shared" si="11"/>
        <v>27221</v>
      </c>
    </row>
    <row r="763" spans="2:6" x14ac:dyDescent="0.2">
      <c r="B763" s="137" t="s">
        <v>3393</v>
      </c>
      <c r="C763" s="138">
        <v>51040</v>
      </c>
      <c r="D763" s="139" t="s">
        <v>2828</v>
      </c>
      <c r="E763" s="139" t="s">
        <v>2513</v>
      </c>
      <c r="F763" s="139">
        <f t="shared" si="11"/>
        <v>51041</v>
      </c>
    </row>
    <row r="764" spans="2:6" x14ac:dyDescent="0.2">
      <c r="B764" s="137" t="s">
        <v>3394</v>
      </c>
      <c r="C764" s="138">
        <v>79220</v>
      </c>
      <c r="D764" s="139" t="s">
        <v>2909</v>
      </c>
      <c r="E764" s="139" t="s">
        <v>2525</v>
      </c>
      <c r="F764" s="139">
        <f t="shared" si="11"/>
        <v>79221</v>
      </c>
    </row>
    <row r="765" spans="2:6" x14ac:dyDescent="0.2">
      <c r="B765" s="137" t="s">
        <v>3395</v>
      </c>
      <c r="C765" s="138">
        <v>36270</v>
      </c>
      <c r="D765" s="139" t="s">
        <v>2952</v>
      </c>
      <c r="E765" s="139" t="s">
        <v>2513</v>
      </c>
      <c r="F765" s="139">
        <f t="shared" si="11"/>
        <v>36271</v>
      </c>
    </row>
    <row r="766" spans="2:6" x14ac:dyDescent="0.2">
      <c r="B766" s="137" t="s">
        <v>2576</v>
      </c>
      <c r="C766" s="138">
        <v>15100</v>
      </c>
      <c r="D766" s="139" t="s">
        <v>2901</v>
      </c>
      <c r="E766" s="139" t="s">
        <v>2577</v>
      </c>
      <c r="F766" s="139">
        <f t="shared" si="11"/>
        <v>15101</v>
      </c>
    </row>
    <row r="767" spans="2:6" x14ac:dyDescent="0.2">
      <c r="B767" s="137" t="s">
        <v>3396</v>
      </c>
      <c r="C767" s="138">
        <v>41020</v>
      </c>
      <c r="D767" s="139" t="s">
        <v>3109</v>
      </c>
      <c r="E767" s="139" t="s">
        <v>2513</v>
      </c>
      <c r="F767" s="139">
        <f t="shared" si="11"/>
        <v>41021</v>
      </c>
    </row>
    <row r="768" spans="2:6" x14ac:dyDescent="0.2">
      <c r="B768" s="137" t="s">
        <v>3397</v>
      </c>
      <c r="C768" s="138">
        <v>56200</v>
      </c>
      <c r="D768" s="139" t="s">
        <v>2987</v>
      </c>
      <c r="E768" s="139" t="s">
        <v>2513</v>
      </c>
      <c r="F768" s="139">
        <f t="shared" si="11"/>
        <v>56201</v>
      </c>
    </row>
    <row r="769" spans="2:6" x14ac:dyDescent="0.2">
      <c r="B769" s="137" t="s">
        <v>3398</v>
      </c>
      <c r="C769" s="138">
        <v>51360</v>
      </c>
      <c r="D769" s="139" t="s">
        <v>2828</v>
      </c>
      <c r="E769" s="139" t="s">
        <v>2513</v>
      </c>
      <c r="F769" s="139">
        <f t="shared" si="11"/>
        <v>51361</v>
      </c>
    </row>
    <row r="770" spans="2:6" x14ac:dyDescent="0.2">
      <c r="B770" s="137" t="s">
        <v>3399</v>
      </c>
      <c r="C770" s="138">
        <v>17070</v>
      </c>
      <c r="D770" s="139" t="s">
        <v>3140</v>
      </c>
      <c r="E770" s="139" t="s">
        <v>2503</v>
      </c>
      <c r="F770" s="139">
        <f t="shared" si="11"/>
        <v>17071</v>
      </c>
    </row>
    <row r="771" spans="2:6" x14ac:dyDescent="0.2">
      <c r="B771" s="137" t="s">
        <v>3400</v>
      </c>
      <c r="C771" s="138">
        <v>50500</v>
      </c>
      <c r="D771" s="139" t="s">
        <v>2867</v>
      </c>
      <c r="E771" s="139" t="s">
        <v>2513</v>
      </c>
      <c r="F771" s="139">
        <f t="shared" si="11"/>
        <v>50501</v>
      </c>
    </row>
    <row r="772" spans="2:6" x14ac:dyDescent="0.2">
      <c r="B772" s="137" t="s">
        <v>3400</v>
      </c>
      <c r="C772" s="138">
        <v>36120</v>
      </c>
      <c r="D772" s="139" t="s">
        <v>2952</v>
      </c>
      <c r="E772" s="139" t="s">
        <v>2513</v>
      </c>
      <c r="F772" s="139">
        <f t="shared" si="11"/>
        <v>36121</v>
      </c>
    </row>
    <row r="773" spans="2:6" x14ac:dyDescent="0.2">
      <c r="B773" s="137" t="s">
        <v>3401</v>
      </c>
      <c r="C773" s="138">
        <v>45200</v>
      </c>
      <c r="D773" s="139" t="s">
        <v>3089</v>
      </c>
      <c r="E773" s="139" t="s">
        <v>2573</v>
      </c>
      <c r="F773" s="139">
        <f t="shared" si="11"/>
        <v>45201</v>
      </c>
    </row>
    <row r="774" spans="2:6" x14ac:dyDescent="0.2">
      <c r="B774" s="137" t="s">
        <v>3402</v>
      </c>
      <c r="C774" s="138">
        <v>16920</v>
      </c>
      <c r="D774" s="139" t="s">
        <v>3142</v>
      </c>
      <c r="E774" s="139" t="s">
        <v>2577</v>
      </c>
      <c r="F774" s="139">
        <f t="shared" si="11"/>
        <v>16921</v>
      </c>
    </row>
    <row r="775" spans="2:6" x14ac:dyDescent="0.2">
      <c r="B775" s="137" t="s">
        <v>3403</v>
      </c>
      <c r="C775" s="138">
        <v>29410</v>
      </c>
      <c r="D775" s="139" t="s">
        <v>3404</v>
      </c>
      <c r="E775" s="139" t="s">
        <v>2503</v>
      </c>
      <c r="F775" s="139">
        <f t="shared" ref="F775:F838" si="12">C775+1</f>
        <v>29411</v>
      </c>
    </row>
    <row r="776" spans="2:6" x14ac:dyDescent="0.2">
      <c r="B776" s="137" t="s">
        <v>3405</v>
      </c>
      <c r="C776" s="138">
        <v>29220</v>
      </c>
      <c r="D776" s="139" t="s">
        <v>2846</v>
      </c>
      <c r="E776" s="139" t="s">
        <v>2503</v>
      </c>
      <c r="F776" s="139">
        <f t="shared" si="12"/>
        <v>29221</v>
      </c>
    </row>
    <row r="777" spans="2:6" x14ac:dyDescent="0.2">
      <c r="B777" s="137" t="s">
        <v>3406</v>
      </c>
      <c r="C777" s="138">
        <v>51370</v>
      </c>
      <c r="D777" s="139" t="s">
        <v>2828</v>
      </c>
      <c r="E777" s="139" t="s">
        <v>2513</v>
      </c>
      <c r="F777" s="139">
        <f t="shared" si="12"/>
        <v>51371</v>
      </c>
    </row>
    <row r="778" spans="2:6" x14ac:dyDescent="0.2">
      <c r="B778" s="137" t="s">
        <v>3407</v>
      </c>
      <c r="C778" s="138">
        <v>40216</v>
      </c>
      <c r="D778" s="139" t="s">
        <v>2791</v>
      </c>
      <c r="E778" s="139" t="s">
        <v>2513</v>
      </c>
      <c r="F778" s="139">
        <f t="shared" si="12"/>
        <v>40217</v>
      </c>
    </row>
    <row r="779" spans="2:6" x14ac:dyDescent="0.2">
      <c r="B779" s="137" t="s">
        <v>3408</v>
      </c>
      <c r="C779" s="138">
        <v>52310</v>
      </c>
      <c r="D779" s="139" t="s">
        <v>2871</v>
      </c>
      <c r="E779" s="139" t="s">
        <v>2513</v>
      </c>
      <c r="F779" s="139">
        <f t="shared" si="12"/>
        <v>52311</v>
      </c>
    </row>
    <row r="780" spans="2:6" x14ac:dyDescent="0.2">
      <c r="B780" s="137" t="s">
        <v>3409</v>
      </c>
      <c r="C780" s="138">
        <v>67220</v>
      </c>
      <c r="D780" s="139" t="s">
        <v>2825</v>
      </c>
      <c r="E780" s="139" t="s">
        <v>2525</v>
      </c>
      <c r="F780" s="139">
        <f t="shared" si="12"/>
        <v>67221</v>
      </c>
    </row>
    <row r="781" spans="2:6" x14ac:dyDescent="0.2">
      <c r="B781" s="137" t="s">
        <v>3410</v>
      </c>
      <c r="C781" s="138">
        <v>70030</v>
      </c>
      <c r="D781" s="139" t="s">
        <v>2830</v>
      </c>
      <c r="E781" s="139" t="s">
        <v>2525</v>
      </c>
      <c r="F781" s="139">
        <f t="shared" si="12"/>
        <v>70031</v>
      </c>
    </row>
    <row r="782" spans="2:6" x14ac:dyDescent="0.2">
      <c r="B782" s="137" t="s">
        <v>3411</v>
      </c>
      <c r="C782" s="138">
        <v>50182</v>
      </c>
      <c r="D782" s="139" t="s">
        <v>2789</v>
      </c>
      <c r="E782" s="139" t="s">
        <v>2513</v>
      </c>
      <c r="F782" s="139">
        <f t="shared" si="12"/>
        <v>50183</v>
      </c>
    </row>
    <row r="783" spans="2:6" x14ac:dyDescent="0.2">
      <c r="B783" s="137" t="s">
        <v>3412</v>
      </c>
      <c r="C783" s="138">
        <v>22830</v>
      </c>
      <c r="D783" s="139" t="s">
        <v>2849</v>
      </c>
      <c r="E783" s="139" t="s">
        <v>2503</v>
      </c>
      <c r="F783" s="139">
        <f t="shared" si="12"/>
        <v>22831</v>
      </c>
    </row>
    <row r="784" spans="2:6" x14ac:dyDescent="0.2">
      <c r="B784" s="137" t="s">
        <v>3413</v>
      </c>
      <c r="C784" s="138">
        <v>23170</v>
      </c>
      <c r="D784" s="139" t="s">
        <v>3140</v>
      </c>
      <c r="E784" s="139" t="s">
        <v>2503</v>
      </c>
      <c r="F784" s="139">
        <f t="shared" si="12"/>
        <v>23171</v>
      </c>
    </row>
    <row r="785" spans="2:6" x14ac:dyDescent="0.2">
      <c r="B785" s="137" t="s">
        <v>3414</v>
      </c>
      <c r="C785" s="138">
        <v>47850</v>
      </c>
      <c r="D785" s="139" t="s">
        <v>2797</v>
      </c>
      <c r="E785" s="139" t="s">
        <v>2513</v>
      </c>
      <c r="F785" s="139">
        <f t="shared" si="12"/>
        <v>47851</v>
      </c>
    </row>
    <row r="786" spans="2:6" x14ac:dyDescent="0.2">
      <c r="B786" s="137" t="s">
        <v>3415</v>
      </c>
      <c r="C786" s="138">
        <v>52300</v>
      </c>
      <c r="D786" s="139" t="s">
        <v>2871</v>
      </c>
      <c r="E786" s="139" t="s">
        <v>2513</v>
      </c>
      <c r="F786" s="139">
        <f t="shared" si="12"/>
        <v>52301</v>
      </c>
    </row>
    <row r="787" spans="2:6" x14ac:dyDescent="0.2">
      <c r="B787" s="137" t="s">
        <v>3416</v>
      </c>
      <c r="C787" s="138">
        <v>52230</v>
      </c>
      <c r="D787" s="139" t="s">
        <v>2871</v>
      </c>
      <c r="E787" s="139" t="s">
        <v>2513</v>
      </c>
      <c r="F787" s="139">
        <f t="shared" si="12"/>
        <v>52231</v>
      </c>
    </row>
    <row r="788" spans="2:6" x14ac:dyDescent="0.2">
      <c r="B788" s="137" t="s">
        <v>3417</v>
      </c>
      <c r="C788" s="138">
        <v>52290</v>
      </c>
      <c r="D788" s="139" t="s">
        <v>2871</v>
      </c>
      <c r="E788" s="139" t="s">
        <v>2513</v>
      </c>
      <c r="F788" s="139">
        <f t="shared" si="12"/>
        <v>52291</v>
      </c>
    </row>
    <row r="789" spans="2:6" x14ac:dyDescent="0.2">
      <c r="B789" s="137" t="s">
        <v>3418</v>
      </c>
      <c r="C789" s="138">
        <v>52250</v>
      </c>
      <c r="D789" s="139" t="s">
        <v>2871</v>
      </c>
      <c r="E789" s="139" t="s">
        <v>2513</v>
      </c>
      <c r="F789" s="139">
        <f t="shared" si="12"/>
        <v>52251</v>
      </c>
    </row>
    <row r="790" spans="2:6" x14ac:dyDescent="0.2">
      <c r="B790" s="137" t="s">
        <v>3419</v>
      </c>
      <c r="C790" s="138">
        <v>52260</v>
      </c>
      <c r="D790" s="139" t="s">
        <v>2871</v>
      </c>
      <c r="E790" s="139" t="s">
        <v>2513</v>
      </c>
      <c r="F790" s="139">
        <f t="shared" si="12"/>
        <v>52261</v>
      </c>
    </row>
    <row r="791" spans="2:6" x14ac:dyDescent="0.2">
      <c r="B791" s="137" t="s">
        <v>3420</v>
      </c>
      <c r="C791" s="138">
        <v>52256</v>
      </c>
      <c r="D791" s="139" t="s">
        <v>2871</v>
      </c>
      <c r="E791" s="139" t="s">
        <v>2513</v>
      </c>
      <c r="F791" s="139">
        <f t="shared" si="12"/>
        <v>52257</v>
      </c>
    </row>
    <row r="792" spans="2:6" x14ac:dyDescent="0.2">
      <c r="B792" s="137" t="s">
        <v>3421</v>
      </c>
      <c r="C792" s="138">
        <v>23350</v>
      </c>
      <c r="D792" s="139" t="s">
        <v>3140</v>
      </c>
      <c r="E792" s="139" t="s">
        <v>2503</v>
      </c>
      <c r="F792" s="139">
        <f t="shared" si="12"/>
        <v>23351</v>
      </c>
    </row>
    <row r="793" spans="2:6" x14ac:dyDescent="0.2">
      <c r="B793" s="137" t="s">
        <v>3422</v>
      </c>
      <c r="C793" s="138">
        <v>34120</v>
      </c>
      <c r="D793" s="139" t="s">
        <v>2838</v>
      </c>
      <c r="E793" s="139" t="s">
        <v>2513</v>
      </c>
      <c r="F793" s="139">
        <f t="shared" si="12"/>
        <v>34121</v>
      </c>
    </row>
    <row r="794" spans="2:6" x14ac:dyDescent="0.2">
      <c r="B794" s="137" t="s">
        <v>3423</v>
      </c>
      <c r="C794" s="138">
        <v>50700</v>
      </c>
      <c r="D794" s="139" t="s">
        <v>2789</v>
      </c>
      <c r="E794" s="139" t="s">
        <v>2513</v>
      </c>
      <c r="F794" s="139">
        <f t="shared" si="12"/>
        <v>50701</v>
      </c>
    </row>
    <row r="795" spans="2:6" x14ac:dyDescent="0.2">
      <c r="B795" s="137" t="s">
        <v>3424</v>
      </c>
      <c r="C795" s="138">
        <v>68120</v>
      </c>
      <c r="D795" s="139" t="s">
        <v>3194</v>
      </c>
      <c r="E795" s="139" t="s">
        <v>2525</v>
      </c>
      <c r="F795" s="139">
        <f t="shared" si="12"/>
        <v>68121</v>
      </c>
    </row>
    <row r="796" spans="2:6" x14ac:dyDescent="0.2">
      <c r="B796" s="137" t="s">
        <v>3425</v>
      </c>
      <c r="C796" s="138">
        <v>29420</v>
      </c>
      <c r="D796" s="139" t="s">
        <v>3404</v>
      </c>
      <c r="E796" s="139" t="s">
        <v>2503</v>
      </c>
      <c r="F796" s="139">
        <f t="shared" si="12"/>
        <v>29421</v>
      </c>
    </row>
    <row r="797" spans="2:6" x14ac:dyDescent="0.2">
      <c r="B797" s="137" t="s">
        <v>3426</v>
      </c>
      <c r="C797" s="138">
        <v>16310</v>
      </c>
      <c r="D797" s="139" t="s">
        <v>3142</v>
      </c>
      <c r="E797" s="139" t="s">
        <v>2577</v>
      </c>
      <c r="F797" s="139">
        <f t="shared" si="12"/>
        <v>16311</v>
      </c>
    </row>
    <row r="798" spans="2:6" x14ac:dyDescent="0.2">
      <c r="B798" s="137" t="s">
        <v>3427</v>
      </c>
      <c r="C798" s="138">
        <v>54660</v>
      </c>
      <c r="D798" s="139" t="s">
        <v>2914</v>
      </c>
      <c r="E798" s="139" t="s">
        <v>2513</v>
      </c>
      <c r="F798" s="139">
        <f t="shared" si="12"/>
        <v>54661</v>
      </c>
    </row>
    <row r="799" spans="2:6" x14ac:dyDescent="0.2">
      <c r="B799" s="137" t="s">
        <v>3428</v>
      </c>
      <c r="C799" s="138">
        <v>47220</v>
      </c>
      <c r="D799" s="139" t="s">
        <v>3095</v>
      </c>
      <c r="E799" s="139" t="s">
        <v>2513</v>
      </c>
      <c r="F799" s="139">
        <f t="shared" si="12"/>
        <v>47221</v>
      </c>
    </row>
    <row r="800" spans="2:6" x14ac:dyDescent="0.2">
      <c r="B800" s="137" t="s">
        <v>3429</v>
      </c>
      <c r="C800" s="138">
        <v>60700</v>
      </c>
      <c r="D800" s="139" t="s">
        <v>2887</v>
      </c>
      <c r="E800" s="139" t="s">
        <v>2513</v>
      </c>
      <c r="F800" s="139">
        <f t="shared" si="12"/>
        <v>60701</v>
      </c>
    </row>
    <row r="801" spans="2:6" x14ac:dyDescent="0.2">
      <c r="B801" s="137" t="s">
        <v>3430</v>
      </c>
      <c r="C801" s="138">
        <v>50160</v>
      </c>
      <c r="D801" s="139" t="s">
        <v>2789</v>
      </c>
      <c r="E801" s="139" t="s">
        <v>2513</v>
      </c>
      <c r="F801" s="139">
        <f t="shared" si="12"/>
        <v>50161</v>
      </c>
    </row>
    <row r="802" spans="2:6" x14ac:dyDescent="0.2">
      <c r="B802" s="137" t="s">
        <v>3431</v>
      </c>
      <c r="C802" s="138">
        <v>15100</v>
      </c>
      <c r="D802" s="139" t="s">
        <v>2901</v>
      </c>
      <c r="E802" s="139" t="s">
        <v>2577</v>
      </c>
      <c r="F802" s="139">
        <f t="shared" si="12"/>
        <v>15101</v>
      </c>
    </row>
    <row r="803" spans="2:6" x14ac:dyDescent="0.2">
      <c r="B803" s="137" t="s">
        <v>3432</v>
      </c>
      <c r="C803" s="138">
        <v>11030</v>
      </c>
      <c r="D803" s="139" t="s">
        <v>2860</v>
      </c>
      <c r="E803" s="139" t="s">
        <v>2508</v>
      </c>
      <c r="F803" s="139">
        <f t="shared" si="12"/>
        <v>11031</v>
      </c>
    </row>
    <row r="804" spans="2:6" x14ac:dyDescent="0.2">
      <c r="B804" s="137" t="s">
        <v>3433</v>
      </c>
      <c r="C804" s="138">
        <v>47880</v>
      </c>
      <c r="D804" s="139" t="s">
        <v>2797</v>
      </c>
      <c r="E804" s="139" t="s">
        <v>2513</v>
      </c>
      <c r="F804" s="139">
        <f t="shared" si="12"/>
        <v>47881</v>
      </c>
    </row>
    <row r="805" spans="2:6" x14ac:dyDescent="0.2">
      <c r="B805" s="137" t="s">
        <v>3434</v>
      </c>
      <c r="C805" s="138">
        <v>11150</v>
      </c>
      <c r="D805" s="139" t="s">
        <v>2860</v>
      </c>
      <c r="E805" s="139" t="s">
        <v>2508</v>
      </c>
      <c r="F805" s="139">
        <f t="shared" si="12"/>
        <v>11151</v>
      </c>
    </row>
    <row r="806" spans="2:6" x14ac:dyDescent="0.2">
      <c r="B806" s="137" t="s">
        <v>3435</v>
      </c>
      <c r="C806" s="138">
        <v>67510</v>
      </c>
      <c r="D806" s="139" t="s">
        <v>2825</v>
      </c>
      <c r="E806" s="139" t="s">
        <v>2878</v>
      </c>
      <c r="F806" s="139">
        <f t="shared" si="12"/>
        <v>67511</v>
      </c>
    </row>
    <row r="807" spans="2:6" x14ac:dyDescent="0.2">
      <c r="B807" s="137" t="s">
        <v>3436</v>
      </c>
      <c r="C807" s="138">
        <v>15300</v>
      </c>
      <c r="D807" s="139" t="s">
        <v>2901</v>
      </c>
      <c r="E807" s="139" t="s">
        <v>2577</v>
      </c>
      <c r="F807" s="139">
        <f t="shared" si="12"/>
        <v>15301</v>
      </c>
    </row>
    <row r="808" spans="2:6" x14ac:dyDescent="0.2">
      <c r="B808" s="137" t="s">
        <v>3437</v>
      </c>
      <c r="C808" s="138">
        <v>43410</v>
      </c>
      <c r="D808" s="139" t="s">
        <v>2865</v>
      </c>
      <c r="E808" s="139" t="s">
        <v>2513</v>
      </c>
      <c r="F808" s="139">
        <f t="shared" si="12"/>
        <v>43411</v>
      </c>
    </row>
    <row r="809" spans="2:6" x14ac:dyDescent="0.2">
      <c r="B809" s="137" t="s">
        <v>3438</v>
      </c>
      <c r="C809" s="138">
        <v>67420</v>
      </c>
      <c r="D809" s="139" t="s">
        <v>2825</v>
      </c>
      <c r="E809" s="139" t="s">
        <v>2525</v>
      </c>
      <c r="F809" s="139">
        <f t="shared" si="12"/>
        <v>67421</v>
      </c>
    </row>
    <row r="810" spans="2:6" x14ac:dyDescent="0.2">
      <c r="B810" s="137" t="s">
        <v>3439</v>
      </c>
      <c r="C810" s="138">
        <v>26060</v>
      </c>
      <c r="D810" s="139" t="s">
        <v>2844</v>
      </c>
      <c r="E810" s="139" t="s">
        <v>2503</v>
      </c>
      <c r="F810" s="139">
        <f t="shared" si="12"/>
        <v>26061</v>
      </c>
    </row>
    <row r="811" spans="2:6" x14ac:dyDescent="0.2">
      <c r="B811" s="137" t="s">
        <v>3440</v>
      </c>
      <c r="C811" s="138">
        <v>41210</v>
      </c>
      <c r="D811" s="139" t="s">
        <v>3109</v>
      </c>
      <c r="E811" s="139" t="s">
        <v>2513</v>
      </c>
      <c r="F811" s="139">
        <f t="shared" si="12"/>
        <v>41211</v>
      </c>
    </row>
    <row r="812" spans="2:6" x14ac:dyDescent="0.2">
      <c r="B812" s="137" t="s">
        <v>3441</v>
      </c>
      <c r="C812" s="138">
        <v>43040</v>
      </c>
      <c r="D812" s="139" t="s">
        <v>2865</v>
      </c>
      <c r="E812" s="139" t="s">
        <v>2513</v>
      </c>
      <c r="F812" s="139">
        <f t="shared" si="12"/>
        <v>43041</v>
      </c>
    </row>
    <row r="813" spans="2:6" x14ac:dyDescent="0.2">
      <c r="B813" s="137" t="s">
        <v>3442</v>
      </c>
      <c r="C813" s="138">
        <v>52110</v>
      </c>
      <c r="D813" s="139" t="s">
        <v>2871</v>
      </c>
      <c r="E813" s="139" t="s">
        <v>2513</v>
      </c>
      <c r="F813" s="139">
        <f t="shared" si="12"/>
        <v>52111</v>
      </c>
    </row>
    <row r="814" spans="2:6" x14ac:dyDescent="0.2">
      <c r="B814" s="137" t="s">
        <v>3443</v>
      </c>
      <c r="C814" s="138">
        <v>30030</v>
      </c>
      <c r="D814" s="139" t="s">
        <v>2800</v>
      </c>
      <c r="E814" s="139" t="s">
        <v>2513</v>
      </c>
      <c r="F814" s="139">
        <f t="shared" si="12"/>
        <v>30031</v>
      </c>
    </row>
    <row r="815" spans="2:6" x14ac:dyDescent="0.2">
      <c r="B815" s="137" t="s">
        <v>3444</v>
      </c>
      <c r="C815" s="138">
        <v>12160</v>
      </c>
      <c r="D815" s="139" t="s">
        <v>2922</v>
      </c>
      <c r="E815" s="139" t="s">
        <v>2508</v>
      </c>
      <c r="F815" s="139">
        <f t="shared" si="12"/>
        <v>12161</v>
      </c>
    </row>
    <row r="816" spans="2:6" x14ac:dyDescent="0.2">
      <c r="B816" s="137" t="s">
        <v>3445</v>
      </c>
      <c r="C816" s="138">
        <v>21100</v>
      </c>
      <c r="D816" s="139" t="s">
        <v>2819</v>
      </c>
      <c r="E816" s="139" t="s">
        <v>2503</v>
      </c>
      <c r="F816" s="139">
        <f t="shared" si="12"/>
        <v>21101</v>
      </c>
    </row>
    <row r="817" spans="2:6" x14ac:dyDescent="0.2">
      <c r="B817" s="137" t="s">
        <v>3446</v>
      </c>
      <c r="C817" s="138">
        <v>81300</v>
      </c>
      <c r="D817" s="139" t="s">
        <v>3064</v>
      </c>
      <c r="E817" s="139" t="s">
        <v>2553</v>
      </c>
      <c r="F817" s="139">
        <f t="shared" si="12"/>
        <v>81301</v>
      </c>
    </row>
    <row r="818" spans="2:6" x14ac:dyDescent="0.2">
      <c r="B818" s="137" t="s">
        <v>3447</v>
      </c>
      <c r="C818" s="138">
        <v>50890</v>
      </c>
      <c r="D818" s="139" t="s">
        <v>2789</v>
      </c>
      <c r="E818" s="139" t="s">
        <v>2513</v>
      </c>
      <c r="F818" s="139">
        <f t="shared" si="12"/>
        <v>50891</v>
      </c>
    </row>
    <row r="819" spans="2:6" x14ac:dyDescent="0.2">
      <c r="B819" s="137" t="s">
        <v>3448</v>
      </c>
      <c r="C819" s="138">
        <v>70120</v>
      </c>
      <c r="D819" s="139" t="s">
        <v>2830</v>
      </c>
      <c r="E819" s="139" t="s">
        <v>2525</v>
      </c>
      <c r="F819" s="139">
        <f t="shared" si="12"/>
        <v>70121</v>
      </c>
    </row>
    <row r="820" spans="2:6" x14ac:dyDescent="0.2">
      <c r="B820" s="137" t="s">
        <v>3449</v>
      </c>
      <c r="C820" s="138">
        <v>70130</v>
      </c>
      <c r="D820" s="139" t="s">
        <v>2830</v>
      </c>
      <c r="E820" s="139" t="s">
        <v>2525</v>
      </c>
      <c r="F820" s="139">
        <f t="shared" si="12"/>
        <v>70131</v>
      </c>
    </row>
    <row r="821" spans="2:6" x14ac:dyDescent="0.2">
      <c r="B821" s="137" t="s">
        <v>3450</v>
      </c>
      <c r="C821" s="138">
        <v>22580</v>
      </c>
      <c r="D821" s="139" t="s">
        <v>2851</v>
      </c>
      <c r="E821" s="139" t="s">
        <v>2503</v>
      </c>
      <c r="F821" s="139">
        <f t="shared" si="12"/>
        <v>22581</v>
      </c>
    </row>
    <row r="822" spans="2:6" x14ac:dyDescent="0.2">
      <c r="B822" s="137" t="s">
        <v>3451</v>
      </c>
      <c r="C822" s="138">
        <v>43470</v>
      </c>
      <c r="D822" s="139" t="s">
        <v>2865</v>
      </c>
      <c r="E822" s="139" t="s">
        <v>2513</v>
      </c>
      <c r="F822" s="139">
        <f t="shared" si="12"/>
        <v>43471</v>
      </c>
    </row>
    <row r="823" spans="2:6" x14ac:dyDescent="0.2">
      <c r="B823" s="137" t="s">
        <v>3452</v>
      </c>
      <c r="C823" s="138">
        <v>47340</v>
      </c>
      <c r="D823" s="139" t="s">
        <v>2802</v>
      </c>
      <c r="E823" s="139" t="s">
        <v>2513</v>
      </c>
      <c r="F823" s="139">
        <f t="shared" si="12"/>
        <v>47341</v>
      </c>
    </row>
    <row r="824" spans="2:6" x14ac:dyDescent="0.2">
      <c r="B824" s="137" t="s">
        <v>3453</v>
      </c>
      <c r="C824" s="138">
        <v>26190</v>
      </c>
      <c r="D824" s="139" t="s">
        <v>2844</v>
      </c>
      <c r="E824" s="139" t="s">
        <v>2503</v>
      </c>
      <c r="F824" s="139">
        <f t="shared" si="12"/>
        <v>26191</v>
      </c>
    </row>
    <row r="825" spans="2:6" x14ac:dyDescent="0.2">
      <c r="B825" s="137" t="s">
        <v>3454</v>
      </c>
      <c r="C825" s="138">
        <v>26180</v>
      </c>
      <c r="D825" s="139" t="s">
        <v>2844</v>
      </c>
      <c r="E825" s="139" t="s">
        <v>2503</v>
      </c>
      <c r="F825" s="139">
        <f t="shared" si="12"/>
        <v>26181</v>
      </c>
    </row>
    <row r="826" spans="2:6" x14ac:dyDescent="0.2">
      <c r="B826" s="137" t="s">
        <v>3455</v>
      </c>
      <c r="C826" s="138">
        <v>58110</v>
      </c>
      <c r="D826" s="139" t="s">
        <v>2948</v>
      </c>
      <c r="E826" s="139" t="s">
        <v>2513</v>
      </c>
      <c r="F826" s="139">
        <f t="shared" si="12"/>
        <v>58111</v>
      </c>
    </row>
    <row r="827" spans="2:6" x14ac:dyDescent="0.2">
      <c r="B827" s="137" t="s">
        <v>3456</v>
      </c>
      <c r="C827" s="138">
        <v>47652</v>
      </c>
      <c r="D827" s="139" t="s">
        <v>2802</v>
      </c>
      <c r="E827" s="139" t="s">
        <v>2513</v>
      </c>
      <c r="F827" s="139">
        <f t="shared" si="12"/>
        <v>47653</v>
      </c>
    </row>
    <row r="828" spans="2:6" x14ac:dyDescent="0.2">
      <c r="B828" s="137" t="s">
        <v>3457</v>
      </c>
      <c r="C828" s="138">
        <v>49050</v>
      </c>
      <c r="D828" s="139" t="s">
        <v>2841</v>
      </c>
      <c r="E828" s="139" t="s">
        <v>2513</v>
      </c>
      <c r="F828" s="139">
        <f t="shared" si="12"/>
        <v>49051</v>
      </c>
    </row>
    <row r="829" spans="2:6" x14ac:dyDescent="0.2">
      <c r="B829" s="137" t="s">
        <v>3458</v>
      </c>
      <c r="C829" s="138">
        <v>57170</v>
      </c>
      <c r="D829" s="139" t="s">
        <v>2942</v>
      </c>
      <c r="E829" s="139" t="s">
        <v>2513</v>
      </c>
      <c r="F829" s="139">
        <f t="shared" si="12"/>
        <v>57171</v>
      </c>
    </row>
    <row r="830" spans="2:6" x14ac:dyDescent="0.2">
      <c r="B830" s="137" t="s">
        <v>3459</v>
      </c>
      <c r="C830" s="138">
        <v>57160</v>
      </c>
      <c r="D830" s="139" t="s">
        <v>2942</v>
      </c>
      <c r="E830" s="139" t="s">
        <v>2513</v>
      </c>
      <c r="F830" s="139">
        <f t="shared" si="12"/>
        <v>57161</v>
      </c>
    </row>
    <row r="831" spans="2:6" x14ac:dyDescent="0.2">
      <c r="B831" s="137" t="s">
        <v>3460</v>
      </c>
      <c r="C831" s="138">
        <v>54850</v>
      </c>
      <c r="D831" s="139" t="s">
        <v>2914</v>
      </c>
      <c r="E831" s="139" t="s">
        <v>2513</v>
      </c>
      <c r="F831" s="139">
        <f t="shared" si="12"/>
        <v>54851</v>
      </c>
    </row>
    <row r="832" spans="2:6" x14ac:dyDescent="0.2">
      <c r="B832" s="137" t="s">
        <v>3461</v>
      </c>
      <c r="C832" s="138">
        <v>24520</v>
      </c>
      <c r="D832" s="139" t="s">
        <v>3059</v>
      </c>
      <c r="E832" s="139" t="s">
        <v>2503</v>
      </c>
      <c r="F832" s="139">
        <f t="shared" si="12"/>
        <v>24521</v>
      </c>
    </row>
    <row r="833" spans="2:6" x14ac:dyDescent="0.2">
      <c r="B833" s="137" t="s">
        <v>3462</v>
      </c>
      <c r="C833" s="138">
        <v>17030</v>
      </c>
      <c r="D833" s="139" t="s">
        <v>2862</v>
      </c>
      <c r="E833" s="139" t="s">
        <v>2503</v>
      </c>
      <c r="F833" s="139">
        <f t="shared" si="12"/>
        <v>17031</v>
      </c>
    </row>
    <row r="834" spans="2:6" x14ac:dyDescent="0.2">
      <c r="B834" s="137" t="s">
        <v>3463</v>
      </c>
      <c r="C834" s="138">
        <v>12480</v>
      </c>
      <c r="D834" s="139" t="s">
        <v>2853</v>
      </c>
      <c r="E834" s="139" t="s">
        <v>2508</v>
      </c>
      <c r="F834" s="139">
        <f t="shared" si="12"/>
        <v>12481</v>
      </c>
    </row>
    <row r="835" spans="2:6" x14ac:dyDescent="0.2">
      <c r="B835" s="137" t="s">
        <v>3464</v>
      </c>
      <c r="C835" s="138">
        <v>22640</v>
      </c>
      <c r="D835" s="139" t="s">
        <v>2849</v>
      </c>
      <c r="E835" s="139" t="s">
        <v>2503</v>
      </c>
      <c r="F835" s="139">
        <f t="shared" si="12"/>
        <v>22641</v>
      </c>
    </row>
    <row r="836" spans="2:6" x14ac:dyDescent="0.2">
      <c r="B836" s="137" t="s">
        <v>2656</v>
      </c>
      <c r="C836" s="138">
        <v>22620</v>
      </c>
      <c r="D836" s="139" t="s">
        <v>2849</v>
      </c>
      <c r="E836" s="139" t="s">
        <v>2503</v>
      </c>
      <c r="F836" s="139">
        <f t="shared" si="12"/>
        <v>22621</v>
      </c>
    </row>
    <row r="837" spans="2:6" x14ac:dyDescent="0.2">
      <c r="B837" s="137" t="s">
        <v>3465</v>
      </c>
      <c r="C837" s="138">
        <v>22630</v>
      </c>
      <c r="D837" s="139" t="s">
        <v>2849</v>
      </c>
      <c r="E837" s="139" t="s">
        <v>2503</v>
      </c>
      <c r="F837" s="139">
        <f t="shared" si="12"/>
        <v>22631</v>
      </c>
    </row>
    <row r="838" spans="2:6" x14ac:dyDescent="0.2">
      <c r="B838" s="137" t="s">
        <v>3466</v>
      </c>
      <c r="C838" s="138">
        <v>82300</v>
      </c>
      <c r="D838" s="139" t="s">
        <v>3064</v>
      </c>
      <c r="E838" s="139" t="s">
        <v>2553</v>
      </c>
      <c r="F838" s="139">
        <f t="shared" si="12"/>
        <v>82301</v>
      </c>
    </row>
    <row r="839" spans="2:6" x14ac:dyDescent="0.2">
      <c r="B839" s="137" t="s">
        <v>3467</v>
      </c>
      <c r="C839" s="138">
        <v>42020</v>
      </c>
      <c r="D839" s="139" t="s">
        <v>2977</v>
      </c>
      <c r="E839" s="139" t="s">
        <v>2513</v>
      </c>
      <c r="F839" s="139">
        <f t="shared" ref="F839:F902" si="13">C839+1</f>
        <v>42021</v>
      </c>
    </row>
    <row r="840" spans="2:6" x14ac:dyDescent="0.2">
      <c r="B840" s="137" t="s">
        <v>3468</v>
      </c>
      <c r="C840" s="138">
        <v>62100</v>
      </c>
      <c r="D840" s="139" t="s">
        <v>2940</v>
      </c>
      <c r="E840" s="139" t="s">
        <v>2513</v>
      </c>
      <c r="F840" s="139">
        <f t="shared" si="13"/>
        <v>62101</v>
      </c>
    </row>
    <row r="841" spans="2:6" x14ac:dyDescent="0.2">
      <c r="B841" s="137" t="s">
        <v>3469</v>
      </c>
      <c r="C841" s="138">
        <v>43730</v>
      </c>
      <c r="D841" s="139" t="s">
        <v>2865</v>
      </c>
      <c r="E841" s="139" t="s">
        <v>2513</v>
      </c>
      <c r="F841" s="139">
        <f t="shared" si="13"/>
        <v>43731</v>
      </c>
    </row>
    <row r="842" spans="2:6" x14ac:dyDescent="0.2">
      <c r="B842" s="137" t="s">
        <v>3470</v>
      </c>
      <c r="C842" s="138">
        <v>73150</v>
      </c>
      <c r="D842" s="139" t="s">
        <v>2830</v>
      </c>
      <c r="E842" s="139" t="s">
        <v>2525</v>
      </c>
      <c r="F842" s="139">
        <f t="shared" si="13"/>
        <v>73151</v>
      </c>
    </row>
    <row r="843" spans="2:6" x14ac:dyDescent="0.2">
      <c r="B843" s="137" t="s">
        <v>3471</v>
      </c>
      <c r="C843" s="138">
        <v>48740</v>
      </c>
      <c r="D843" s="139" t="s">
        <v>2793</v>
      </c>
      <c r="E843" s="139" t="s">
        <v>2513</v>
      </c>
      <c r="F843" s="139">
        <f t="shared" si="13"/>
        <v>48741</v>
      </c>
    </row>
    <row r="844" spans="2:6" x14ac:dyDescent="0.2">
      <c r="B844" s="137" t="s">
        <v>3472</v>
      </c>
      <c r="C844" s="138">
        <v>63000</v>
      </c>
      <c r="D844" s="139" t="s">
        <v>2938</v>
      </c>
      <c r="E844" s="139" t="s">
        <v>2513</v>
      </c>
      <c r="F844" s="139">
        <f t="shared" si="13"/>
        <v>63001</v>
      </c>
    </row>
    <row r="845" spans="2:6" x14ac:dyDescent="0.2">
      <c r="B845" s="137" t="s">
        <v>3473</v>
      </c>
      <c r="C845" s="138">
        <v>50290</v>
      </c>
      <c r="D845" s="139" t="s">
        <v>2867</v>
      </c>
      <c r="E845" s="139" t="s">
        <v>2513</v>
      </c>
      <c r="F845" s="139">
        <f t="shared" si="13"/>
        <v>50291</v>
      </c>
    </row>
    <row r="846" spans="2:6" x14ac:dyDescent="0.2">
      <c r="B846" s="137" t="s">
        <v>3474</v>
      </c>
      <c r="C846" s="138">
        <v>63320</v>
      </c>
      <c r="D846" s="139" t="s">
        <v>2938</v>
      </c>
      <c r="E846" s="139" t="s">
        <v>2513</v>
      </c>
      <c r="F846" s="139">
        <f t="shared" si="13"/>
        <v>63321</v>
      </c>
    </row>
    <row r="847" spans="2:6" x14ac:dyDescent="0.2">
      <c r="B847" s="137" t="s">
        <v>3475</v>
      </c>
      <c r="C847" s="138">
        <v>23120</v>
      </c>
      <c r="D847" s="139" t="s">
        <v>3140</v>
      </c>
      <c r="E847" s="139" t="s">
        <v>2503</v>
      </c>
      <c r="F847" s="139">
        <f t="shared" si="13"/>
        <v>23121</v>
      </c>
    </row>
    <row r="848" spans="2:6" x14ac:dyDescent="0.2">
      <c r="B848" s="137" t="s">
        <v>3476</v>
      </c>
      <c r="C848" s="138">
        <v>68350</v>
      </c>
      <c r="D848" s="139" t="s">
        <v>3194</v>
      </c>
      <c r="E848" s="139" t="s">
        <v>2525</v>
      </c>
      <c r="F848" s="139">
        <f t="shared" si="13"/>
        <v>68351</v>
      </c>
    </row>
    <row r="849" spans="2:6" x14ac:dyDescent="0.2">
      <c r="B849" s="137" t="s">
        <v>3477</v>
      </c>
      <c r="C849" s="138">
        <v>43394</v>
      </c>
      <c r="D849" s="139" t="s">
        <v>2865</v>
      </c>
      <c r="E849" s="139" t="s">
        <v>2513</v>
      </c>
      <c r="F849" s="139">
        <f t="shared" si="13"/>
        <v>43395</v>
      </c>
    </row>
    <row r="850" spans="2:6" x14ac:dyDescent="0.2">
      <c r="B850" s="137" t="s">
        <v>3478</v>
      </c>
      <c r="C850" s="138">
        <v>22610</v>
      </c>
      <c r="D850" s="139" t="s">
        <v>2849</v>
      </c>
      <c r="E850" s="139" t="s">
        <v>2503</v>
      </c>
      <c r="F850" s="139">
        <f t="shared" si="13"/>
        <v>22611</v>
      </c>
    </row>
    <row r="851" spans="2:6" x14ac:dyDescent="0.2">
      <c r="B851" s="137" t="s">
        <v>3479</v>
      </c>
      <c r="C851" s="138">
        <v>43580</v>
      </c>
      <c r="D851" s="139" t="s">
        <v>2865</v>
      </c>
      <c r="E851" s="139" t="s">
        <v>2513</v>
      </c>
      <c r="F851" s="139">
        <f t="shared" si="13"/>
        <v>43581</v>
      </c>
    </row>
    <row r="852" spans="2:6" x14ac:dyDescent="0.2">
      <c r="B852" s="137" t="s">
        <v>3480</v>
      </c>
      <c r="C852" s="138">
        <v>13180</v>
      </c>
      <c r="D852" s="139" t="s">
        <v>3033</v>
      </c>
      <c r="E852" s="139" t="s">
        <v>2508</v>
      </c>
      <c r="F852" s="139">
        <f t="shared" si="13"/>
        <v>13181</v>
      </c>
    </row>
    <row r="853" spans="2:6" x14ac:dyDescent="0.2">
      <c r="B853" s="137" t="s">
        <v>3481</v>
      </c>
      <c r="C853" s="138">
        <v>35150</v>
      </c>
      <c r="D853" s="139" t="s">
        <v>2816</v>
      </c>
      <c r="E853" s="139" t="s">
        <v>2513</v>
      </c>
      <c r="F853" s="139">
        <f t="shared" si="13"/>
        <v>35151</v>
      </c>
    </row>
    <row r="854" spans="2:6" x14ac:dyDescent="0.2">
      <c r="B854" s="137" t="s">
        <v>3482</v>
      </c>
      <c r="C854" s="138">
        <v>56020</v>
      </c>
      <c r="D854" s="139" t="s">
        <v>2987</v>
      </c>
      <c r="E854" s="139" t="s">
        <v>2513</v>
      </c>
      <c r="F854" s="139">
        <f t="shared" si="13"/>
        <v>56021</v>
      </c>
    </row>
    <row r="855" spans="2:6" x14ac:dyDescent="0.2">
      <c r="B855" s="137" t="s">
        <v>3483</v>
      </c>
      <c r="C855" s="138">
        <v>22500</v>
      </c>
      <c r="D855" s="139" t="s">
        <v>2851</v>
      </c>
      <c r="E855" s="139" t="s">
        <v>2503</v>
      </c>
      <c r="F855" s="139">
        <f t="shared" si="13"/>
        <v>22501</v>
      </c>
    </row>
    <row r="856" spans="2:6" x14ac:dyDescent="0.2">
      <c r="B856" s="137" t="s">
        <v>3484</v>
      </c>
      <c r="C856" s="138">
        <v>22520</v>
      </c>
      <c r="D856" s="139" t="s">
        <v>2851</v>
      </c>
      <c r="E856" s="139" t="s">
        <v>2503</v>
      </c>
      <c r="F856" s="139">
        <f t="shared" si="13"/>
        <v>22521</v>
      </c>
    </row>
    <row r="857" spans="2:6" x14ac:dyDescent="0.2">
      <c r="B857" s="137" t="s">
        <v>3485</v>
      </c>
      <c r="C857" s="138">
        <v>25100</v>
      </c>
      <c r="D857" s="139" t="s">
        <v>3046</v>
      </c>
      <c r="E857" s="139" t="s">
        <v>2503</v>
      </c>
      <c r="F857" s="139">
        <f t="shared" si="13"/>
        <v>25101</v>
      </c>
    </row>
    <row r="858" spans="2:6" x14ac:dyDescent="0.2">
      <c r="B858" s="137" t="s">
        <v>3486</v>
      </c>
      <c r="C858" s="138">
        <v>25124</v>
      </c>
      <c r="D858" s="139" t="s">
        <v>3046</v>
      </c>
      <c r="E858" s="139" t="s">
        <v>2503</v>
      </c>
      <c r="F858" s="139">
        <f t="shared" si="13"/>
        <v>25125</v>
      </c>
    </row>
    <row r="859" spans="2:6" x14ac:dyDescent="0.2">
      <c r="B859" s="137" t="s">
        <v>3487</v>
      </c>
      <c r="C859" s="138">
        <v>77100</v>
      </c>
      <c r="D859" s="139" t="s">
        <v>2917</v>
      </c>
      <c r="E859" s="139" t="s">
        <v>2525</v>
      </c>
      <c r="F859" s="139">
        <f t="shared" si="13"/>
        <v>77101</v>
      </c>
    </row>
    <row r="860" spans="2:6" x14ac:dyDescent="0.2">
      <c r="B860" s="137" t="s">
        <v>3488</v>
      </c>
      <c r="C860" s="138">
        <v>87320</v>
      </c>
      <c r="D860" s="139" t="s">
        <v>2869</v>
      </c>
      <c r="E860" s="139" t="s">
        <v>2553</v>
      </c>
      <c r="F860" s="139">
        <f t="shared" si="13"/>
        <v>87321</v>
      </c>
    </row>
    <row r="861" spans="2:6" x14ac:dyDescent="0.2">
      <c r="B861" s="137" t="s">
        <v>3489</v>
      </c>
      <c r="C861" s="138">
        <v>21120</v>
      </c>
      <c r="D861" s="139" t="s">
        <v>2849</v>
      </c>
      <c r="E861" s="139" t="s">
        <v>2503</v>
      </c>
      <c r="F861" s="139">
        <f t="shared" si="13"/>
        <v>21121</v>
      </c>
    </row>
    <row r="862" spans="2:6" x14ac:dyDescent="0.2">
      <c r="B862" s="137" t="s">
        <v>3490</v>
      </c>
      <c r="C862" s="138">
        <v>40542</v>
      </c>
      <c r="D862" s="139" t="s">
        <v>2791</v>
      </c>
      <c r="E862" s="139" t="s">
        <v>2513</v>
      </c>
      <c r="F862" s="139">
        <f t="shared" si="13"/>
        <v>40543</v>
      </c>
    </row>
    <row r="863" spans="2:6" x14ac:dyDescent="0.2">
      <c r="B863" s="137" t="s">
        <v>3491</v>
      </c>
      <c r="C863" s="138">
        <v>43440</v>
      </c>
      <c r="D863" s="139" t="s">
        <v>2865</v>
      </c>
      <c r="E863" s="139" t="s">
        <v>2513</v>
      </c>
      <c r="F863" s="139">
        <f t="shared" si="13"/>
        <v>43441</v>
      </c>
    </row>
    <row r="864" spans="2:6" x14ac:dyDescent="0.2">
      <c r="B864" s="137" t="s">
        <v>3492</v>
      </c>
      <c r="C864" s="138">
        <v>63236</v>
      </c>
      <c r="D864" s="139" t="s">
        <v>2938</v>
      </c>
      <c r="E864" s="139" t="s">
        <v>2513</v>
      </c>
      <c r="F864" s="139">
        <f t="shared" si="13"/>
        <v>63237</v>
      </c>
    </row>
    <row r="865" spans="2:6" x14ac:dyDescent="0.2">
      <c r="B865" s="137" t="s">
        <v>3493</v>
      </c>
      <c r="C865" s="138">
        <v>47050</v>
      </c>
      <c r="D865" s="139" t="s">
        <v>3494</v>
      </c>
      <c r="E865" s="139" t="s">
        <v>2513</v>
      </c>
      <c r="F865" s="139">
        <f t="shared" si="13"/>
        <v>47051</v>
      </c>
    </row>
    <row r="866" spans="2:6" x14ac:dyDescent="0.2">
      <c r="B866" s="137" t="s">
        <v>3495</v>
      </c>
      <c r="C866" s="138">
        <v>50440</v>
      </c>
      <c r="D866" s="139" t="s">
        <v>2867</v>
      </c>
      <c r="E866" s="139" t="s">
        <v>2513</v>
      </c>
      <c r="F866" s="139">
        <f t="shared" si="13"/>
        <v>50441</v>
      </c>
    </row>
    <row r="867" spans="2:6" x14ac:dyDescent="0.2">
      <c r="B867" s="137" t="s">
        <v>3496</v>
      </c>
      <c r="C867" s="138">
        <v>45800</v>
      </c>
      <c r="D867" s="139" t="s">
        <v>3089</v>
      </c>
      <c r="E867" s="139" t="s">
        <v>2573</v>
      </c>
      <c r="F867" s="139">
        <f t="shared" si="13"/>
        <v>45801</v>
      </c>
    </row>
    <row r="868" spans="2:6" x14ac:dyDescent="0.2">
      <c r="B868" s="137" t="s">
        <v>3497</v>
      </c>
      <c r="C868" s="138">
        <v>66190</v>
      </c>
      <c r="D868" s="139" t="s">
        <v>2911</v>
      </c>
      <c r="E868" s="139" t="s">
        <v>2525</v>
      </c>
      <c r="F868" s="139">
        <f t="shared" si="13"/>
        <v>66191</v>
      </c>
    </row>
    <row r="869" spans="2:6" x14ac:dyDescent="0.2">
      <c r="B869" s="137" t="s">
        <v>3498</v>
      </c>
      <c r="C869" s="138">
        <v>19220</v>
      </c>
      <c r="D869" s="139" t="s">
        <v>3029</v>
      </c>
      <c r="E869" s="139" t="s">
        <v>2503</v>
      </c>
      <c r="F869" s="139">
        <f t="shared" si="13"/>
        <v>19221</v>
      </c>
    </row>
    <row r="870" spans="2:6" x14ac:dyDescent="0.2">
      <c r="B870" s="137" t="s">
        <v>3499</v>
      </c>
      <c r="C870" s="138">
        <v>90250</v>
      </c>
      <c r="D870" s="139" t="s">
        <v>2889</v>
      </c>
      <c r="E870" s="139" t="s">
        <v>2553</v>
      </c>
      <c r="F870" s="139">
        <f t="shared" si="13"/>
        <v>90251</v>
      </c>
    </row>
    <row r="871" spans="2:6" x14ac:dyDescent="0.2">
      <c r="B871" s="137" t="s">
        <v>3500</v>
      </c>
      <c r="C871" s="138">
        <v>40560</v>
      </c>
      <c r="D871" s="139" t="s">
        <v>2791</v>
      </c>
      <c r="E871" s="139" t="s">
        <v>2513</v>
      </c>
      <c r="F871" s="139">
        <f t="shared" si="13"/>
        <v>40561</v>
      </c>
    </row>
    <row r="872" spans="2:6" x14ac:dyDescent="0.2">
      <c r="B872" s="137" t="s">
        <v>3501</v>
      </c>
      <c r="C872" s="138">
        <v>56170</v>
      </c>
      <c r="D872" s="139" t="s">
        <v>2987</v>
      </c>
      <c r="E872" s="139" t="s">
        <v>2513</v>
      </c>
      <c r="F872" s="139">
        <f t="shared" si="13"/>
        <v>56171</v>
      </c>
    </row>
    <row r="873" spans="2:6" x14ac:dyDescent="0.2">
      <c r="B873" s="137" t="s">
        <v>3502</v>
      </c>
      <c r="C873" s="138">
        <v>12410</v>
      </c>
      <c r="D873" s="139" t="s">
        <v>2922</v>
      </c>
      <c r="E873" s="139" t="s">
        <v>2508</v>
      </c>
      <c r="F873" s="139">
        <f t="shared" si="13"/>
        <v>12411</v>
      </c>
    </row>
    <row r="874" spans="2:6" x14ac:dyDescent="0.2">
      <c r="B874" s="137" t="s">
        <v>3503</v>
      </c>
      <c r="C874" s="138">
        <v>86710</v>
      </c>
      <c r="D874" s="139" t="s">
        <v>2869</v>
      </c>
      <c r="E874" s="139" t="s">
        <v>2553</v>
      </c>
      <c r="F874" s="139">
        <f t="shared" si="13"/>
        <v>86711</v>
      </c>
    </row>
    <row r="875" spans="2:6" x14ac:dyDescent="0.2">
      <c r="B875" s="137" t="s">
        <v>3504</v>
      </c>
      <c r="C875" s="138">
        <v>70210</v>
      </c>
      <c r="D875" s="139" t="s">
        <v>2830</v>
      </c>
      <c r="E875" s="139" t="s">
        <v>2525</v>
      </c>
      <c r="F875" s="139">
        <f t="shared" si="13"/>
        <v>70211</v>
      </c>
    </row>
    <row r="876" spans="2:6" x14ac:dyDescent="0.2">
      <c r="B876" s="137" t="s">
        <v>3505</v>
      </c>
      <c r="C876" s="138">
        <v>41010</v>
      </c>
      <c r="D876" s="139" t="s">
        <v>3109</v>
      </c>
      <c r="E876" s="139" t="s">
        <v>2513</v>
      </c>
      <c r="F876" s="139">
        <f t="shared" si="13"/>
        <v>41011</v>
      </c>
    </row>
    <row r="877" spans="2:6" x14ac:dyDescent="0.2">
      <c r="B877" s="137" t="s">
        <v>3506</v>
      </c>
      <c r="C877" s="138">
        <v>12270</v>
      </c>
      <c r="D877" s="139" t="s">
        <v>3507</v>
      </c>
      <c r="E877" s="139" t="s">
        <v>2508</v>
      </c>
      <c r="F877" s="139">
        <f t="shared" si="13"/>
        <v>12271</v>
      </c>
    </row>
    <row r="878" spans="2:6" x14ac:dyDescent="0.2">
      <c r="B878" s="137" t="s">
        <v>3508</v>
      </c>
      <c r="C878" s="138">
        <v>28108</v>
      </c>
      <c r="D878" s="139" t="s">
        <v>2809</v>
      </c>
      <c r="E878" s="139" t="s">
        <v>2503</v>
      </c>
      <c r="F878" s="139">
        <f t="shared" si="13"/>
        <v>28109</v>
      </c>
    </row>
    <row r="879" spans="2:6" x14ac:dyDescent="0.2">
      <c r="B879" s="137" t="s">
        <v>3508</v>
      </c>
      <c r="C879" s="138">
        <v>16250</v>
      </c>
      <c r="D879" s="139" t="s">
        <v>3142</v>
      </c>
      <c r="E879" s="139" t="s">
        <v>2577</v>
      </c>
      <c r="F879" s="139">
        <f t="shared" si="13"/>
        <v>16251</v>
      </c>
    </row>
    <row r="880" spans="2:6" x14ac:dyDescent="0.2">
      <c r="B880" s="137" t="s">
        <v>3509</v>
      </c>
      <c r="C880" s="138">
        <v>71110</v>
      </c>
      <c r="D880" s="139" t="s">
        <v>2830</v>
      </c>
      <c r="E880" s="139" t="s">
        <v>2525</v>
      </c>
      <c r="F880" s="139">
        <f t="shared" si="13"/>
        <v>71111</v>
      </c>
    </row>
    <row r="881" spans="2:6" x14ac:dyDescent="0.2">
      <c r="B881" s="137" t="s">
        <v>3510</v>
      </c>
      <c r="C881" s="138">
        <v>71500</v>
      </c>
      <c r="D881" s="139" t="s">
        <v>2830</v>
      </c>
      <c r="E881" s="139" t="s">
        <v>2525</v>
      </c>
      <c r="F881" s="139">
        <f t="shared" si="13"/>
        <v>71501</v>
      </c>
    </row>
    <row r="882" spans="2:6" x14ac:dyDescent="0.2">
      <c r="B882" s="137" t="s">
        <v>2654</v>
      </c>
      <c r="C882" s="138">
        <v>71000</v>
      </c>
      <c r="D882" s="139" t="s">
        <v>2830</v>
      </c>
      <c r="E882" s="139" t="s">
        <v>2525</v>
      </c>
      <c r="F882" s="139">
        <f t="shared" si="13"/>
        <v>71001</v>
      </c>
    </row>
    <row r="883" spans="2:6" x14ac:dyDescent="0.2">
      <c r="B883" s="137" t="s">
        <v>3511</v>
      </c>
      <c r="C883" s="138">
        <v>40340</v>
      </c>
      <c r="D883" s="139" t="s">
        <v>2791</v>
      </c>
      <c r="E883" s="139" t="s">
        <v>2513</v>
      </c>
      <c r="F883" s="139">
        <f t="shared" si="13"/>
        <v>40341</v>
      </c>
    </row>
    <row r="884" spans="2:6" x14ac:dyDescent="0.2">
      <c r="B884" s="137" t="s">
        <v>3512</v>
      </c>
      <c r="C884" s="138">
        <v>64080</v>
      </c>
      <c r="D884" s="139" t="s">
        <v>2832</v>
      </c>
      <c r="E884" s="139" t="s">
        <v>2513</v>
      </c>
      <c r="F884" s="139">
        <f t="shared" si="13"/>
        <v>64081</v>
      </c>
    </row>
    <row r="885" spans="2:6" x14ac:dyDescent="0.2">
      <c r="B885" s="137" t="s">
        <v>3513</v>
      </c>
      <c r="C885" s="138">
        <v>43240</v>
      </c>
      <c r="D885" s="139" t="s">
        <v>2865</v>
      </c>
      <c r="E885" s="139" t="s">
        <v>2513</v>
      </c>
      <c r="F885" s="139">
        <f t="shared" si="13"/>
        <v>43241</v>
      </c>
    </row>
    <row r="886" spans="2:6" x14ac:dyDescent="0.2">
      <c r="B886" s="137" t="s">
        <v>3514</v>
      </c>
      <c r="C886" s="138">
        <v>51830</v>
      </c>
      <c r="D886" s="139" t="s">
        <v>3221</v>
      </c>
      <c r="E886" s="139" t="s">
        <v>2513</v>
      </c>
      <c r="F886" s="139">
        <f t="shared" si="13"/>
        <v>51831</v>
      </c>
    </row>
    <row r="887" spans="2:6" x14ac:dyDescent="0.2">
      <c r="B887" s="137" t="s">
        <v>3515</v>
      </c>
      <c r="C887" s="138">
        <v>60900</v>
      </c>
      <c r="D887" s="139" t="s">
        <v>2887</v>
      </c>
      <c r="E887" s="139" t="s">
        <v>2513</v>
      </c>
      <c r="F887" s="139">
        <f t="shared" si="13"/>
        <v>60901</v>
      </c>
    </row>
    <row r="888" spans="2:6" x14ac:dyDescent="0.2">
      <c r="B888" s="137" t="s">
        <v>3516</v>
      </c>
      <c r="C888" s="138">
        <v>87750</v>
      </c>
      <c r="D888" s="139" t="s">
        <v>2869</v>
      </c>
      <c r="E888" s="139" t="s">
        <v>2553</v>
      </c>
      <c r="F888" s="139">
        <f t="shared" si="13"/>
        <v>87751</v>
      </c>
    </row>
    <row r="889" spans="2:6" x14ac:dyDescent="0.2">
      <c r="B889" s="137" t="s">
        <v>3517</v>
      </c>
      <c r="C889" s="138">
        <v>43020</v>
      </c>
      <c r="D889" s="139" t="s">
        <v>2865</v>
      </c>
      <c r="E889" s="139" t="s">
        <v>2513</v>
      </c>
      <c r="F889" s="139">
        <f t="shared" si="13"/>
        <v>43021</v>
      </c>
    </row>
    <row r="890" spans="2:6" x14ac:dyDescent="0.2">
      <c r="B890" s="137" t="s">
        <v>3518</v>
      </c>
      <c r="C890" s="138">
        <v>27500</v>
      </c>
      <c r="D890" s="139" t="s">
        <v>3102</v>
      </c>
      <c r="E890" s="139" t="s">
        <v>2503</v>
      </c>
      <c r="F890" s="139">
        <f t="shared" si="13"/>
        <v>27501</v>
      </c>
    </row>
    <row r="891" spans="2:6" x14ac:dyDescent="0.2">
      <c r="B891" s="137" t="s">
        <v>3519</v>
      </c>
      <c r="C891" s="138">
        <v>57350</v>
      </c>
      <c r="D891" s="139" t="s">
        <v>2942</v>
      </c>
      <c r="E891" s="139" t="s">
        <v>2513</v>
      </c>
      <c r="F891" s="139">
        <f t="shared" si="13"/>
        <v>57351</v>
      </c>
    </row>
    <row r="892" spans="2:6" x14ac:dyDescent="0.2">
      <c r="B892" s="137" t="s">
        <v>3520</v>
      </c>
      <c r="C892" s="138">
        <v>64310</v>
      </c>
      <c r="D892" s="139" t="s">
        <v>2832</v>
      </c>
      <c r="E892" s="139" t="s">
        <v>2513</v>
      </c>
      <c r="F892" s="139">
        <f t="shared" si="13"/>
        <v>64311</v>
      </c>
    </row>
    <row r="893" spans="2:6" x14ac:dyDescent="0.2">
      <c r="B893" s="137" t="s">
        <v>3521</v>
      </c>
      <c r="C893" s="138">
        <v>42430</v>
      </c>
      <c r="D893" s="139" t="s">
        <v>2977</v>
      </c>
      <c r="E893" s="139" t="s">
        <v>2513</v>
      </c>
      <c r="F893" s="139">
        <f t="shared" si="13"/>
        <v>42431</v>
      </c>
    </row>
    <row r="894" spans="2:6" x14ac:dyDescent="0.2">
      <c r="B894" s="137" t="s">
        <v>3521</v>
      </c>
      <c r="C894" s="138">
        <v>28424</v>
      </c>
      <c r="D894" s="139" t="s">
        <v>2809</v>
      </c>
      <c r="E894" s="139" t="s">
        <v>2503</v>
      </c>
      <c r="F894" s="139">
        <f t="shared" si="13"/>
        <v>28425</v>
      </c>
    </row>
    <row r="895" spans="2:6" x14ac:dyDescent="0.2">
      <c r="B895" s="137" t="s">
        <v>3522</v>
      </c>
      <c r="C895" s="138">
        <v>42340</v>
      </c>
      <c r="D895" s="139" t="s">
        <v>2977</v>
      </c>
      <c r="E895" s="139" t="s">
        <v>2513</v>
      </c>
      <c r="F895" s="139">
        <f t="shared" si="13"/>
        <v>42341</v>
      </c>
    </row>
    <row r="896" spans="2:6" x14ac:dyDescent="0.2">
      <c r="B896" s="137" t="s">
        <v>3523</v>
      </c>
      <c r="C896" s="138">
        <v>69240</v>
      </c>
      <c r="D896" s="139" t="s">
        <v>2925</v>
      </c>
      <c r="E896" s="139" t="s">
        <v>2525</v>
      </c>
      <c r="F896" s="139">
        <f t="shared" si="13"/>
        <v>69241</v>
      </c>
    </row>
    <row r="897" spans="2:6" x14ac:dyDescent="0.2">
      <c r="B897" s="137" t="s">
        <v>3524</v>
      </c>
      <c r="C897" s="138">
        <v>44040</v>
      </c>
      <c r="D897" s="139" t="s">
        <v>3089</v>
      </c>
      <c r="E897" s="139" t="s">
        <v>2573</v>
      </c>
      <c r="F897" s="139">
        <f t="shared" si="13"/>
        <v>44041</v>
      </c>
    </row>
    <row r="898" spans="2:6" ht="25.5" x14ac:dyDescent="0.2">
      <c r="B898" s="137" t="s">
        <v>3525</v>
      </c>
      <c r="C898" s="138">
        <v>44310</v>
      </c>
      <c r="D898" s="139" t="s">
        <v>3089</v>
      </c>
      <c r="E898" s="139" t="s">
        <v>2573</v>
      </c>
      <c r="F898" s="139">
        <f t="shared" si="13"/>
        <v>44311</v>
      </c>
    </row>
    <row r="899" spans="2:6" x14ac:dyDescent="0.2">
      <c r="B899" s="137" t="s">
        <v>3526</v>
      </c>
      <c r="C899" s="138">
        <v>44020</v>
      </c>
      <c r="D899" s="139" t="s">
        <v>3089</v>
      </c>
      <c r="E899" s="139" t="s">
        <v>2573</v>
      </c>
      <c r="F899" s="139">
        <f t="shared" si="13"/>
        <v>44021</v>
      </c>
    </row>
    <row r="900" spans="2:6" x14ac:dyDescent="0.2">
      <c r="B900" s="137" t="s">
        <v>3527</v>
      </c>
      <c r="C900" s="138">
        <v>44030</v>
      </c>
      <c r="D900" s="139" t="s">
        <v>3089</v>
      </c>
      <c r="E900" s="139" t="s">
        <v>2573</v>
      </c>
      <c r="F900" s="139">
        <f t="shared" si="13"/>
        <v>44031</v>
      </c>
    </row>
    <row r="901" spans="2:6" x14ac:dyDescent="0.2">
      <c r="B901" s="137" t="s">
        <v>3528</v>
      </c>
      <c r="C901" s="138">
        <v>44230</v>
      </c>
      <c r="D901" s="139" t="s">
        <v>3089</v>
      </c>
      <c r="E901" s="139" t="s">
        <v>2573</v>
      </c>
      <c r="F901" s="139">
        <f t="shared" si="13"/>
        <v>44231</v>
      </c>
    </row>
    <row r="902" spans="2:6" x14ac:dyDescent="0.2">
      <c r="B902" s="137" t="s">
        <v>3529</v>
      </c>
      <c r="C902" s="138">
        <v>44210</v>
      </c>
      <c r="D902" s="139" t="s">
        <v>3089</v>
      </c>
      <c r="E902" s="139" t="s">
        <v>2573</v>
      </c>
      <c r="F902" s="139">
        <f t="shared" si="13"/>
        <v>44211</v>
      </c>
    </row>
    <row r="903" spans="2:6" x14ac:dyDescent="0.2">
      <c r="B903" s="137" t="s">
        <v>3530</v>
      </c>
      <c r="C903" s="138">
        <v>44220</v>
      </c>
      <c r="D903" s="139" t="s">
        <v>3089</v>
      </c>
      <c r="E903" s="139" t="s">
        <v>2573</v>
      </c>
      <c r="F903" s="139">
        <f t="shared" ref="F903:F966" si="14">C903+1</f>
        <v>44221</v>
      </c>
    </row>
    <row r="904" spans="2:6" x14ac:dyDescent="0.2">
      <c r="B904" s="137" t="s">
        <v>3531</v>
      </c>
      <c r="C904" s="138">
        <v>44320</v>
      </c>
      <c r="D904" s="139" t="s">
        <v>3089</v>
      </c>
      <c r="E904" s="139" t="s">
        <v>2573</v>
      </c>
      <c r="F904" s="139">
        <f t="shared" si="14"/>
        <v>44321</v>
      </c>
    </row>
    <row r="905" spans="2:6" x14ac:dyDescent="0.2">
      <c r="B905" s="137" t="s">
        <v>3532</v>
      </c>
      <c r="C905" s="138">
        <v>44000</v>
      </c>
      <c r="D905" s="139" t="s">
        <v>3089</v>
      </c>
      <c r="E905" s="139" t="s">
        <v>2573</v>
      </c>
      <c r="F905" s="139">
        <f t="shared" si="14"/>
        <v>44001</v>
      </c>
    </row>
    <row r="906" spans="2:6" x14ac:dyDescent="0.2">
      <c r="B906" s="137" t="s">
        <v>3533</v>
      </c>
      <c r="C906" s="138">
        <v>44100</v>
      </c>
      <c r="D906" s="139" t="s">
        <v>3089</v>
      </c>
      <c r="E906" s="139" t="s">
        <v>2573</v>
      </c>
      <c r="F906" s="139">
        <f t="shared" si="14"/>
        <v>44101</v>
      </c>
    </row>
    <row r="907" spans="2:6" x14ac:dyDescent="0.2">
      <c r="B907" s="137" t="s">
        <v>3534</v>
      </c>
      <c r="C907" s="138">
        <v>44050</v>
      </c>
      <c r="D907" s="139" t="s">
        <v>3089</v>
      </c>
      <c r="E907" s="139" t="s">
        <v>2573</v>
      </c>
      <c r="F907" s="139">
        <f t="shared" si="14"/>
        <v>44051</v>
      </c>
    </row>
    <row r="908" spans="2:6" x14ac:dyDescent="0.2">
      <c r="B908" s="137" t="s">
        <v>3535</v>
      </c>
      <c r="C908" s="138">
        <v>44080</v>
      </c>
      <c r="D908" s="139" t="s">
        <v>3089</v>
      </c>
      <c r="E908" s="139" t="s">
        <v>2573</v>
      </c>
      <c r="F908" s="139">
        <f t="shared" si="14"/>
        <v>44081</v>
      </c>
    </row>
    <row r="909" spans="2:6" x14ac:dyDescent="0.2">
      <c r="B909" s="137" t="s">
        <v>3536</v>
      </c>
      <c r="C909" s="138">
        <v>44090</v>
      </c>
      <c r="D909" s="139" t="s">
        <v>3089</v>
      </c>
      <c r="E909" s="139" t="s">
        <v>2573</v>
      </c>
      <c r="F909" s="139">
        <f t="shared" si="14"/>
        <v>44091</v>
      </c>
    </row>
    <row r="910" spans="2:6" x14ac:dyDescent="0.2">
      <c r="B910" s="137" t="s">
        <v>3537</v>
      </c>
      <c r="C910" s="138">
        <v>45210</v>
      </c>
      <c r="D910" s="139" t="s">
        <v>3089</v>
      </c>
      <c r="E910" s="139" t="s">
        <v>2573</v>
      </c>
      <c r="F910" s="139">
        <f t="shared" si="14"/>
        <v>45211</v>
      </c>
    </row>
    <row r="911" spans="2:6" x14ac:dyDescent="0.2">
      <c r="B911" s="137" t="s">
        <v>3538</v>
      </c>
      <c r="C911" s="138">
        <v>44800</v>
      </c>
      <c r="D911" s="139" t="s">
        <v>3089</v>
      </c>
      <c r="E911" s="139" t="s">
        <v>2573</v>
      </c>
      <c r="F911" s="139">
        <f t="shared" si="14"/>
        <v>44801</v>
      </c>
    </row>
    <row r="912" spans="2:6" x14ac:dyDescent="0.2">
      <c r="B912" s="137" t="s">
        <v>3539</v>
      </c>
      <c r="C912" s="138">
        <v>44790</v>
      </c>
      <c r="D912" s="139" t="s">
        <v>3089</v>
      </c>
      <c r="E912" s="139" t="s">
        <v>2573</v>
      </c>
      <c r="F912" s="139">
        <f t="shared" si="14"/>
        <v>44791</v>
      </c>
    </row>
    <row r="913" spans="2:6" ht="25.5" x14ac:dyDescent="0.2">
      <c r="B913" s="137" t="s">
        <v>3540</v>
      </c>
      <c r="C913" s="138">
        <v>45500</v>
      </c>
      <c r="D913" s="139" t="s">
        <v>3089</v>
      </c>
      <c r="E913" s="139" t="s">
        <v>2573</v>
      </c>
      <c r="F913" s="139">
        <f t="shared" si="14"/>
        <v>45501</v>
      </c>
    </row>
    <row r="914" spans="2:6" x14ac:dyDescent="0.2">
      <c r="B914" s="137" t="s">
        <v>3541</v>
      </c>
      <c r="C914" s="138">
        <v>44010</v>
      </c>
      <c r="D914" s="139" t="s">
        <v>3089</v>
      </c>
      <c r="E914" s="139" t="s">
        <v>2573</v>
      </c>
      <c r="F914" s="139">
        <f t="shared" si="14"/>
        <v>44011</v>
      </c>
    </row>
    <row r="915" spans="2:6" x14ac:dyDescent="0.2">
      <c r="B915" s="137" t="s">
        <v>3542</v>
      </c>
      <c r="C915" s="138">
        <v>45320</v>
      </c>
      <c r="D915" s="139" t="s">
        <v>3089</v>
      </c>
      <c r="E915" s="139" t="s">
        <v>2573</v>
      </c>
      <c r="F915" s="139">
        <f t="shared" si="14"/>
        <v>45321</v>
      </c>
    </row>
    <row r="916" spans="2:6" x14ac:dyDescent="0.2">
      <c r="B916" s="137" t="s">
        <v>3543</v>
      </c>
      <c r="C916" s="138">
        <v>23400</v>
      </c>
      <c r="D916" s="139" t="s">
        <v>3140</v>
      </c>
      <c r="E916" s="139" t="s">
        <v>2503</v>
      </c>
      <c r="F916" s="139">
        <f t="shared" si="14"/>
        <v>23401</v>
      </c>
    </row>
    <row r="917" spans="2:6" x14ac:dyDescent="0.2">
      <c r="B917" s="137" t="s">
        <v>3544</v>
      </c>
      <c r="C917" s="138">
        <v>59200</v>
      </c>
      <c r="D917" s="139" t="s">
        <v>2887</v>
      </c>
      <c r="E917" s="139" t="s">
        <v>2513</v>
      </c>
      <c r="F917" s="139">
        <f t="shared" si="14"/>
        <v>59201</v>
      </c>
    </row>
    <row r="918" spans="2:6" x14ac:dyDescent="0.2">
      <c r="B918" s="137" t="s">
        <v>3545</v>
      </c>
      <c r="C918" s="138">
        <v>47660</v>
      </c>
      <c r="D918" s="139" t="s">
        <v>2802</v>
      </c>
      <c r="E918" s="139" t="s">
        <v>2513</v>
      </c>
      <c r="F918" s="139">
        <f t="shared" si="14"/>
        <v>47661</v>
      </c>
    </row>
    <row r="919" spans="2:6" x14ac:dyDescent="0.2">
      <c r="B919" s="137" t="s">
        <v>3546</v>
      </c>
      <c r="C919" s="138">
        <v>41220</v>
      </c>
      <c r="D919" s="139" t="s">
        <v>3109</v>
      </c>
      <c r="E919" s="139" t="s">
        <v>2513</v>
      </c>
      <c r="F919" s="139">
        <f t="shared" si="14"/>
        <v>41221</v>
      </c>
    </row>
    <row r="920" spans="2:6" x14ac:dyDescent="0.2">
      <c r="B920" s="137" t="s">
        <v>3547</v>
      </c>
      <c r="C920" s="138">
        <v>48020</v>
      </c>
      <c r="D920" s="139" t="s">
        <v>2822</v>
      </c>
      <c r="E920" s="139" t="s">
        <v>2513</v>
      </c>
      <c r="F920" s="139">
        <f t="shared" si="14"/>
        <v>48021</v>
      </c>
    </row>
    <row r="921" spans="2:6" x14ac:dyDescent="0.2">
      <c r="B921" s="137" t="s">
        <v>3548</v>
      </c>
      <c r="C921" s="138">
        <v>56290</v>
      </c>
      <c r="D921" s="139" t="s">
        <v>2987</v>
      </c>
      <c r="E921" s="139" t="s">
        <v>2513</v>
      </c>
      <c r="F921" s="139">
        <f t="shared" si="14"/>
        <v>56291</v>
      </c>
    </row>
    <row r="922" spans="2:6" x14ac:dyDescent="0.2">
      <c r="B922" s="137" t="s">
        <v>3549</v>
      </c>
      <c r="C922" s="138">
        <v>21170</v>
      </c>
      <c r="D922" s="139" t="s">
        <v>2819</v>
      </c>
      <c r="E922" s="139" t="s">
        <v>2503</v>
      </c>
      <c r="F922" s="139">
        <f t="shared" si="14"/>
        <v>21171</v>
      </c>
    </row>
    <row r="923" spans="2:6" x14ac:dyDescent="0.2">
      <c r="B923" s="137" t="s">
        <v>2599</v>
      </c>
      <c r="C923" s="138">
        <v>79000</v>
      </c>
      <c r="D923" s="139" t="s">
        <v>2909</v>
      </c>
      <c r="E923" s="139" t="s">
        <v>2525</v>
      </c>
      <c r="F923" s="139">
        <f t="shared" si="14"/>
        <v>79001</v>
      </c>
    </row>
    <row r="924" spans="2:6" x14ac:dyDescent="0.2">
      <c r="B924" s="137" t="s">
        <v>3550</v>
      </c>
      <c r="C924" s="138">
        <v>14150</v>
      </c>
      <c r="D924" s="139" t="s">
        <v>2901</v>
      </c>
      <c r="E924" s="139" t="s">
        <v>2577</v>
      </c>
      <c r="F924" s="139">
        <f t="shared" si="14"/>
        <v>14151</v>
      </c>
    </row>
    <row r="925" spans="2:6" x14ac:dyDescent="0.2">
      <c r="B925" s="137" t="s">
        <v>3551</v>
      </c>
      <c r="C925" s="138">
        <v>58200</v>
      </c>
      <c r="D925" s="139" t="s">
        <v>2948</v>
      </c>
      <c r="E925" s="139" t="s">
        <v>2513</v>
      </c>
      <c r="F925" s="139">
        <f t="shared" si="14"/>
        <v>58201</v>
      </c>
    </row>
    <row r="926" spans="2:6" x14ac:dyDescent="0.2">
      <c r="B926" s="137" t="s">
        <v>3552</v>
      </c>
      <c r="C926" s="138">
        <v>41170</v>
      </c>
      <c r="D926" s="139" t="s">
        <v>3109</v>
      </c>
      <c r="E926" s="139" t="s">
        <v>2513</v>
      </c>
      <c r="F926" s="139">
        <f t="shared" si="14"/>
        <v>41171</v>
      </c>
    </row>
    <row r="927" spans="2:6" x14ac:dyDescent="0.2">
      <c r="B927" s="137" t="s">
        <v>3553</v>
      </c>
      <c r="C927" s="138">
        <v>36390</v>
      </c>
      <c r="D927" s="139" t="s">
        <v>2952</v>
      </c>
      <c r="E927" s="139" t="s">
        <v>2513</v>
      </c>
      <c r="F927" s="139">
        <f t="shared" si="14"/>
        <v>36391</v>
      </c>
    </row>
    <row r="928" spans="2:6" x14ac:dyDescent="0.2">
      <c r="B928" s="137" t="s">
        <v>3554</v>
      </c>
      <c r="C928" s="138">
        <v>50780</v>
      </c>
      <c r="D928" s="139" t="s">
        <v>2789</v>
      </c>
      <c r="E928" s="139" t="s">
        <v>2513</v>
      </c>
      <c r="F928" s="139">
        <f t="shared" si="14"/>
        <v>50781</v>
      </c>
    </row>
    <row r="929" spans="2:6" x14ac:dyDescent="0.2">
      <c r="B929" s="137" t="s">
        <v>3555</v>
      </c>
      <c r="C929" s="138">
        <v>49120</v>
      </c>
      <c r="D929" s="139" t="s">
        <v>2841</v>
      </c>
      <c r="E929" s="139" t="s">
        <v>2513</v>
      </c>
      <c r="F929" s="139">
        <f t="shared" si="14"/>
        <v>49121</v>
      </c>
    </row>
    <row r="930" spans="2:6" x14ac:dyDescent="0.2">
      <c r="B930" s="137" t="s">
        <v>3556</v>
      </c>
      <c r="C930" s="138">
        <v>23150</v>
      </c>
      <c r="D930" s="139" t="s">
        <v>3140</v>
      </c>
      <c r="E930" s="139" t="s">
        <v>2503</v>
      </c>
      <c r="F930" s="139">
        <f t="shared" si="14"/>
        <v>23151</v>
      </c>
    </row>
    <row r="931" spans="2:6" x14ac:dyDescent="0.2">
      <c r="B931" s="137" t="s">
        <v>3557</v>
      </c>
      <c r="C931" s="138">
        <v>43400</v>
      </c>
      <c r="D931" s="139" t="s">
        <v>2865</v>
      </c>
      <c r="E931" s="139" t="s">
        <v>2513</v>
      </c>
      <c r="F931" s="139">
        <f t="shared" si="14"/>
        <v>43401</v>
      </c>
    </row>
    <row r="932" spans="2:6" x14ac:dyDescent="0.2">
      <c r="B932" s="137" t="s">
        <v>3558</v>
      </c>
      <c r="C932" s="138">
        <v>52170</v>
      </c>
      <c r="D932" s="139" t="s">
        <v>2871</v>
      </c>
      <c r="E932" s="139" t="s">
        <v>2513</v>
      </c>
      <c r="F932" s="139">
        <f t="shared" si="14"/>
        <v>52171</v>
      </c>
    </row>
    <row r="933" spans="2:6" x14ac:dyDescent="0.2">
      <c r="B933" s="137" t="s">
        <v>3559</v>
      </c>
      <c r="C933" s="138">
        <v>59250</v>
      </c>
      <c r="D933" s="139" t="s">
        <v>2887</v>
      </c>
      <c r="E933" s="139" t="s">
        <v>2513</v>
      </c>
      <c r="F933" s="139">
        <f t="shared" si="14"/>
        <v>59251</v>
      </c>
    </row>
    <row r="934" spans="2:6" x14ac:dyDescent="0.2">
      <c r="B934" s="137" t="s">
        <v>3560</v>
      </c>
      <c r="C934" s="138">
        <v>23600</v>
      </c>
      <c r="D934" s="139" t="s">
        <v>3203</v>
      </c>
      <c r="E934" s="139" t="s">
        <v>2503</v>
      </c>
      <c r="F934" s="139">
        <f t="shared" si="14"/>
        <v>23601</v>
      </c>
    </row>
    <row r="935" spans="2:6" x14ac:dyDescent="0.2">
      <c r="B935" s="137" t="s">
        <v>3561</v>
      </c>
      <c r="C935" s="138">
        <v>32420</v>
      </c>
      <c r="D935" s="139" t="s">
        <v>2893</v>
      </c>
      <c r="E935" s="139" t="s">
        <v>2513</v>
      </c>
      <c r="F935" s="139">
        <f t="shared" si="14"/>
        <v>32421</v>
      </c>
    </row>
    <row r="936" spans="2:6" x14ac:dyDescent="0.2">
      <c r="B936" s="137" t="s">
        <v>3562</v>
      </c>
      <c r="C936" s="138">
        <v>52302</v>
      </c>
      <c r="D936" s="139" t="s">
        <v>2871</v>
      </c>
      <c r="E936" s="139" t="s">
        <v>2513</v>
      </c>
      <c r="F936" s="139">
        <f t="shared" si="14"/>
        <v>52303</v>
      </c>
    </row>
    <row r="937" spans="2:6" x14ac:dyDescent="0.2">
      <c r="B937" s="137" t="s">
        <v>3563</v>
      </c>
      <c r="C937" s="138">
        <v>61230</v>
      </c>
      <c r="D937" s="139" t="s">
        <v>2904</v>
      </c>
      <c r="E937" s="139" t="s">
        <v>2513</v>
      </c>
      <c r="F937" s="139">
        <f t="shared" si="14"/>
        <v>61231</v>
      </c>
    </row>
    <row r="938" spans="2:6" x14ac:dyDescent="0.2">
      <c r="B938" s="137" t="s">
        <v>3564</v>
      </c>
      <c r="C938" s="138">
        <v>53500</v>
      </c>
      <c r="D938" s="139" t="s">
        <v>2927</v>
      </c>
      <c r="E938" s="139" t="s">
        <v>2513</v>
      </c>
      <c r="F938" s="139">
        <f t="shared" si="14"/>
        <v>53501</v>
      </c>
    </row>
    <row r="939" spans="2:6" x14ac:dyDescent="0.2">
      <c r="B939" s="137" t="s">
        <v>3565</v>
      </c>
      <c r="C939" s="138">
        <v>24240</v>
      </c>
      <c r="D939" s="139" t="s">
        <v>3073</v>
      </c>
      <c r="E939" s="139" t="s">
        <v>2503</v>
      </c>
      <c r="F939" s="139">
        <f t="shared" si="14"/>
        <v>24241</v>
      </c>
    </row>
    <row r="940" spans="2:6" x14ac:dyDescent="0.2">
      <c r="B940" s="137" t="s">
        <v>3566</v>
      </c>
      <c r="C940" s="138">
        <v>23580</v>
      </c>
      <c r="D940" s="139" t="s">
        <v>3203</v>
      </c>
      <c r="E940" s="139" t="s">
        <v>2503</v>
      </c>
      <c r="F940" s="139">
        <f t="shared" si="14"/>
        <v>23581</v>
      </c>
    </row>
    <row r="941" spans="2:6" x14ac:dyDescent="0.2">
      <c r="B941" s="137" t="s">
        <v>3567</v>
      </c>
      <c r="C941" s="138">
        <v>43112</v>
      </c>
      <c r="D941" s="139" t="s">
        <v>2865</v>
      </c>
      <c r="E941" s="139" t="s">
        <v>2513</v>
      </c>
      <c r="F941" s="139">
        <f t="shared" si="14"/>
        <v>43113</v>
      </c>
    </row>
    <row r="942" spans="2:6" x14ac:dyDescent="0.2">
      <c r="B942" s="137" t="s">
        <v>3568</v>
      </c>
      <c r="C942" s="138">
        <v>68070</v>
      </c>
      <c r="D942" s="139" t="s">
        <v>3194</v>
      </c>
      <c r="E942" s="139" t="s">
        <v>2525</v>
      </c>
      <c r="F942" s="139">
        <f t="shared" si="14"/>
        <v>68071</v>
      </c>
    </row>
    <row r="943" spans="2:6" x14ac:dyDescent="0.2">
      <c r="B943" s="137" t="s">
        <v>3569</v>
      </c>
      <c r="C943" s="138">
        <v>33000</v>
      </c>
      <c r="D943" s="139" t="s">
        <v>2893</v>
      </c>
      <c r="E943" s="139" t="s">
        <v>2513</v>
      </c>
      <c r="F943" s="139">
        <f t="shared" si="14"/>
        <v>33001</v>
      </c>
    </row>
    <row r="944" spans="2:6" x14ac:dyDescent="0.2">
      <c r="B944" s="137" t="s">
        <v>3570</v>
      </c>
      <c r="C944" s="138">
        <v>67500</v>
      </c>
      <c r="D944" s="139" t="s">
        <v>2825</v>
      </c>
      <c r="E944" s="139" t="s">
        <v>2525</v>
      </c>
      <c r="F944" s="139">
        <f t="shared" si="14"/>
        <v>67501</v>
      </c>
    </row>
    <row r="945" spans="2:6" x14ac:dyDescent="0.2">
      <c r="B945" s="137" t="s">
        <v>3571</v>
      </c>
      <c r="C945" s="138">
        <v>64370</v>
      </c>
      <c r="D945" s="139" t="s">
        <v>2832</v>
      </c>
      <c r="E945" s="139" t="s">
        <v>2513</v>
      </c>
      <c r="F945" s="139">
        <f t="shared" si="14"/>
        <v>64371</v>
      </c>
    </row>
    <row r="946" spans="2:6" x14ac:dyDescent="0.2">
      <c r="B946" s="137" t="s">
        <v>3572</v>
      </c>
      <c r="C946" s="138">
        <v>23230</v>
      </c>
      <c r="D946" s="139" t="s">
        <v>3140</v>
      </c>
      <c r="E946" s="139" t="s">
        <v>2503</v>
      </c>
      <c r="F946" s="139">
        <f t="shared" si="14"/>
        <v>23231</v>
      </c>
    </row>
    <row r="947" spans="2:6" x14ac:dyDescent="0.2">
      <c r="B947" s="137" t="s">
        <v>3573</v>
      </c>
      <c r="C947" s="138">
        <v>41280</v>
      </c>
      <c r="D947" s="139" t="s">
        <v>3109</v>
      </c>
      <c r="E947" s="139" t="s">
        <v>2513</v>
      </c>
      <c r="F947" s="139">
        <f t="shared" si="14"/>
        <v>41281</v>
      </c>
    </row>
    <row r="948" spans="2:6" x14ac:dyDescent="0.2">
      <c r="B948" s="137" t="s">
        <v>3574</v>
      </c>
      <c r="C948" s="138">
        <v>63050</v>
      </c>
      <c r="D948" s="139" t="s">
        <v>2938</v>
      </c>
      <c r="E948" s="139" t="s">
        <v>2513</v>
      </c>
      <c r="F948" s="139">
        <f t="shared" si="14"/>
        <v>63051</v>
      </c>
    </row>
    <row r="949" spans="2:6" x14ac:dyDescent="0.2">
      <c r="B949" s="137" t="s">
        <v>3575</v>
      </c>
      <c r="C949" s="138">
        <v>49750</v>
      </c>
      <c r="D949" s="139" t="s">
        <v>2841</v>
      </c>
      <c r="E949" s="139" t="s">
        <v>2513</v>
      </c>
      <c r="F949" s="139">
        <f t="shared" si="14"/>
        <v>49751</v>
      </c>
    </row>
    <row r="950" spans="2:6" x14ac:dyDescent="0.2">
      <c r="B950" s="137" t="s">
        <v>3576</v>
      </c>
      <c r="C950" s="138">
        <v>55250</v>
      </c>
      <c r="D950" s="139" t="s">
        <v>2795</v>
      </c>
      <c r="E950" s="139" t="s">
        <v>2513</v>
      </c>
      <c r="F950" s="139">
        <f t="shared" si="14"/>
        <v>55251</v>
      </c>
    </row>
    <row r="951" spans="2:6" x14ac:dyDescent="0.2">
      <c r="B951" s="137" t="s">
        <v>3577</v>
      </c>
      <c r="C951" s="138">
        <v>35360</v>
      </c>
      <c r="D951" s="139" t="s">
        <v>2816</v>
      </c>
      <c r="E951" s="139" t="s">
        <v>2513</v>
      </c>
      <c r="F951" s="139">
        <f t="shared" si="14"/>
        <v>35361</v>
      </c>
    </row>
    <row r="952" spans="2:6" x14ac:dyDescent="0.2">
      <c r="B952" s="137" t="s">
        <v>3578</v>
      </c>
      <c r="C952" s="138">
        <v>51020</v>
      </c>
      <c r="D952" s="139" t="s">
        <v>2828</v>
      </c>
      <c r="E952" s="139" t="s">
        <v>2513</v>
      </c>
      <c r="F952" s="139">
        <f t="shared" si="14"/>
        <v>51021</v>
      </c>
    </row>
    <row r="953" spans="2:6" x14ac:dyDescent="0.2">
      <c r="B953" s="137" t="s">
        <v>3579</v>
      </c>
      <c r="C953" s="138">
        <v>49480</v>
      </c>
      <c r="D953" s="139" t="s">
        <v>2841</v>
      </c>
      <c r="E953" s="139" t="s">
        <v>2513</v>
      </c>
      <c r="F953" s="139">
        <f t="shared" si="14"/>
        <v>49481</v>
      </c>
    </row>
    <row r="954" spans="2:6" x14ac:dyDescent="0.2">
      <c r="B954" s="137" t="s">
        <v>3580</v>
      </c>
      <c r="C954" s="138">
        <v>24730</v>
      </c>
      <c r="D954" s="139" t="s">
        <v>3046</v>
      </c>
      <c r="E954" s="139" t="s">
        <v>2503</v>
      </c>
      <c r="F954" s="139">
        <f t="shared" si="14"/>
        <v>24731</v>
      </c>
    </row>
    <row r="955" spans="2:6" x14ac:dyDescent="0.2">
      <c r="B955" s="137" t="s">
        <v>3581</v>
      </c>
      <c r="C955" s="138">
        <v>43100</v>
      </c>
      <c r="D955" s="139" t="s">
        <v>2865</v>
      </c>
      <c r="E955" s="139" t="s">
        <v>2513</v>
      </c>
      <c r="F955" s="139">
        <f t="shared" si="14"/>
        <v>43101</v>
      </c>
    </row>
    <row r="956" spans="2:6" x14ac:dyDescent="0.2">
      <c r="B956" s="137" t="s">
        <v>3582</v>
      </c>
      <c r="C956" s="138">
        <v>48940</v>
      </c>
      <c r="D956" s="139" t="s">
        <v>2793</v>
      </c>
      <c r="E956" s="139" t="s">
        <v>2513</v>
      </c>
      <c r="F956" s="139">
        <f t="shared" si="14"/>
        <v>48941</v>
      </c>
    </row>
    <row r="957" spans="2:6" x14ac:dyDescent="0.2">
      <c r="B957" s="137" t="s">
        <v>3583</v>
      </c>
      <c r="C957" s="138">
        <v>47970</v>
      </c>
      <c r="D957" s="139" t="s">
        <v>2797</v>
      </c>
      <c r="E957" s="139" t="s">
        <v>2513</v>
      </c>
      <c r="F957" s="139">
        <f t="shared" si="14"/>
        <v>47971</v>
      </c>
    </row>
    <row r="958" spans="2:6" x14ac:dyDescent="0.2">
      <c r="B958" s="137" t="s">
        <v>3584</v>
      </c>
      <c r="C958" s="138">
        <v>49340</v>
      </c>
      <c r="D958" s="139" t="s">
        <v>2841</v>
      </c>
      <c r="E958" s="139" t="s">
        <v>2513</v>
      </c>
      <c r="F958" s="139">
        <f t="shared" si="14"/>
        <v>49341</v>
      </c>
    </row>
    <row r="959" spans="2:6" x14ac:dyDescent="0.2">
      <c r="B959" s="137" t="s">
        <v>3585</v>
      </c>
      <c r="C959" s="138">
        <v>30150</v>
      </c>
      <c r="D959" s="139" t="s">
        <v>2800</v>
      </c>
      <c r="E959" s="139" t="s">
        <v>2513</v>
      </c>
      <c r="F959" s="139">
        <f t="shared" si="14"/>
        <v>30151</v>
      </c>
    </row>
    <row r="960" spans="2:6" x14ac:dyDescent="0.2">
      <c r="B960" s="137" t="s">
        <v>3586</v>
      </c>
      <c r="C960" s="138">
        <v>29470</v>
      </c>
      <c r="D960" s="139" t="s">
        <v>3404</v>
      </c>
      <c r="E960" s="139" t="s">
        <v>2503</v>
      </c>
      <c r="F960" s="139">
        <f t="shared" si="14"/>
        <v>29471</v>
      </c>
    </row>
    <row r="961" spans="2:6" x14ac:dyDescent="0.2">
      <c r="B961" s="137" t="s">
        <v>3587</v>
      </c>
      <c r="C961" s="138">
        <v>73110</v>
      </c>
      <c r="D961" s="139" t="s">
        <v>2830</v>
      </c>
      <c r="E961" s="139" t="s">
        <v>2525</v>
      </c>
      <c r="F961" s="139">
        <f t="shared" si="14"/>
        <v>73111</v>
      </c>
    </row>
    <row r="962" spans="2:6" x14ac:dyDescent="0.2">
      <c r="B962" s="137" t="s">
        <v>3588</v>
      </c>
      <c r="C962" s="138">
        <v>36100</v>
      </c>
      <c r="D962" s="139" t="s">
        <v>2952</v>
      </c>
      <c r="E962" s="139" t="s">
        <v>2513</v>
      </c>
      <c r="F962" s="139">
        <f t="shared" si="14"/>
        <v>36101</v>
      </c>
    </row>
    <row r="963" spans="2:6" x14ac:dyDescent="0.2">
      <c r="B963" s="137" t="s">
        <v>3589</v>
      </c>
      <c r="C963" s="138">
        <v>37250</v>
      </c>
      <c r="D963" s="139" t="s">
        <v>2882</v>
      </c>
      <c r="E963" s="139" t="s">
        <v>2513</v>
      </c>
      <c r="F963" s="139">
        <f t="shared" si="14"/>
        <v>37251</v>
      </c>
    </row>
    <row r="964" spans="2:6" x14ac:dyDescent="0.2">
      <c r="B964" s="137" t="s">
        <v>137</v>
      </c>
      <c r="C964" s="138">
        <v>47990</v>
      </c>
      <c r="D964" s="139" t="s">
        <v>2797</v>
      </c>
      <c r="E964" s="139" t="s">
        <v>2513</v>
      </c>
      <c r="F964" s="139">
        <f t="shared" si="14"/>
        <v>47991</v>
      </c>
    </row>
    <row r="965" spans="2:6" x14ac:dyDescent="0.2">
      <c r="B965" s="137" t="s">
        <v>138</v>
      </c>
      <c r="C965" s="138">
        <v>22760</v>
      </c>
      <c r="D965" s="139" t="s">
        <v>2851</v>
      </c>
      <c r="E965" s="139" t="s">
        <v>2503</v>
      </c>
      <c r="F965" s="139">
        <f t="shared" si="14"/>
        <v>22761</v>
      </c>
    </row>
    <row r="966" spans="2:6" x14ac:dyDescent="0.2">
      <c r="B966" s="137" t="s">
        <v>139</v>
      </c>
      <c r="C966" s="138">
        <v>65060</v>
      </c>
      <c r="D966" s="139" t="s">
        <v>3132</v>
      </c>
      <c r="E966" s="139" t="s">
        <v>2525</v>
      </c>
      <c r="F966" s="139">
        <f t="shared" si="14"/>
        <v>65061</v>
      </c>
    </row>
    <row r="967" spans="2:6" x14ac:dyDescent="0.2">
      <c r="B967" s="137" t="s">
        <v>140</v>
      </c>
      <c r="C967" s="138">
        <v>48072</v>
      </c>
      <c r="D967" s="139" t="s">
        <v>2822</v>
      </c>
      <c r="E967" s="139" t="s">
        <v>2513</v>
      </c>
      <c r="F967" s="139">
        <f t="shared" ref="F967:F1030" si="15">C967+1</f>
        <v>48073</v>
      </c>
    </row>
    <row r="968" spans="2:6" x14ac:dyDescent="0.2">
      <c r="B968" s="137" t="s">
        <v>141</v>
      </c>
      <c r="C968" s="138">
        <v>51750</v>
      </c>
      <c r="D968" s="139" t="s">
        <v>3221</v>
      </c>
      <c r="E968" s="139" t="s">
        <v>2513</v>
      </c>
      <c r="F968" s="139">
        <f t="shared" si="15"/>
        <v>51751</v>
      </c>
    </row>
    <row r="969" spans="2:6" x14ac:dyDescent="0.2">
      <c r="B969" s="137" t="s">
        <v>142</v>
      </c>
      <c r="C969" s="138">
        <v>51100</v>
      </c>
      <c r="D969" s="139" t="s">
        <v>2828</v>
      </c>
      <c r="E969" s="139" t="s">
        <v>2513</v>
      </c>
      <c r="F969" s="139">
        <f t="shared" si="15"/>
        <v>51101</v>
      </c>
    </row>
    <row r="970" spans="2:6" x14ac:dyDescent="0.2">
      <c r="B970" s="137" t="s">
        <v>143</v>
      </c>
      <c r="C970" s="138">
        <v>73060</v>
      </c>
      <c r="D970" s="139" t="s">
        <v>2830</v>
      </c>
      <c r="E970" s="139" t="s">
        <v>2525</v>
      </c>
      <c r="F970" s="139">
        <f t="shared" si="15"/>
        <v>73061</v>
      </c>
    </row>
    <row r="971" spans="2:6" x14ac:dyDescent="0.2">
      <c r="B971" s="137" t="s">
        <v>144</v>
      </c>
      <c r="C971" s="138">
        <v>47780</v>
      </c>
      <c r="D971" s="139" t="s">
        <v>2797</v>
      </c>
      <c r="E971" s="139" t="s">
        <v>2513</v>
      </c>
      <c r="F971" s="139">
        <f t="shared" si="15"/>
        <v>47781</v>
      </c>
    </row>
    <row r="972" spans="2:6" x14ac:dyDescent="0.2">
      <c r="B972" s="137" t="s">
        <v>145</v>
      </c>
      <c r="C972" s="138">
        <v>10380</v>
      </c>
      <c r="D972" s="139" t="s">
        <v>2857</v>
      </c>
      <c r="E972" s="139" t="s">
        <v>2508</v>
      </c>
      <c r="F972" s="139">
        <f t="shared" si="15"/>
        <v>10381</v>
      </c>
    </row>
    <row r="973" spans="2:6" x14ac:dyDescent="0.2">
      <c r="B973" s="137" t="s">
        <v>146</v>
      </c>
      <c r="C973" s="138">
        <v>34430</v>
      </c>
      <c r="D973" s="139" t="s">
        <v>2838</v>
      </c>
      <c r="E973" s="139" t="s">
        <v>2513</v>
      </c>
      <c r="F973" s="139">
        <f t="shared" si="15"/>
        <v>34431</v>
      </c>
    </row>
    <row r="974" spans="2:6" x14ac:dyDescent="0.2">
      <c r="B974" s="137" t="s">
        <v>147</v>
      </c>
      <c r="C974" s="138">
        <v>10480</v>
      </c>
      <c r="D974" s="139" t="s">
        <v>2857</v>
      </c>
      <c r="E974" s="139" t="s">
        <v>2508</v>
      </c>
      <c r="F974" s="139">
        <f t="shared" si="15"/>
        <v>10481</v>
      </c>
    </row>
    <row r="975" spans="2:6" x14ac:dyDescent="0.2">
      <c r="B975" s="137" t="s">
        <v>148</v>
      </c>
      <c r="C975" s="138">
        <v>41200</v>
      </c>
      <c r="D975" s="139" t="s">
        <v>3109</v>
      </c>
      <c r="E975" s="139" t="s">
        <v>2513</v>
      </c>
      <c r="F975" s="139">
        <f t="shared" si="15"/>
        <v>41201</v>
      </c>
    </row>
    <row r="976" spans="2:6" x14ac:dyDescent="0.2">
      <c r="B976" s="137" t="s">
        <v>149</v>
      </c>
      <c r="C976" s="138">
        <v>50250</v>
      </c>
      <c r="D976" s="139" t="s">
        <v>2789</v>
      </c>
      <c r="E976" s="139" t="s">
        <v>2513</v>
      </c>
      <c r="F976" s="139">
        <f t="shared" si="15"/>
        <v>50251</v>
      </c>
    </row>
    <row r="977" spans="2:6" x14ac:dyDescent="0.2">
      <c r="B977" s="137" t="s">
        <v>150</v>
      </c>
      <c r="C977" s="138">
        <v>59050</v>
      </c>
      <c r="D977" s="139" t="s">
        <v>2887</v>
      </c>
      <c r="E977" s="139" t="s">
        <v>2513</v>
      </c>
      <c r="F977" s="139">
        <f t="shared" si="15"/>
        <v>59051</v>
      </c>
    </row>
    <row r="978" spans="2:6" x14ac:dyDescent="0.2">
      <c r="B978" s="137" t="s">
        <v>151</v>
      </c>
      <c r="C978" s="138">
        <v>23620</v>
      </c>
      <c r="D978" s="139" t="s">
        <v>3203</v>
      </c>
      <c r="E978" s="139" t="s">
        <v>2503</v>
      </c>
      <c r="F978" s="139">
        <f t="shared" si="15"/>
        <v>23621</v>
      </c>
    </row>
    <row r="979" spans="2:6" x14ac:dyDescent="0.2">
      <c r="B979" s="137" t="s">
        <v>152</v>
      </c>
      <c r="C979" s="138">
        <v>19260</v>
      </c>
      <c r="D979" s="139" t="s">
        <v>3140</v>
      </c>
      <c r="E979" s="139" t="s">
        <v>2503</v>
      </c>
      <c r="F979" s="139">
        <f t="shared" si="15"/>
        <v>19261</v>
      </c>
    </row>
    <row r="980" spans="2:6" x14ac:dyDescent="0.2">
      <c r="B980" s="137" t="s">
        <v>153</v>
      </c>
      <c r="C980" s="138">
        <v>47420</v>
      </c>
      <c r="D980" s="139" t="s">
        <v>2802</v>
      </c>
      <c r="E980" s="139" t="s">
        <v>2513</v>
      </c>
      <c r="F980" s="139">
        <f t="shared" si="15"/>
        <v>47421</v>
      </c>
    </row>
    <row r="981" spans="2:6" x14ac:dyDescent="0.2">
      <c r="B981" s="137" t="s">
        <v>154</v>
      </c>
      <c r="C981" s="138">
        <v>81100</v>
      </c>
      <c r="D981" s="139" t="s">
        <v>3064</v>
      </c>
      <c r="E981" s="139" t="s">
        <v>2553</v>
      </c>
      <c r="F981" s="139">
        <f t="shared" si="15"/>
        <v>81101</v>
      </c>
    </row>
    <row r="982" spans="2:6" x14ac:dyDescent="0.2">
      <c r="B982" s="137" t="s">
        <v>155</v>
      </c>
      <c r="C982" s="138">
        <v>52120</v>
      </c>
      <c r="D982" s="139" t="s">
        <v>2871</v>
      </c>
      <c r="E982" s="139" t="s">
        <v>2513</v>
      </c>
      <c r="F982" s="139">
        <f t="shared" si="15"/>
        <v>52121</v>
      </c>
    </row>
    <row r="983" spans="2:6" x14ac:dyDescent="0.2">
      <c r="B983" s="137" t="s">
        <v>156</v>
      </c>
      <c r="C983" s="138">
        <v>43070</v>
      </c>
      <c r="D983" s="139" t="s">
        <v>2865</v>
      </c>
      <c r="E983" s="139" t="s">
        <v>2513</v>
      </c>
      <c r="F983" s="139">
        <f t="shared" si="15"/>
        <v>43071</v>
      </c>
    </row>
    <row r="984" spans="2:6" x14ac:dyDescent="0.2">
      <c r="B984" s="137" t="s">
        <v>157</v>
      </c>
      <c r="C984" s="138">
        <v>48550</v>
      </c>
      <c r="D984" s="139" t="s">
        <v>2793</v>
      </c>
      <c r="E984" s="139" t="s">
        <v>2513</v>
      </c>
      <c r="F984" s="139">
        <f t="shared" si="15"/>
        <v>48551</v>
      </c>
    </row>
    <row r="985" spans="2:6" x14ac:dyDescent="0.2">
      <c r="B985" s="137" t="s">
        <v>2537</v>
      </c>
      <c r="C985" s="138">
        <v>35200</v>
      </c>
      <c r="D985" s="139" t="s">
        <v>2816</v>
      </c>
      <c r="E985" s="139" t="s">
        <v>2513</v>
      </c>
      <c r="F985" s="139">
        <f t="shared" si="15"/>
        <v>35201</v>
      </c>
    </row>
    <row r="986" spans="2:6" x14ac:dyDescent="0.2">
      <c r="B986" s="137" t="s">
        <v>158</v>
      </c>
      <c r="C986" s="138">
        <v>22050</v>
      </c>
      <c r="D986" s="139" t="s">
        <v>2851</v>
      </c>
      <c r="E986" s="139" t="s">
        <v>2503</v>
      </c>
      <c r="F986" s="139">
        <f t="shared" si="15"/>
        <v>22051</v>
      </c>
    </row>
    <row r="987" spans="2:6" x14ac:dyDescent="0.2">
      <c r="B987" s="137" t="s">
        <v>159</v>
      </c>
      <c r="C987" s="138">
        <v>48260</v>
      </c>
      <c r="D987" s="139" t="s">
        <v>2793</v>
      </c>
      <c r="E987" s="139" t="s">
        <v>2513</v>
      </c>
      <c r="F987" s="139">
        <f t="shared" si="15"/>
        <v>48261</v>
      </c>
    </row>
    <row r="988" spans="2:6" x14ac:dyDescent="0.2">
      <c r="B988" s="137" t="s">
        <v>160</v>
      </c>
      <c r="C988" s="138">
        <v>47550</v>
      </c>
      <c r="D988" s="139" t="s">
        <v>2802</v>
      </c>
      <c r="E988" s="139" t="s">
        <v>2513</v>
      </c>
      <c r="F988" s="139">
        <f t="shared" si="15"/>
        <v>47551</v>
      </c>
    </row>
    <row r="989" spans="2:6" x14ac:dyDescent="0.2">
      <c r="B989" s="137" t="s">
        <v>161</v>
      </c>
      <c r="C989" s="138">
        <v>40350</v>
      </c>
      <c r="D989" s="139" t="s">
        <v>2791</v>
      </c>
      <c r="E989" s="139" t="s">
        <v>2513</v>
      </c>
      <c r="F989" s="139">
        <f t="shared" si="15"/>
        <v>40351</v>
      </c>
    </row>
    <row r="990" spans="2:6" x14ac:dyDescent="0.2">
      <c r="B990" s="137" t="s">
        <v>162</v>
      </c>
      <c r="C990" s="138">
        <v>49600</v>
      </c>
      <c r="D990" s="139" t="s">
        <v>2841</v>
      </c>
      <c r="E990" s="139" t="s">
        <v>2513</v>
      </c>
      <c r="F990" s="139">
        <f t="shared" si="15"/>
        <v>49601</v>
      </c>
    </row>
    <row r="991" spans="2:6" x14ac:dyDescent="0.2">
      <c r="B991" s="137" t="s">
        <v>163</v>
      </c>
      <c r="C991" s="138">
        <v>47180</v>
      </c>
      <c r="D991" s="139" t="s">
        <v>3095</v>
      </c>
      <c r="E991" s="139" t="s">
        <v>2513</v>
      </c>
      <c r="F991" s="139">
        <f t="shared" si="15"/>
        <v>47181</v>
      </c>
    </row>
    <row r="992" spans="2:6" x14ac:dyDescent="0.2">
      <c r="B992" s="137" t="s">
        <v>164</v>
      </c>
      <c r="C992" s="138">
        <v>73100</v>
      </c>
      <c r="D992" s="139" t="s">
        <v>2830</v>
      </c>
      <c r="E992" s="139" t="s">
        <v>2525</v>
      </c>
      <c r="F992" s="139">
        <f t="shared" si="15"/>
        <v>73101</v>
      </c>
    </row>
    <row r="993" spans="2:6" x14ac:dyDescent="0.2">
      <c r="B993" s="137" t="s">
        <v>165</v>
      </c>
      <c r="C993" s="138">
        <v>73010</v>
      </c>
      <c r="D993" s="139" t="s">
        <v>2830</v>
      </c>
      <c r="E993" s="139" t="s">
        <v>2525</v>
      </c>
      <c r="F993" s="139">
        <f t="shared" si="15"/>
        <v>73011</v>
      </c>
    </row>
    <row r="994" spans="2:6" x14ac:dyDescent="0.2">
      <c r="B994" s="137" t="s">
        <v>166</v>
      </c>
      <c r="C994" s="138">
        <v>32430</v>
      </c>
      <c r="D994" s="139" t="s">
        <v>2893</v>
      </c>
      <c r="E994" s="139" t="s">
        <v>2513</v>
      </c>
      <c r="F994" s="139">
        <f t="shared" si="15"/>
        <v>32431</v>
      </c>
    </row>
    <row r="995" spans="2:6" x14ac:dyDescent="0.2">
      <c r="B995" s="137" t="s">
        <v>167</v>
      </c>
      <c r="C995" s="138">
        <v>68230</v>
      </c>
      <c r="D995" s="139" t="s">
        <v>3194</v>
      </c>
      <c r="E995" s="139" t="s">
        <v>2525</v>
      </c>
      <c r="F995" s="139">
        <f t="shared" si="15"/>
        <v>68231</v>
      </c>
    </row>
    <row r="996" spans="2:6" x14ac:dyDescent="0.2">
      <c r="B996" s="137" t="s">
        <v>168</v>
      </c>
      <c r="C996" s="138">
        <v>69310</v>
      </c>
      <c r="D996" s="139" t="s">
        <v>2925</v>
      </c>
      <c r="E996" s="139" t="s">
        <v>2525</v>
      </c>
      <c r="F996" s="139">
        <f t="shared" si="15"/>
        <v>69311</v>
      </c>
    </row>
    <row r="997" spans="2:6" x14ac:dyDescent="0.2">
      <c r="B997" s="137" t="s">
        <v>169</v>
      </c>
      <c r="C997" s="138">
        <v>91100</v>
      </c>
      <c r="D997" s="139" t="s">
        <v>2897</v>
      </c>
      <c r="E997" s="139" t="s">
        <v>2553</v>
      </c>
      <c r="F997" s="139">
        <f t="shared" si="15"/>
        <v>91101</v>
      </c>
    </row>
    <row r="998" spans="2:6" x14ac:dyDescent="0.2">
      <c r="B998" s="137" t="s">
        <v>170</v>
      </c>
      <c r="C998" s="138">
        <v>76190</v>
      </c>
      <c r="D998" s="139" t="s">
        <v>2807</v>
      </c>
      <c r="E998" s="139" t="s">
        <v>2525</v>
      </c>
      <c r="F998" s="139">
        <f t="shared" si="15"/>
        <v>76191</v>
      </c>
    </row>
    <row r="999" spans="2:6" x14ac:dyDescent="0.2">
      <c r="B999" s="137" t="s">
        <v>171</v>
      </c>
      <c r="C999" s="138">
        <v>50660</v>
      </c>
      <c r="D999" s="139" t="s">
        <v>2789</v>
      </c>
      <c r="E999" s="139" t="s">
        <v>2513</v>
      </c>
      <c r="F999" s="139">
        <f t="shared" si="15"/>
        <v>50661</v>
      </c>
    </row>
    <row r="1000" spans="2:6" x14ac:dyDescent="0.2">
      <c r="B1000" s="137" t="s">
        <v>172</v>
      </c>
      <c r="C1000" s="138">
        <v>31600</v>
      </c>
      <c r="D1000" s="139" t="s">
        <v>2997</v>
      </c>
      <c r="E1000" s="139" t="s">
        <v>2513</v>
      </c>
      <c r="F1000" s="139">
        <f t="shared" si="15"/>
        <v>31601</v>
      </c>
    </row>
    <row r="1001" spans="2:6" x14ac:dyDescent="0.2">
      <c r="B1001" s="137" t="s">
        <v>173</v>
      </c>
      <c r="C1001" s="138">
        <v>68300</v>
      </c>
      <c r="D1001" s="139" t="s">
        <v>3194</v>
      </c>
      <c r="E1001" s="139" t="s">
        <v>2525</v>
      </c>
      <c r="F1001" s="139">
        <f t="shared" si="15"/>
        <v>68301</v>
      </c>
    </row>
    <row r="1002" spans="2:6" x14ac:dyDescent="0.2">
      <c r="B1002" s="137" t="s">
        <v>174</v>
      </c>
      <c r="C1002" s="138">
        <v>15150</v>
      </c>
      <c r="D1002" s="139" t="s">
        <v>2901</v>
      </c>
      <c r="E1002" s="139" t="s">
        <v>2577</v>
      </c>
      <c r="F1002" s="139">
        <f t="shared" si="15"/>
        <v>15151</v>
      </c>
    </row>
    <row r="1003" spans="2:6" x14ac:dyDescent="0.2">
      <c r="B1003" s="137" t="s">
        <v>175</v>
      </c>
      <c r="C1003" s="138">
        <v>19060</v>
      </c>
      <c r="D1003" s="139" t="s">
        <v>3029</v>
      </c>
      <c r="E1003" s="139" t="s">
        <v>2503</v>
      </c>
      <c r="F1003" s="139">
        <f t="shared" si="15"/>
        <v>19061</v>
      </c>
    </row>
    <row r="1004" spans="2:6" x14ac:dyDescent="0.2">
      <c r="B1004" s="137" t="s">
        <v>176</v>
      </c>
      <c r="C1004" s="138">
        <v>58250</v>
      </c>
      <c r="D1004" s="139" t="s">
        <v>2948</v>
      </c>
      <c r="E1004" s="139" t="s">
        <v>2513</v>
      </c>
      <c r="F1004" s="139">
        <f t="shared" si="15"/>
        <v>58251</v>
      </c>
    </row>
    <row r="1005" spans="2:6" x14ac:dyDescent="0.2">
      <c r="B1005" s="137" t="s">
        <v>177</v>
      </c>
      <c r="C1005" s="138">
        <v>58100</v>
      </c>
      <c r="D1005" s="139" t="s">
        <v>2948</v>
      </c>
      <c r="E1005" s="139" t="s">
        <v>2513</v>
      </c>
      <c r="F1005" s="139">
        <f t="shared" si="15"/>
        <v>58101</v>
      </c>
    </row>
    <row r="1006" spans="2:6" x14ac:dyDescent="0.2">
      <c r="B1006" s="137" t="s">
        <v>178</v>
      </c>
      <c r="C1006" s="138">
        <v>29184</v>
      </c>
      <c r="D1006" s="139" t="s">
        <v>2846</v>
      </c>
      <c r="E1006" s="139" t="s">
        <v>2503</v>
      </c>
      <c r="F1006" s="139">
        <f t="shared" si="15"/>
        <v>29185</v>
      </c>
    </row>
    <row r="1007" spans="2:6" x14ac:dyDescent="0.2">
      <c r="B1007" s="137" t="s">
        <v>179</v>
      </c>
      <c r="C1007" s="138">
        <v>29130</v>
      </c>
      <c r="D1007" s="139" t="s">
        <v>2846</v>
      </c>
      <c r="E1007" s="139" t="s">
        <v>2503</v>
      </c>
      <c r="F1007" s="139">
        <f t="shared" si="15"/>
        <v>29131</v>
      </c>
    </row>
    <row r="1008" spans="2:6" x14ac:dyDescent="0.2">
      <c r="B1008" s="137" t="s">
        <v>180</v>
      </c>
      <c r="C1008" s="138">
        <v>16150</v>
      </c>
      <c r="D1008" s="139" t="s">
        <v>3142</v>
      </c>
      <c r="E1008" s="139" t="s">
        <v>2577</v>
      </c>
      <c r="F1008" s="139">
        <f t="shared" si="15"/>
        <v>16151</v>
      </c>
    </row>
    <row r="1009" spans="2:6" x14ac:dyDescent="0.2">
      <c r="B1009" s="137" t="s">
        <v>181</v>
      </c>
      <c r="C1009" s="138">
        <v>10034</v>
      </c>
      <c r="D1009" s="139" t="s">
        <v>2811</v>
      </c>
      <c r="E1009" s="139" t="s">
        <v>2508</v>
      </c>
      <c r="F1009" s="139">
        <f t="shared" si="15"/>
        <v>10035</v>
      </c>
    </row>
    <row r="1010" spans="2:6" x14ac:dyDescent="0.2">
      <c r="B1010" s="137" t="s">
        <v>182</v>
      </c>
      <c r="C1010" s="138">
        <v>59000</v>
      </c>
      <c r="D1010" s="139" t="s">
        <v>2887</v>
      </c>
      <c r="E1010" s="139" t="s">
        <v>2513</v>
      </c>
      <c r="F1010" s="139">
        <f t="shared" si="15"/>
        <v>59001</v>
      </c>
    </row>
    <row r="1011" spans="2:6" x14ac:dyDescent="0.2">
      <c r="B1011" s="137" t="s">
        <v>183</v>
      </c>
      <c r="C1011" s="138">
        <v>21210</v>
      </c>
      <c r="D1011" s="139" t="s">
        <v>2819</v>
      </c>
      <c r="E1011" s="139" t="s">
        <v>2503</v>
      </c>
      <c r="F1011" s="139">
        <f t="shared" si="15"/>
        <v>21211</v>
      </c>
    </row>
    <row r="1012" spans="2:6" x14ac:dyDescent="0.2">
      <c r="B1012" s="137" t="s">
        <v>184</v>
      </c>
      <c r="C1012" s="138">
        <v>17120</v>
      </c>
      <c r="D1012" s="139" t="s">
        <v>2862</v>
      </c>
      <c r="E1012" s="139" t="s">
        <v>2503</v>
      </c>
      <c r="F1012" s="139">
        <f t="shared" si="15"/>
        <v>17121</v>
      </c>
    </row>
    <row r="1013" spans="2:6" x14ac:dyDescent="0.2">
      <c r="B1013" s="137" t="s">
        <v>185</v>
      </c>
      <c r="C1013" s="138">
        <v>26220</v>
      </c>
      <c r="D1013" s="139" t="s">
        <v>2844</v>
      </c>
      <c r="E1013" s="139" t="s">
        <v>2503</v>
      </c>
      <c r="F1013" s="139">
        <f t="shared" si="15"/>
        <v>26221</v>
      </c>
    </row>
    <row r="1014" spans="2:6" x14ac:dyDescent="0.2">
      <c r="B1014" s="137" t="s">
        <v>186</v>
      </c>
      <c r="C1014" s="138">
        <v>53100</v>
      </c>
      <c r="D1014" s="139" t="s">
        <v>2914</v>
      </c>
      <c r="E1014" s="139" t="s">
        <v>2513</v>
      </c>
      <c r="F1014" s="139">
        <f t="shared" si="15"/>
        <v>53101</v>
      </c>
    </row>
    <row r="1015" spans="2:6" x14ac:dyDescent="0.2">
      <c r="B1015" s="137" t="s">
        <v>187</v>
      </c>
      <c r="C1015" s="138">
        <v>59340</v>
      </c>
      <c r="D1015" s="139" t="s">
        <v>2938</v>
      </c>
      <c r="E1015" s="139" t="s">
        <v>2513</v>
      </c>
      <c r="F1015" s="139">
        <f t="shared" si="15"/>
        <v>59341</v>
      </c>
    </row>
    <row r="1016" spans="2:6" x14ac:dyDescent="0.2">
      <c r="B1016" s="137" t="s">
        <v>188</v>
      </c>
      <c r="C1016" s="138">
        <v>13200</v>
      </c>
      <c r="D1016" s="139" t="s">
        <v>3033</v>
      </c>
      <c r="E1016" s="139" t="s">
        <v>2508</v>
      </c>
      <c r="F1016" s="139">
        <f t="shared" si="15"/>
        <v>13201</v>
      </c>
    </row>
    <row r="1017" spans="2:6" x14ac:dyDescent="0.2">
      <c r="B1017" s="137" t="s">
        <v>189</v>
      </c>
      <c r="C1017" s="138">
        <v>47330</v>
      </c>
      <c r="D1017" s="139" t="s">
        <v>2802</v>
      </c>
      <c r="E1017" s="139" t="s">
        <v>2513</v>
      </c>
      <c r="F1017" s="139">
        <f t="shared" si="15"/>
        <v>47331</v>
      </c>
    </row>
    <row r="1018" spans="2:6" x14ac:dyDescent="0.2">
      <c r="B1018" s="137" t="s">
        <v>190</v>
      </c>
      <c r="C1018" s="138">
        <v>47266</v>
      </c>
      <c r="D1018" s="139" t="s">
        <v>2802</v>
      </c>
      <c r="E1018" s="139" t="s">
        <v>2513</v>
      </c>
      <c r="F1018" s="139">
        <f t="shared" si="15"/>
        <v>47267</v>
      </c>
    </row>
    <row r="1019" spans="2:6" x14ac:dyDescent="0.2">
      <c r="B1019" s="137" t="s">
        <v>191</v>
      </c>
      <c r="C1019" s="138">
        <v>35060</v>
      </c>
      <c r="D1019" s="139" t="s">
        <v>2816</v>
      </c>
      <c r="E1019" s="139" t="s">
        <v>2513</v>
      </c>
      <c r="F1019" s="139">
        <f t="shared" si="15"/>
        <v>35061</v>
      </c>
    </row>
    <row r="1020" spans="2:6" x14ac:dyDescent="0.2">
      <c r="B1020" s="137" t="s">
        <v>192</v>
      </c>
      <c r="C1020" s="138">
        <v>28320</v>
      </c>
      <c r="D1020" s="139" t="s">
        <v>2809</v>
      </c>
      <c r="E1020" s="139" t="s">
        <v>2503</v>
      </c>
      <c r="F1020" s="139">
        <f t="shared" si="15"/>
        <v>28321</v>
      </c>
    </row>
    <row r="1021" spans="2:6" x14ac:dyDescent="0.2">
      <c r="B1021" s="137" t="s">
        <v>193</v>
      </c>
      <c r="C1021" s="138">
        <v>22750</v>
      </c>
      <c r="D1021" s="139" t="s">
        <v>2849</v>
      </c>
      <c r="E1021" s="139" t="s">
        <v>2503</v>
      </c>
      <c r="F1021" s="139">
        <f t="shared" si="15"/>
        <v>22751</v>
      </c>
    </row>
    <row r="1022" spans="2:6" x14ac:dyDescent="0.2">
      <c r="B1022" s="137" t="s">
        <v>194</v>
      </c>
      <c r="C1022" s="138">
        <v>49326</v>
      </c>
      <c r="D1022" s="139" t="s">
        <v>2841</v>
      </c>
      <c r="E1022" s="139" t="s">
        <v>2513</v>
      </c>
      <c r="F1022" s="139">
        <f t="shared" si="15"/>
        <v>49327</v>
      </c>
    </row>
    <row r="1023" spans="2:6" x14ac:dyDescent="0.2">
      <c r="B1023" s="137" t="s">
        <v>195</v>
      </c>
      <c r="C1023" s="138">
        <v>50980</v>
      </c>
      <c r="D1023" s="139" t="s">
        <v>2789</v>
      </c>
      <c r="E1023" s="139" t="s">
        <v>2513</v>
      </c>
      <c r="F1023" s="139">
        <f t="shared" si="15"/>
        <v>50981</v>
      </c>
    </row>
    <row r="1024" spans="2:6" x14ac:dyDescent="0.2">
      <c r="B1024" s="137" t="s">
        <v>196</v>
      </c>
      <c r="C1024" s="138">
        <v>22070</v>
      </c>
      <c r="D1024" s="139" t="s">
        <v>2851</v>
      </c>
      <c r="E1024" s="139" t="s">
        <v>2503</v>
      </c>
      <c r="F1024" s="139">
        <f t="shared" si="15"/>
        <v>22071</v>
      </c>
    </row>
    <row r="1025" spans="2:6" x14ac:dyDescent="0.2">
      <c r="B1025" s="137" t="s">
        <v>197</v>
      </c>
      <c r="C1025" s="138">
        <v>32160</v>
      </c>
      <c r="D1025" s="139" t="s">
        <v>2893</v>
      </c>
      <c r="E1025" s="139" t="s">
        <v>2513</v>
      </c>
      <c r="F1025" s="139">
        <f t="shared" si="15"/>
        <v>32161</v>
      </c>
    </row>
    <row r="1026" spans="2:6" x14ac:dyDescent="0.2">
      <c r="B1026" s="137" t="s">
        <v>197</v>
      </c>
      <c r="C1026" s="138">
        <v>49500</v>
      </c>
      <c r="D1026" s="139" t="s">
        <v>2841</v>
      </c>
      <c r="E1026" s="139" t="s">
        <v>2513</v>
      </c>
      <c r="F1026" s="139">
        <f t="shared" si="15"/>
        <v>49501</v>
      </c>
    </row>
    <row r="1027" spans="2:6" x14ac:dyDescent="0.2">
      <c r="B1027" s="137" t="s">
        <v>198</v>
      </c>
      <c r="C1027" s="138">
        <v>22270</v>
      </c>
      <c r="D1027" s="139" t="s">
        <v>2851</v>
      </c>
      <c r="E1027" s="139" t="s">
        <v>2503</v>
      </c>
      <c r="F1027" s="139">
        <f t="shared" si="15"/>
        <v>22271</v>
      </c>
    </row>
    <row r="1028" spans="2:6" x14ac:dyDescent="0.2">
      <c r="B1028" s="137" t="s">
        <v>199</v>
      </c>
      <c r="C1028" s="138">
        <v>11260</v>
      </c>
      <c r="D1028" s="139" t="s">
        <v>2860</v>
      </c>
      <c r="E1028" s="139" t="s">
        <v>2508</v>
      </c>
      <c r="F1028" s="139">
        <f t="shared" si="15"/>
        <v>11261</v>
      </c>
    </row>
    <row r="1029" spans="2:6" x14ac:dyDescent="0.2">
      <c r="B1029" s="137" t="s">
        <v>200</v>
      </c>
      <c r="C1029" s="138">
        <v>49490</v>
      </c>
      <c r="D1029" s="139" t="s">
        <v>2841</v>
      </c>
      <c r="E1029" s="139" t="s">
        <v>2513</v>
      </c>
      <c r="F1029" s="139">
        <f t="shared" si="15"/>
        <v>49491</v>
      </c>
    </row>
    <row r="1030" spans="2:6" x14ac:dyDescent="0.2">
      <c r="B1030" s="137" t="s">
        <v>201</v>
      </c>
      <c r="C1030" s="138">
        <v>42360</v>
      </c>
      <c r="D1030" s="139" t="s">
        <v>2977</v>
      </c>
      <c r="E1030" s="139" t="s">
        <v>2513</v>
      </c>
      <c r="F1030" s="139">
        <f t="shared" si="15"/>
        <v>42361</v>
      </c>
    </row>
    <row r="1031" spans="2:6" x14ac:dyDescent="0.2">
      <c r="B1031" s="137" t="s">
        <v>202</v>
      </c>
      <c r="C1031" s="138">
        <v>23520</v>
      </c>
      <c r="D1031" s="139" t="s">
        <v>3203</v>
      </c>
      <c r="E1031" s="139" t="s">
        <v>2503</v>
      </c>
      <c r="F1031" s="139">
        <f t="shared" ref="F1031:F1094" si="16">C1031+1</f>
        <v>23521</v>
      </c>
    </row>
    <row r="1032" spans="2:6" x14ac:dyDescent="0.2">
      <c r="B1032" s="137" t="s">
        <v>203</v>
      </c>
      <c r="C1032" s="138">
        <v>47274</v>
      </c>
      <c r="D1032" s="139" t="s">
        <v>2802</v>
      </c>
      <c r="E1032" s="139" t="s">
        <v>2513</v>
      </c>
      <c r="F1032" s="139">
        <f t="shared" si="16"/>
        <v>47275</v>
      </c>
    </row>
    <row r="1033" spans="2:6" x14ac:dyDescent="0.2">
      <c r="B1033" s="137" t="s">
        <v>204</v>
      </c>
      <c r="C1033" s="138">
        <v>22810</v>
      </c>
      <c r="D1033" s="139" t="s">
        <v>2849</v>
      </c>
      <c r="E1033" s="139" t="s">
        <v>2503</v>
      </c>
      <c r="F1033" s="139">
        <f t="shared" si="16"/>
        <v>22811</v>
      </c>
    </row>
    <row r="1034" spans="2:6" x14ac:dyDescent="0.2">
      <c r="B1034" s="137" t="s">
        <v>205</v>
      </c>
      <c r="C1034" s="138">
        <v>48530</v>
      </c>
      <c r="D1034" s="139" t="s">
        <v>2793</v>
      </c>
      <c r="E1034" s="139" t="s">
        <v>2513</v>
      </c>
      <c r="F1034" s="139">
        <f t="shared" si="16"/>
        <v>48531</v>
      </c>
    </row>
    <row r="1035" spans="2:6" x14ac:dyDescent="0.2">
      <c r="B1035" s="137" t="s">
        <v>206</v>
      </c>
      <c r="C1035" s="138">
        <v>51530</v>
      </c>
      <c r="D1035" s="139" t="s">
        <v>2828</v>
      </c>
      <c r="E1035" s="139" t="s">
        <v>2513</v>
      </c>
      <c r="F1035" s="139">
        <f t="shared" si="16"/>
        <v>51531</v>
      </c>
    </row>
    <row r="1036" spans="2:6" x14ac:dyDescent="0.2">
      <c r="B1036" s="137" t="s">
        <v>207</v>
      </c>
      <c r="C1036" s="138">
        <v>52074</v>
      </c>
      <c r="D1036" s="139" t="s">
        <v>2871</v>
      </c>
      <c r="E1036" s="139" t="s">
        <v>2513</v>
      </c>
      <c r="F1036" s="139">
        <f t="shared" si="16"/>
        <v>52075</v>
      </c>
    </row>
    <row r="1037" spans="2:6" x14ac:dyDescent="0.2">
      <c r="B1037" s="137" t="s">
        <v>208</v>
      </c>
      <c r="C1037" s="138">
        <v>88300</v>
      </c>
      <c r="D1037" s="139" t="s">
        <v>2889</v>
      </c>
      <c r="E1037" s="139" t="s">
        <v>2553</v>
      </c>
      <c r="F1037" s="139">
        <f t="shared" si="16"/>
        <v>88301</v>
      </c>
    </row>
    <row r="1038" spans="2:6" x14ac:dyDescent="0.2">
      <c r="B1038" s="137" t="s">
        <v>209</v>
      </c>
      <c r="C1038" s="138">
        <v>92400</v>
      </c>
      <c r="D1038" s="139" t="s">
        <v>2897</v>
      </c>
      <c r="E1038" s="139" t="s">
        <v>2553</v>
      </c>
      <c r="F1038" s="139">
        <f t="shared" si="16"/>
        <v>92401</v>
      </c>
    </row>
    <row r="1039" spans="2:6" x14ac:dyDescent="0.2">
      <c r="B1039" s="137" t="s">
        <v>210</v>
      </c>
      <c r="C1039" s="138">
        <v>52150</v>
      </c>
      <c r="D1039" s="139" t="s">
        <v>2871</v>
      </c>
      <c r="E1039" s="139" t="s">
        <v>2513</v>
      </c>
      <c r="F1039" s="139">
        <f t="shared" si="16"/>
        <v>52151</v>
      </c>
    </row>
    <row r="1040" spans="2:6" x14ac:dyDescent="0.2">
      <c r="B1040" s="137" t="s">
        <v>211</v>
      </c>
      <c r="C1040" s="138">
        <v>67350</v>
      </c>
      <c r="D1040" s="139" t="s">
        <v>2825</v>
      </c>
      <c r="E1040" s="139" t="s">
        <v>2525</v>
      </c>
      <c r="F1040" s="139">
        <f t="shared" si="16"/>
        <v>67351</v>
      </c>
    </row>
    <row r="1041" spans="2:6" x14ac:dyDescent="0.2">
      <c r="B1041" s="137" t="s">
        <v>212</v>
      </c>
      <c r="C1041" s="138">
        <v>47680</v>
      </c>
      <c r="D1041" s="139" t="s">
        <v>2797</v>
      </c>
      <c r="E1041" s="139" t="s">
        <v>2513</v>
      </c>
      <c r="F1041" s="139">
        <f t="shared" si="16"/>
        <v>47681</v>
      </c>
    </row>
    <row r="1042" spans="2:6" x14ac:dyDescent="0.2">
      <c r="B1042" s="137" t="s">
        <v>213</v>
      </c>
      <c r="C1042" s="138">
        <v>47520</v>
      </c>
      <c r="D1042" s="139" t="s">
        <v>2802</v>
      </c>
      <c r="E1042" s="139" t="s">
        <v>2513</v>
      </c>
      <c r="F1042" s="139">
        <f t="shared" si="16"/>
        <v>47521</v>
      </c>
    </row>
    <row r="1043" spans="2:6" x14ac:dyDescent="0.2">
      <c r="B1043" s="137" t="s">
        <v>214</v>
      </c>
      <c r="C1043" s="138">
        <v>40290</v>
      </c>
      <c r="D1043" s="139" t="s">
        <v>2791</v>
      </c>
      <c r="E1043" s="139" t="s">
        <v>2513</v>
      </c>
      <c r="F1043" s="139">
        <f t="shared" si="16"/>
        <v>40291</v>
      </c>
    </row>
    <row r="1044" spans="2:6" x14ac:dyDescent="0.2">
      <c r="B1044" s="137" t="s">
        <v>215</v>
      </c>
      <c r="C1044" s="138">
        <v>42208</v>
      </c>
      <c r="D1044" s="139" t="s">
        <v>2977</v>
      </c>
      <c r="E1044" s="139" t="s">
        <v>2513</v>
      </c>
      <c r="F1044" s="139">
        <f t="shared" si="16"/>
        <v>42209</v>
      </c>
    </row>
    <row r="1045" spans="2:6" x14ac:dyDescent="0.2">
      <c r="B1045" s="137" t="s">
        <v>216</v>
      </c>
      <c r="C1045" s="138">
        <v>30140</v>
      </c>
      <c r="D1045" s="139" t="s">
        <v>2800</v>
      </c>
      <c r="E1045" s="139" t="s">
        <v>2513</v>
      </c>
      <c r="F1045" s="139">
        <f t="shared" si="16"/>
        <v>30141</v>
      </c>
    </row>
    <row r="1046" spans="2:6" x14ac:dyDescent="0.2">
      <c r="B1046" s="137" t="s">
        <v>217</v>
      </c>
      <c r="C1046" s="138">
        <v>42220</v>
      </c>
      <c r="D1046" s="139" t="s">
        <v>2977</v>
      </c>
      <c r="E1046" s="139" t="s">
        <v>2513</v>
      </c>
      <c r="F1046" s="139">
        <f t="shared" si="16"/>
        <v>42221</v>
      </c>
    </row>
    <row r="1047" spans="2:6" x14ac:dyDescent="0.2">
      <c r="B1047" s="137" t="s">
        <v>218</v>
      </c>
      <c r="C1047" s="138">
        <v>23410</v>
      </c>
      <c r="D1047" s="139" t="s">
        <v>3140</v>
      </c>
      <c r="E1047" s="139" t="s">
        <v>2503</v>
      </c>
      <c r="F1047" s="139">
        <f t="shared" si="16"/>
        <v>23411</v>
      </c>
    </row>
    <row r="1048" spans="2:6" x14ac:dyDescent="0.2">
      <c r="B1048" s="137" t="s">
        <v>219</v>
      </c>
      <c r="C1048" s="138">
        <v>89300</v>
      </c>
      <c r="D1048" s="139" t="s">
        <v>2897</v>
      </c>
      <c r="E1048" s="139" t="s">
        <v>2553</v>
      </c>
      <c r="F1048" s="139">
        <f t="shared" si="16"/>
        <v>89301</v>
      </c>
    </row>
    <row r="1049" spans="2:6" x14ac:dyDescent="0.2">
      <c r="B1049" s="137" t="s">
        <v>220</v>
      </c>
      <c r="C1049" s="138">
        <v>36350</v>
      </c>
      <c r="D1049" s="139" t="s">
        <v>2952</v>
      </c>
      <c r="E1049" s="139" t="s">
        <v>2513</v>
      </c>
      <c r="F1049" s="139">
        <f t="shared" si="16"/>
        <v>36351</v>
      </c>
    </row>
    <row r="1050" spans="2:6" x14ac:dyDescent="0.2">
      <c r="B1050" s="137" t="s">
        <v>221</v>
      </c>
      <c r="C1050" s="138">
        <v>36380</v>
      </c>
      <c r="D1050" s="139" t="s">
        <v>2952</v>
      </c>
      <c r="E1050" s="139" t="s">
        <v>2513</v>
      </c>
      <c r="F1050" s="139">
        <f t="shared" si="16"/>
        <v>36381</v>
      </c>
    </row>
    <row r="1051" spans="2:6" x14ac:dyDescent="0.2">
      <c r="B1051" s="137" t="s">
        <v>222</v>
      </c>
      <c r="C1051" s="138">
        <v>43442</v>
      </c>
      <c r="D1051" s="139" t="s">
        <v>2865</v>
      </c>
      <c r="E1051" s="139" t="s">
        <v>2513</v>
      </c>
      <c r="F1051" s="139">
        <f t="shared" si="16"/>
        <v>43443</v>
      </c>
    </row>
    <row r="1052" spans="2:6" x14ac:dyDescent="0.2">
      <c r="B1052" s="137" t="s">
        <v>223</v>
      </c>
      <c r="C1052" s="138">
        <v>42400</v>
      </c>
      <c r="D1052" s="139" t="s">
        <v>2977</v>
      </c>
      <c r="E1052" s="139" t="s">
        <v>2513</v>
      </c>
      <c r="F1052" s="139">
        <f t="shared" si="16"/>
        <v>42401</v>
      </c>
    </row>
    <row r="1053" spans="2:6" x14ac:dyDescent="0.2">
      <c r="B1053" s="137" t="s">
        <v>224</v>
      </c>
      <c r="C1053" s="138">
        <v>77210</v>
      </c>
      <c r="D1053" s="139" t="s">
        <v>2917</v>
      </c>
      <c r="E1053" s="139" t="s">
        <v>2525</v>
      </c>
      <c r="F1053" s="139">
        <f t="shared" si="16"/>
        <v>77211</v>
      </c>
    </row>
    <row r="1054" spans="2:6" x14ac:dyDescent="0.2">
      <c r="B1054" s="137" t="s">
        <v>225</v>
      </c>
      <c r="C1054" s="138">
        <v>52470</v>
      </c>
      <c r="D1054" s="139" t="s">
        <v>2871</v>
      </c>
      <c r="E1054" s="139" t="s">
        <v>2513</v>
      </c>
      <c r="F1054" s="139">
        <f t="shared" si="16"/>
        <v>52471</v>
      </c>
    </row>
    <row r="1055" spans="2:6" x14ac:dyDescent="0.2">
      <c r="B1055" s="137" t="s">
        <v>226</v>
      </c>
      <c r="C1055" s="138">
        <v>24424</v>
      </c>
      <c r="D1055" s="139" t="s">
        <v>3059</v>
      </c>
      <c r="E1055" s="139" t="s">
        <v>2503</v>
      </c>
      <c r="F1055" s="139">
        <f t="shared" si="16"/>
        <v>24425</v>
      </c>
    </row>
    <row r="1056" spans="2:6" x14ac:dyDescent="0.2">
      <c r="B1056" s="137" t="s">
        <v>227</v>
      </c>
      <c r="C1056" s="138">
        <v>43360</v>
      </c>
      <c r="D1056" s="139" t="s">
        <v>2865</v>
      </c>
      <c r="E1056" s="139" t="s">
        <v>2513</v>
      </c>
      <c r="F1056" s="139">
        <f t="shared" si="16"/>
        <v>43361</v>
      </c>
    </row>
    <row r="1057" spans="2:6" x14ac:dyDescent="0.2">
      <c r="B1057" s="137" t="s">
        <v>228</v>
      </c>
      <c r="C1057" s="138">
        <v>19080</v>
      </c>
      <c r="D1057" s="139" t="s">
        <v>3029</v>
      </c>
      <c r="E1057" s="139" t="s">
        <v>2503</v>
      </c>
      <c r="F1057" s="139">
        <f t="shared" si="16"/>
        <v>19081</v>
      </c>
    </row>
    <row r="1058" spans="2:6" x14ac:dyDescent="0.2">
      <c r="B1058" s="137" t="s">
        <v>229</v>
      </c>
      <c r="C1058" s="138">
        <v>40620</v>
      </c>
      <c r="D1058" s="139" t="s">
        <v>2791</v>
      </c>
      <c r="E1058" s="139" t="s">
        <v>2513</v>
      </c>
      <c r="F1058" s="139">
        <f t="shared" si="16"/>
        <v>40621</v>
      </c>
    </row>
    <row r="1059" spans="2:6" x14ac:dyDescent="0.2">
      <c r="B1059" s="137" t="s">
        <v>230</v>
      </c>
      <c r="C1059" s="138">
        <v>79160</v>
      </c>
      <c r="D1059" s="139" t="s">
        <v>2909</v>
      </c>
      <c r="E1059" s="139" t="s">
        <v>2525</v>
      </c>
      <c r="F1059" s="139">
        <f t="shared" si="16"/>
        <v>79161</v>
      </c>
    </row>
    <row r="1060" spans="2:6" x14ac:dyDescent="0.2">
      <c r="B1060" s="137" t="s">
        <v>231</v>
      </c>
      <c r="C1060" s="138">
        <v>68310</v>
      </c>
      <c r="D1060" s="139" t="s">
        <v>3194</v>
      </c>
      <c r="E1060" s="139" t="s">
        <v>2525</v>
      </c>
      <c r="F1060" s="139">
        <f t="shared" si="16"/>
        <v>68311</v>
      </c>
    </row>
    <row r="1061" spans="2:6" x14ac:dyDescent="0.2">
      <c r="B1061" s="137" t="s">
        <v>232</v>
      </c>
      <c r="C1061" s="138">
        <v>65300</v>
      </c>
      <c r="D1061" s="139" t="s">
        <v>3132</v>
      </c>
      <c r="E1061" s="139" t="s">
        <v>2525</v>
      </c>
      <c r="F1061" s="139">
        <f t="shared" si="16"/>
        <v>65301</v>
      </c>
    </row>
    <row r="1062" spans="2:6" x14ac:dyDescent="0.2">
      <c r="B1062" s="137" t="s">
        <v>233</v>
      </c>
      <c r="C1062" s="138">
        <v>55000</v>
      </c>
      <c r="D1062" s="139" t="s">
        <v>2795</v>
      </c>
      <c r="E1062" s="139" t="s">
        <v>2513</v>
      </c>
      <c r="F1062" s="139">
        <f t="shared" si="16"/>
        <v>55001</v>
      </c>
    </row>
    <row r="1063" spans="2:6" x14ac:dyDescent="0.2">
      <c r="B1063" s="137" t="s">
        <v>234</v>
      </c>
      <c r="C1063" s="138">
        <v>24620</v>
      </c>
      <c r="D1063" s="139" t="s">
        <v>3059</v>
      </c>
      <c r="E1063" s="139" t="s">
        <v>2503</v>
      </c>
      <c r="F1063" s="139">
        <f t="shared" si="16"/>
        <v>24621</v>
      </c>
    </row>
    <row r="1064" spans="2:6" x14ac:dyDescent="0.2">
      <c r="B1064" s="137" t="s">
        <v>235</v>
      </c>
      <c r="C1064" s="138">
        <v>22680</v>
      </c>
      <c r="D1064" s="139" t="s">
        <v>2849</v>
      </c>
      <c r="E1064" s="139" t="s">
        <v>2503</v>
      </c>
      <c r="F1064" s="139">
        <f t="shared" si="16"/>
        <v>22681</v>
      </c>
    </row>
    <row r="1065" spans="2:6" x14ac:dyDescent="0.2">
      <c r="B1065" s="137" t="s">
        <v>236</v>
      </c>
      <c r="C1065" s="138">
        <v>43002</v>
      </c>
      <c r="D1065" s="139" t="s">
        <v>2865</v>
      </c>
      <c r="E1065" s="139" t="s">
        <v>2513</v>
      </c>
      <c r="F1065" s="139">
        <f t="shared" si="16"/>
        <v>43003</v>
      </c>
    </row>
    <row r="1066" spans="2:6" x14ac:dyDescent="0.2">
      <c r="B1066" s="137" t="s">
        <v>237</v>
      </c>
      <c r="C1066" s="138">
        <v>51760</v>
      </c>
      <c r="D1066" s="139" t="s">
        <v>3221</v>
      </c>
      <c r="E1066" s="139" t="s">
        <v>2513</v>
      </c>
      <c r="F1066" s="139">
        <f t="shared" si="16"/>
        <v>51761</v>
      </c>
    </row>
    <row r="1067" spans="2:6" x14ac:dyDescent="0.2">
      <c r="B1067" s="137" t="s">
        <v>238</v>
      </c>
      <c r="C1067" s="138">
        <v>43364</v>
      </c>
      <c r="D1067" s="139" t="s">
        <v>2865</v>
      </c>
      <c r="E1067" s="139" t="s">
        <v>2513</v>
      </c>
      <c r="F1067" s="139">
        <f t="shared" si="16"/>
        <v>43365</v>
      </c>
    </row>
    <row r="1068" spans="2:6" x14ac:dyDescent="0.2">
      <c r="B1068" s="137" t="s">
        <v>239</v>
      </c>
      <c r="C1068" s="138">
        <v>37100</v>
      </c>
      <c r="D1068" s="139" t="s">
        <v>2882</v>
      </c>
      <c r="E1068" s="139" t="s">
        <v>2513</v>
      </c>
      <c r="F1068" s="139">
        <f t="shared" si="16"/>
        <v>37101</v>
      </c>
    </row>
    <row r="1069" spans="2:6" x14ac:dyDescent="0.2">
      <c r="B1069" s="137" t="s">
        <v>240</v>
      </c>
      <c r="C1069" s="138">
        <v>47730</v>
      </c>
      <c r="D1069" s="139" t="s">
        <v>2797</v>
      </c>
      <c r="E1069" s="139" t="s">
        <v>2513</v>
      </c>
      <c r="F1069" s="139">
        <f t="shared" si="16"/>
        <v>47731</v>
      </c>
    </row>
    <row r="1070" spans="2:6" x14ac:dyDescent="0.2">
      <c r="B1070" s="137" t="s">
        <v>241</v>
      </c>
      <c r="C1070" s="138">
        <v>51150</v>
      </c>
      <c r="D1070" s="139" t="s">
        <v>2828</v>
      </c>
      <c r="E1070" s="139" t="s">
        <v>2513</v>
      </c>
      <c r="F1070" s="139">
        <f t="shared" si="16"/>
        <v>51151</v>
      </c>
    </row>
    <row r="1071" spans="2:6" x14ac:dyDescent="0.2">
      <c r="B1071" s="137" t="s">
        <v>242</v>
      </c>
      <c r="C1071" s="138">
        <v>75200</v>
      </c>
      <c r="D1071" s="139" t="s">
        <v>3282</v>
      </c>
      <c r="E1071" s="139" t="s">
        <v>2525</v>
      </c>
      <c r="F1071" s="139">
        <f t="shared" si="16"/>
        <v>75201</v>
      </c>
    </row>
    <row r="1072" spans="2:6" x14ac:dyDescent="0.2">
      <c r="B1072" s="137" t="s">
        <v>243</v>
      </c>
      <c r="C1072" s="138">
        <v>74700</v>
      </c>
      <c r="D1072" s="139" t="s">
        <v>2891</v>
      </c>
      <c r="E1072" s="139" t="s">
        <v>2525</v>
      </c>
      <c r="F1072" s="139">
        <f t="shared" si="16"/>
        <v>74701</v>
      </c>
    </row>
    <row r="1073" spans="2:6" x14ac:dyDescent="0.2">
      <c r="B1073" s="137" t="s">
        <v>244</v>
      </c>
      <c r="C1073" s="138">
        <v>75760</v>
      </c>
      <c r="D1073" s="139" t="s">
        <v>2891</v>
      </c>
      <c r="E1073" s="139" t="s">
        <v>2525</v>
      </c>
      <c r="F1073" s="139">
        <f t="shared" si="16"/>
        <v>75761</v>
      </c>
    </row>
    <row r="1074" spans="2:6" ht="25.5" x14ac:dyDescent="0.2">
      <c r="B1074" s="137" t="s">
        <v>245</v>
      </c>
      <c r="C1074" s="138">
        <v>75990</v>
      </c>
      <c r="D1074" s="139" t="s">
        <v>2891</v>
      </c>
      <c r="E1074" s="139" t="s">
        <v>2525</v>
      </c>
      <c r="F1074" s="139">
        <f t="shared" si="16"/>
        <v>75991</v>
      </c>
    </row>
    <row r="1075" spans="2:6" x14ac:dyDescent="0.2">
      <c r="B1075" s="137" t="s">
        <v>246</v>
      </c>
      <c r="C1075" s="138">
        <v>75530</v>
      </c>
      <c r="D1075" s="139" t="s">
        <v>247</v>
      </c>
      <c r="E1075" s="139" t="s">
        <v>2525</v>
      </c>
      <c r="F1075" s="139">
        <f t="shared" si="16"/>
        <v>75531</v>
      </c>
    </row>
    <row r="1076" spans="2:6" x14ac:dyDescent="0.2">
      <c r="B1076" s="137" t="s">
        <v>248</v>
      </c>
      <c r="C1076" s="138">
        <v>74000</v>
      </c>
      <c r="D1076" s="139" t="s">
        <v>249</v>
      </c>
      <c r="E1076" s="139" t="s">
        <v>2525</v>
      </c>
      <c r="F1076" s="139">
        <f t="shared" si="16"/>
        <v>74001</v>
      </c>
    </row>
    <row r="1077" spans="2:6" x14ac:dyDescent="0.2">
      <c r="B1077" s="137" t="s">
        <v>250</v>
      </c>
      <c r="C1077" s="138">
        <v>75600</v>
      </c>
      <c r="D1077" s="139" t="s">
        <v>251</v>
      </c>
      <c r="E1077" s="139" t="s">
        <v>2878</v>
      </c>
      <c r="F1077" s="139">
        <f t="shared" si="16"/>
        <v>75601</v>
      </c>
    </row>
    <row r="1078" spans="2:6" x14ac:dyDescent="0.2">
      <c r="B1078" s="137" t="s">
        <v>252</v>
      </c>
      <c r="C1078" s="138">
        <v>75180</v>
      </c>
      <c r="D1078" s="139" t="s">
        <v>3282</v>
      </c>
      <c r="E1078" s="139" t="s">
        <v>2525</v>
      </c>
      <c r="F1078" s="139">
        <f t="shared" si="16"/>
        <v>75181</v>
      </c>
    </row>
    <row r="1079" spans="2:6" x14ac:dyDescent="0.2">
      <c r="B1079" s="137" t="s">
        <v>253</v>
      </c>
      <c r="C1079" s="138">
        <v>75500</v>
      </c>
      <c r="D1079" s="139" t="s">
        <v>247</v>
      </c>
      <c r="E1079" s="139" t="s">
        <v>2525</v>
      </c>
      <c r="F1079" s="139">
        <f t="shared" si="16"/>
        <v>75501</v>
      </c>
    </row>
    <row r="1080" spans="2:6" x14ac:dyDescent="0.2">
      <c r="B1080" s="137" t="s">
        <v>254</v>
      </c>
      <c r="C1080" s="138">
        <v>75950</v>
      </c>
      <c r="D1080" s="139" t="s">
        <v>255</v>
      </c>
      <c r="E1080" s="139" t="s">
        <v>2525</v>
      </c>
      <c r="F1080" s="139">
        <f t="shared" si="16"/>
        <v>75951</v>
      </c>
    </row>
    <row r="1081" spans="2:6" x14ac:dyDescent="0.2">
      <c r="B1081" s="137" t="s">
        <v>256</v>
      </c>
      <c r="C1081" s="138">
        <v>74200</v>
      </c>
      <c r="D1081" s="139" t="s">
        <v>251</v>
      </c>
      <c r="E1081" s="139" t="s">
        <v>2525</v>
      </c>
      <c r="F1081" s="139">
        <f t="shared" si="16"/>
        <v>74201</v>
      </c>
    </row>
    <row r="1082" spans="2:6" x14ac:dyDescent="0.2">
      <c r="B1082" s="137" t="s">
        <v>257</v>
      </c>
      <c r="C1082" s="138">
        <v>75580</v>
      </c>
      <c r="D1082" s="139" t="s">
        <v>251</v>
      </c>
      <c r="E1082" s="139" t="s">
        <v>2525</v>
      </c>
      <c r="F1082" s="139">
        <f t="shared" si="16"/>
        <v>75581</v>
      </c>
    </row>
    <row r="1083" spans="2:6" x14ac:dyDescent="0.2">
      <c r="B1083" s="137" t="s">
        <v>258</v>
      </c>
      <c r="C1083" s="138">
        <v>75290</v>
      </c>
      <c r="D1083" s="139" t="s">
        <v>255</v>
      </c>
      <c r="E1083" s="139" t="s">
        <v>2525</v>
      </c>
      <c r="F1083" s="139">
        <f t="shared" si="16"/>
        <v>75291</v>
      </c>
    </row>
    <row r="1084" spans="2:6" x14ac:dyDescent="0.2">
      <c r="B1084" s="137" t="s">
        <v>259</v>
      </c>
      <c r="C1084" s="138">
        <v>75300</v>
      </c>
      <c r="D1084" s="139" t="s">
        <v>255</v>
      </c>
      <c r="E1084" s="139" t="s">
        <v>2525</v>
      </c>
      <c r="F1084" s="139">
        <f t="shared" si="16"/>
        <v>75301</v>
      </c>
    </row>
    <row r="1085" spans="2:6" x14ac:dyDescent="0.2">
      <c r="B1085" s="137" t="s">
        <v>260</v>
      </c>
      <c r="C1085" s="138">
        <v>75260</v>
      </c>
      <c r="D1085" s="139" t="s">
        <v>255</v>
      </c>
      <c r="E1085" s="139" t="s">
        <v>2525</v>
      </c>
      <c r="F1085" s="139">
        <f t="shared" si="16"/>
        <v>75261</v>
      </c>
    </row>
    <row r="1086" spans="2:6" x14ac:dyDescent="0.2">
      <c r="B1086" s="137" t="s">
        <v>261</v>
      </c>
      <c r="C1086" s="138">
        <v>75330</v>
      </c>
      <c r="D1086" s="139" t="s">
        <v>255</v>
      </c>
      <c r="E1086" s="139" t="s">
        <v>2525</v>
      </c>
      <c r="F1086" s="139">
        <f t="shared" si="16"/>
        <v>75331</v>
      </c>
    </row>
    <row r="1087" spans="2:6" x14ac:dyDescent="0.2">
      <c r="B1087" s="137" t="s">
        <v>262</v>
      </c>
      <c r="C1087" s="138">
        <v>75650</v>
      </c>
      <c r="D1087" s="139" t="s">
        <v>249</v>
      </c>
      <c r="E1087" s="139" t="s">
        <v>2525</v>
      </c>
      <c r="F1087" s="139">
        <f t="shared" si="16"/>
        <v>75651</v>
      </c>
    </row>
    <row r="1088" spans="2:6" x14ac:dyDescent="0.2">
      <c r="B1088" s="137" t="s">
        <v>263</v>
      </c>
      <c r="C1088" s="138">
        <v>75520</v>
      </c>
      <c r="D1088" s="139" t="s">
        <v>251</v>
      </c>
      <c r="E1088" s="139" t="s">
        <v>2525</v>
      </c>
      <c r="F1088" s="139">
        <f t="shared" si="16"/>
        <v>75521</v>
      </c>
    </row>
    <row r="1089" spans="2:6" x14ac:dyDescent="0.2">
      <c r="B1089" s="137" t="s">
        <v>264</v>
      </c>
      <c r="C1089" s="138">
        <v>75700</v>
      </c>
      <c r="D1089" s="139" t="s">
        <v>2891</v>
      </c>
      <c r="E1089" s="139" t="s">
        <v>2525</v>
      </c>
      <c r="F1089" s="139">
        <f t="shared" si="16"/>
        <v>75701</v>
      </c>
    </row>
    <row r="1090" spans="2:6" x14ac:dyDescent="0.2">
      <c r="B1090" s="137" t="s">
        <v>265</v>
      </c>
      <c r="C1090" s="138">
        <v>75510</v>
      </c>
      <c r="D1090" s="139" t="s">
        <v>247</v>
      </c>
      <c r="E1090" s="139" t="s">
        <v>2525</v>
      </c>
      <c r="F1090" s="139">
        <f t="shared" si="16"/>
        <v>75511</v>
      </c>
    </row>
    <row r="1091" spans="2:6" x14ac:dyDescent="0.2">
      <c r="B1091" s="137" t="s">
        <v>266</v>
      </c>
      <c r="C1091" s="138">
        <v>75900</v>
      </c>
      <c r="D1091" s="139" t="s">
        <v>2891</v>
      </c>
      <c r="E1091" s="139" t="s">
        <v>2525</v>
      </c>
      <c r="F1091" s="139">
        <f t="shared" si="16"/>
        <v>75901</v>
      </c>
    </row>
    <row r="1092" spans="2:6" x14ac:dyDescent="0.2">
      <c r="B1092" s="137" t="s">
        <v>267</v>
      </c>
      <c r="C1092" s="138">
        <v>75660</v>
      </c>
      <c r="D1092" s="139" t="s">
        <v>249</v>
      </c>
      <c r="E1092" s="139" t="s">
        <v>2525</v>
      </c>
      <c r="F1092" s="139">
        <f t="shared" si="16"/>
        <v>75661</v>
      </c>
    </row>
    <row r="1093" spans="2:6" x14ac:dyDescent="0.2">
      <c r="B1093" s="137" t="s">
        <v>268</v>
      </c>
      <c r="C1093" s="138">
        <v>75890</v>
      </c>
      <c r="D1093" s="139" t="s">
        <v>2891</v>
      </c>
      <c r="E1093" s="139" t="s">
        <v>2525</v>
      </c>
      <c r="F1093" s="139">
        <f t="shared" si="16"/>
        <v>75891</v>
      </c>
    </row>
    <row r="1094" spans="2:6" x14ac:dyDescent="0.2">
      <c r="B1094" s="137" t="s">
        <v>269</v>
      </c>
      <c r="C1094" s="138">
        <v>75750</v>
      </c>
      <c r="D1094" s="139" t="s">
        <v>249</v>
      </c>
      <c r="E1094" s="139" t="s">
        <v>2525</v>
      </c>
      <c r="F1094" s="139">
        <f t="shared" si="16"/>
        <v>75751</v>
      </c>
    </row>
    <row r="1095" spans="2:6" x14ac:dyDescent="0.2">
      <c r="B1095" s="137" t="s">
        <v>270</v>
      </c>
      <c r="C1095" s="138">
        <v>75780</v>
      </c>
      <c r="D1095" s="139" t="s">
        <v>249</v>
      </c>
      <c r="E1095" s="139" t="s">
        <v>2525</v>
      </c>
      <c r="F1095" s="139">
        <f t="shared" ref="F1095:F1158" si="17">C1095+1</f>
        <v>75781</v>
      </c>
    </row>
    <row r="1096" spans="2:6" x14ac:dyDescent="0.2">
      <c r="B1096" s="137" t="s">
        <v>271</v>
      </c>
      <c r="C1096" s="138">
        <v>75840</v>
      </c>
      <c r="D1096" s="139" t="s">
        <v>2891</v>
      </c>
      <c r="E1096" s="139" t="s">
        <v>2525</v>
      </c>
      <c r="F1096" s="139">
        <f t="shared" si="17"/>
        <v>75841</v>
      </c>
    </row>
    <row r="1097" spans="2:6" x14ac:dyDescent="0.2">
      <c r="B1097" s="137" t="s">
        <v>272</v>
      </c>
      <c r="C1097" s="138">
        <v>75280</v>
      </c>
      <c r="D1097" s="139" t="s">
        <v>255</v>
      </c>
      <c r="E1097" s="139" t="s">
        <v>2525</v>
      </c>
      <c r="F1097" s="139">
        <f t="shared" si="17"/>
        <v>75281</v>
      </c>
    </row>
    <row r="1098" spans="2:6" x14ac:dyDescent="0.2">
      <c r="B1098" s="137" t="s">
        <v>273</v>
      </c>
      <c r="C1098" s="138">
        <v>74600</v>
      </c>
      <c r="D1098" s="139" t="s">
        <v>2891</v>
      </c>
      <c r="E1098" s="139" t="s">
        <v>2525</v>
      </c>
      <c r="F1098" s="139">
        <f t="shared" si="17"/>
        <v>74601</v>
      </c>
    </row>
    <row r="1099" spans="2:6" x14ac:dyDescent="0.2">
      <c r="B1099" s="137" t="s">
        <v>274</v>
      </c>
      <c r="C1099" s="138">
        <v>75340</v>
      </c>
      <c r="D1099" s="139" t="s">
        <v>255</v>
      </c>
      <c r="E1099" s="139" t="s">
        <v>2525</v>
      </c>
      <c r="F1099" s="139">
        <f t="shared" si="17"/>
        <v>75341</v>
      </c>
    </row>
    <row r="1100" spans="2:6" x14ac:dyDescent="0.2">
      <c r="B1100" s="137" t="s">
        <v>275</v>
      </c>
      <c r="C1100" s="138">
        <v>75550</v>
      </c>
      <c r="D1100" s="139" t="s">
        <v>255</v>
      </c>
      <c r="E1100" s="139" t="s">
        <v>2525</v>
      </c>
      <c r="F1100" s="139">
        <f t="shared" si="17"/>
        <v>75551</v>
      </c>
    </row>
    <row r="1101" spans="2:6" x14ac:dyDescent="0.2">
      <c r="B1101" s="137" t="s">
        <v>276</v>
      </c>
      <c r="C1101" s="138">
        <v>75400</v>
      </c>
      <c r="D1101" s="139" t="s">
        <v>255</v>
      </c>
      <c r="E1101" s="139" t="s">
        <v>2525</v>
      </c>
      <c r="F1101" s="139">
        <f t="shared" si="17"/>
        <v>75401</v>
      </c>
    </row>
    <row r="1102" spans="2:6" x14ac:dyDescent="0.2">
      <c r="B1102" s="137" t="s">
        <v>277</v>
      </c>
      <c r="C1102" s="138">
        <v>75790</v>
      </c>
      <c r="D1102" s="139" t="s">
        <v>2891</v>
      </c>
      <c r="E1102" s="139" t="s">
        <v>2525</v>
      </c>
      <c r="F1102" s="139">
        <f t="shared" si="17"/>
        <v>75791</v>
      </c>
    </row>
    <row r="1103" spans="2:6" x14ac:dyDescent="0.2">
      <c r="B1103" s="137" t="s">
        <v>278</v>
      </c>
      <c r="C1103" s="138">
        <v>74400</v>
      </c>
      <c r="D1103" s="139" t="s">
        <v>247</v>
      </c>
      <c r="E1103" s="139" t="s">
        <v>2525</v>
      </c>
      <c r="F1103" s="139">
        <f t="shared" si="17"/>
        <v>74401</v>
      </c>
    </row>
    <row r="1104" spans="2:6" x14ac:dyDescent="0.2">
      <c r="B1104" s="137" t="s">
        <v>279</v>
      </c>
      <c r="C1104" s="138">
        <v>75350</v>
      </c>
      <c r="D1104" s="139" t="s">
        <v>255</v>
      </c>
      <c r="E1104" s="139" t="s">
        <v>2525</v>
      </c>
      <c r="F1104" s="139">
        <f t="shared" si="17"/>
        <v>75351</v>
      </c>
    </row>
    <row r="1105" spans="2:6" x14ac:dyDescent="0.2">
      <c r="B1105" s="137" t="s">
        <v>280</v>
      </c>
      <c r="C1105" s="138">
        <v>75730</v>
      </c>
      <c r="D1105" s="139" t="s">
        <v>249</v>
      </c>
      <c r="E1105" s="139" t="s">
        <v>2525</v>
      </c>
      <c r="F1105" s="139">
        <f t="shared" si="17"/>
        <v>75731</v>
      </c>
    </row>
    <row r="1106" spans="2:6" x14ac:dyDescent="0.2">
      <c r="B1106" s="137" t="s">
        <v>281</v>
      </c>
      <c r="C1106" s="138">
        <v>75270</v>
      </c>
      <c r="D1106" s="139" t="s">
        <v>255</v>
      </c>
      <c r="E1106" s="139" t="s">
        <v>2525</v>
      </c>
      <c r="F1106" s="139">
        <f t="shared" si="17"/>
        <v>75271</v>
      </c>
    </row>
    <row r="1107" spans="2:6" x14ac:dyDescent="0.2">
      <c r="B1107" s="137" t="s">
        <v>2678</v>
      </c>
      <c r="C1107" s="138">
        <v>27200</v>
      </c>
      <c r="D1107" s="139" t="s">
        <v>3102</v>
      </c>
      <c r="E1107" s="139" t="s">
        <v>2503</v>
      </c>
      <c r="F1107" s="139">
        <f t="shared" si="17"/>
        <v>27201</v>
      </c>
    </row>
    <row r="1108" spans="2:6" x14ac:dyDescent="0.2">
      <c r="B1108" s="137" t="s">
        <v>282</v>
      </c>
      <c r="C1108" s="138">
        <v>89350</v>
      </c>
      <c r="D1108" s="139" t="s">
        <v>2889</v>
      </c>
      <c r="E1108" s="139" t="s">
        <v>2553</v>
      </c>
      <c r="F1108" s="139">
        <f t="shared" si="17"/>
        <v>89351</v>
      </c>
    </row>
    <row r="1109" spans="2:6" x14ac:dyDescent="0.2">
      <c r="B1109" s="137" t="s">
        <v>283</v>
      </c>
      <c r="C1109" s="138">
        <v>78220</v>
      </c>
      <c r="D1109" s="139" t="s">
        <v>2929</v>
      </c>
      <c r="E1109" s="139" t="s">
        <v>2525</v>
      </c>
      <c r="F1109" s="139">
        <f t="shared" si="17"/>
        <v>78221</v>
      </c>
    </row>
    <row r="1110" spans="2:6" x14ac:dyDescent="0.2">
      <c r="B1110" s="137" t="s">
        <v>284</v>
      </c>
      <c r="C1110" s="138">
        <v>61220</v>
      </c>
      <c r="D1110" s="139" t="s">
        <v>2904</v>
      </c>
      <c r="E1110" s="139" t="s">
        <v>2513</v>
      </c>
      <c r="F1110" s="139">
        <f t="shared" si="17"/>
        <v>61221</v>
      </c>
    </row>
    <row r="1111" spans="2:6" x14ac:dyDescent="0.2">
      <c r="B1111" s="137" t="s">
        <v>285</v>
      </c>
      <c r="C1111" s="138">
        <v>50270</v>
      </c>
      <c r="D1111" s="139" t="s">
        <v>2789</v>
      </c>
      <c r="E1111" s="139" t="s">
        <v>2513</v>
      </c>
      <c r="F1111" s="139">
        <f t="shared" si="17"/>
        <v>50271</v>
      </c>
    </row>
    <row r="1112" spans="2:6" x14ac:dyDescent="0.2">
      <c r="B1112" s="137" t="s">
        <v>286</v>
      </c>
      <c r="C1112" s="138">
        <v>50830</v>
      </c>
      <c r="D1112" s="139" t="s">
        <v>2789</v>
      </c>
      <c r="E1112" s="139" t="s">
        <v>2513</v>
      </c>
      <c r="F1112" s="139">
        <f t="shared" si="17"/>
        <v>50831</v>
      </c>
    </row>
    <row r="1113" spans="2:6" x14ac:dyDescent="0.2">
      <c r="B1113" s="137" t="s">
        <v>287</v>
      </c>
      <c r="C1113" s="138">
        <v>31660</v>
      </c>
      <c r="D1113" s="139" t="s">
        <v>2997</v>
      </c>
      <c r="E1113" s="139" t="s">
        <v>2513</v>
      </c>
      <c r="F1113" s="139">
        <f t="shared" si="17"/>
        <v>31661</v>
      </c>
    </row>
    <row r="1114" spans="2:6" x14ac:dyDescent="0.2">
      <c r="B1114" s="137" t="s">
        <v>288</v>
      </c>
      <c r="C1114" s="138">
        <v>15700</v>
      </c>
      <c r="D1114" s="139" t="s">
        <v>2901</v>
      </c>
      <c r="E1114" s="139" t="s">
        <v>2577</v>
      </c>
      <c r="F1114" s="139">
        <f t="shared" si="17"/>
        <v>15701</v>
      </c>
    </row>
    <row r="1115" spans="2:6" x14ac:dyDescent="0.2">
      <c r="B1115" s="137" t="s">
        <v>289</v>
      </c>
      <c r="C1115" s="138">
        <v>72020</v>
      </c>
      <c r="D1115" s="139" t="s">
        <v>2830</v>
      </c>
      <c r="E1115" s="139" t="s">
        <v>2525</v>
      </c>
      <c r="F1115" s="139">
        <f t="shared" si="17"/>
        <v>72021</v>
      </c>
    </row>
    <row r="1116" spans="2:6" x14ac:dyDescent="0.2">
      <c r="B1116" s="137" t="s">
        <v>290</v>
      </c>
      <c r="C1116" s="138">
        <v>13220</v>
      </c>
      <c r="D1116" s="139" t="s">
        <v>3033</v>
      </c>
      <c r="E1116" s="139" t="s">
        <v>2508</v>
      </c>
      <c r="F1116" s="139">
        <f t="shared" si="17"/>
        <v>13221</v>
      </c>
    </row>
    <row r="1117" spans="2:6" x14ac:dyDescent="0.2">
      <c r="B1117" s="137" t="s">
        <v>291</v>
      </c>
      <c r="C1117" s="138">
        <v>31100</v>
      </c>
      <c r="D1117" s="139" t="s">
        <v>2997</v>
      </c>
      <c r="E1117" s="139" t="s">
        <v>2513</v>
      </c>
      <c r="F1117" s="139">
        <f t="shared" si="17"/>
        <v>31101</v>
      </c>
    </row>
    <row r="1118" spans="2:6" x14ac:dyDescent="0.2">
      <c r="B1118" s="137" t="s">
        <v>292</v>
      </c>
      <c r="C1118" s="138">
        <v>48510</v>
      </c>
      <c r="D1118" s="139" t="s">
        <v>2793</v>
      </c>
      <c r="E1118" s="139" t="s">
        <v>2513</v>
      </c>
      <c r="F1118" s="139">
        <f t="shared" si="17"/>
        <v>48511</v>
      </c>
    </row>
    <row r="1119" spans="2:6" x14ac:dyDescent="0.2">
      <c r="B1119" s="137" t="s">
        <v>293</v>
      </c>
      <c r="C1119" s="138">
        <v>48554</v>
      </c>
      <c r="D1119" s="139" t="s">
        <v>2793</v>
      </c>
      <c r="E1119" s="139" t="s">
        <v>2513</v>
      </c>
      <c r="F1119" s="139">
        <f t="shared" si="17"/>
        <v>48555</v>
      </c>
    </row>
    <row r="1120" spans="2:6" x14ac:dyDescent="0.2">
      <c r="B1120" s="137" t="s">
        <v>294</v>
      </c>
      <c r="C1120" s="138">
        <v>47190</v>
      </c>
      <c r="D1120" s="139" t="s">
        <v>3095</v>
      </c>
      <c r="E1120" s="139" t="s">
        <v>2513</v>
      </c>
      <c r="F1120" s="139">
        <f t="shared" si="17"/>
        <v>47191</v>
      </c>
    </row>
    <row r="1121" spans="2:6" x14ac:dyDescent="0.2">
      <c r="B1121" s="137" t="s">
        <v>295</v>
      </c>
      <c r="C1121" s="138">
        <v>79210</v>
      </c>
      <c r="D1121" s="139" t="s">
        <v>2909</v>
      </c>
      <c r="E1121" s="139" t="s">
        <v>2525</v>
      </c>
      <c r="F1121" s="139">
        <f t="shared" si="17"/>
        <v>79211</v>
      </c>
    </row>
    <row r="1122" spans="2:6" x14ac:dyDescent="0.2">
      <c r="B1122" s="137" t="s">
        <v>296</v>
      </c>
      <c r="C1122" s="138">
        <v>79200</v>
      </c>
      <c r="D1122" s="139" t="s">
        <v>2909</v>
      </c>
      <c r="E1122" s="139" t="s">
        <v>2525</v>
      </c>
      <c r="F1122" s="139">
        <f t="shared" si="17"/>
        <v>79201</v>
      </c>
    </row>
    <row r="1123" spans="2:6" x14ac:dyDescent="0.2">
      <c r="B1123" s="137" t="s">
        <v>297</v>
      </c>
      <c r="C1123" s="138">
        <v>52140</v>
      </c>
      <c r="D1123" s="139" t="s">
        <v>2871</v>
      </c>
      <c r="E1123" s="139" t="s">
        <v>2513</v>
      </c>
      <c r="F1123" s="139">
        <f t="shared" si="17"/>
        <v>52141</v>
      </c>
    </row>
    <row r="1124" spans="2:6" x14ac:dyDescent="0.2">
      <c r="B1124" s="137" t="s">
        <v>298</v>
      </c>
      <c r="C1124" s="138">
        <v>57300</v>
      </c>
      <c r="D1124" s="139" t="s">
        <v>2942</v>
      </c>
      <c r="E1124" s="139" t="s">
        <v>2513</v>
      </c>
      <c r="F1124" s="139">
        <f t="shared" si="17"/>
        <v>57301</v>
      </c>
    </row>
    <row r="1125" spans="2:6" x14ac:dyDescent="0.2">
      <c r="B1125" s="137" t="s">
        <v>299</v>
      </c>
      <c r="C1125" s="138">
        <v>55050</v>
      </c>
      <c r="D1125" s="139" t="s">
        <v>2795</v>
      </c>
      <c r="E1125" s="139" t="s">
        <v>2513</v>
      </c>
      <c r="F1125" s="139">
        <f t="shared" si="17"/>
        <v>55051</v>
      </c>
    </row>
    <row r="1126" spans="2:6" x14ac:dyDescent="0.2">
      <c r="B1126" s="137" t="s">
        <v>300</v>
      </c>
      <c r="C1126" s="138">
        <v>93200</v>
      </c>
      <c r="D1126" s="139" t="s">
        <v>2897</v>
      </c>
      <c r="E1126" s="139" t="s">
        <v>2553</v>
      </c>
      <c r="F1126" s="139">
        <f t="shared" si="17"/>
        <v>93201</v>
      </c>
    </row>
    <row r="1127" spans="2:6" x14ac:dyDescent="0.2">
      <c r="B1127" s="137" t="s">
        <v>301</v>
      </c>
      <c r="C1127" s="138">
        <v>10550</v>
      </c>
      <c r="D1127" s="139" t="s">
        <v>2857</v>
      </c>
      <c r="E1127" s="139" t="s">
        <v>2508</v>
      </c>
      <c r="F1127" s="139">
        <f t="shared" si="17"/>
        <v>10551</v>
      </c>
    </row>
    <row r="1128" spans="2:6" x14ac:dyDescent="0.2">
      <c r="B1128" s="137" t="s">
        <v>302</v>
      </c>
      <c r="C1128" s="138">
        <v>50480</v>
      </c>
      <c r="D1128" s="139" t="s">
        <v>2867</v>
      </c>
      <c r="E1128" s="139" t="s">
        <v>2513</v>
      </c>
      <c r="F1128" s="139">
        <f t="shared" si="17"/>
        <v>50481</v>
      </c>
    </row>
    <row r="1129" spans="2:6" x14ac:dyDescent="0.2">
      <c r="B1129" s="137" t="s">
        <v>303</v>
      </c>
      <c r="C1129" s="138">
        <v>23240</v>
      </c>
      <c r="D1129" s="139" t="s">
        <v>3140</v>
      </c>
      <c r="E1129" s="139" t="s">
        <v>2503</v>
      </c>
      <c r="F1129" s="139">
        <f t="shared" si="17"/>
        <v>23241</v>
      </c>
    </row>
    <row r="1130" spans="2:6" x14ac:dyDescent="0.2">
      <c r="B1130" s="137" t="s">
        <v>304</v>
      </c>
      <c r="C1130" s="138">
        <v>50880</v>
      </c>
      <c r="D1130" s="139" t="s">
        <v>2789</v>
      </c>
      <c r="E1130" s="139" t="s">
        <v>2513</v>
      </c>
      <c r="F1130" s="139">
        <f t="shared" si="17"/>
        <v>50881</v>
      </c>
    </row>
    <row r="1131" spans="2:6" x14ac:dyDescent="0.2">
      <c r="B1131" s="137" t="s">
        <v>305</v>
      </c>
      <c r="C1131" s="138">
        <v>47960</v>
      </c>
      <c r="D1131" s="139" t="s">
        <v>2797</v>
      </c>
      <c r="E1131" s="139" t="s">
        <v>2513</v>
      </c>
      <c r="F1131" s="139">
        <f t="shared" si="17"/>
        <v>47961</v>
      </c>
    </row>
    <row r="1132" spans="2:6" x14ac:dyDescent="0.2">
      <c r="B1132" s="137" t="s">
        <v>306</v>
      </c>
      <c r="C1132" s="138">
        <v>47280</v>
      </c>
      <c r="D1132" s="139" t="s">
        <v>2802</v>
      </c>
      <c r="E1132" s="139" t="s">
        <v>2513</v>
      </c>
      <c r="F1132" s="139">
        <f t="shared" si="17"/>
        <v>47281</v>
      </c>
    </row>
    <row r="1133" spans="2:6" x14ac:dyDescent="0.2">
      <c r="B1133" s="137" t="s">
        <v>307</v>
      </c>
      <c r="C1133" s="138">
        <v>75620</v>
      </c>
      <c r="D1133" s="139" t="s">
        <v>251</v>
      </c>
      <c r="E1133" s="139" t="s">
        <v>2525</v>
      </c>
      <c r="F1133" s="139">
        <f t="shared" si="17"/>
        <v>75621</v>
      </c>
    </row>
    <row r="1134" spans="2:6" x14ac:dyDescent="0.2">
      <c r="B1134" s="137" t="s">
        <v>308</v>
      </c>
      <c r="C1134" s="138">
        <v>41120</v>
      </c>
      <c r="D1134" s="139" t="s">
        <v>3109</v>
      </c>
      <c r="E1134" s="139" t="s">
        <v>2513</v>
      </c>
      <c r="F1134" s="139">
        <f t="shared" si="17"/>
        <v>41121</v>
      </c>
    </row>
    <row r="1135" spans="2:6" x14ac:dyDescent="0.2">
      <c r="B1135" s="137" t="s">
        <v>309</v>
      </c>
      <c r="C1135" s="138">
        <v>28020</v>
      </c>
      <c r="D1135" s="139" t="s">
        <v>2809</v>
      </c>
      <c r="E1135" s="139" t="s">
        <v>2503</v>
      </c>
      <c r="F1135" s="139">
        <f t="shared" si="17"/>
        <v>28021</v>
      </c>
    </row>
    <row r="1136" spans="2:6" x14ac:dyDescent="0.2">
      <c r="B1136" s="137" t="s">
        <v>310</v>
      </c>
      <c r="C1136" s="138">
        <v>72270</v>
      </c>
      <c r="D1136" s="139" t="s">
        <v>2830</v>
      </c>
      <c r="E1136" s="139" t="s">
        <v>2525</v>
      </c>
      <c r="F1136" s="139">
        <f t="shared" si="17"/>
        <v>72271</v>
      </c>
    </row>
    <row r="1137" spans="2:6" x14ac:dyDescent="0.2">
      <c r="B1137" s="137" t="s">
        <v>311</v>
      </c>
      <c r="C1137" s="138">
        <v>10310</v>
      </c>
      <c r="D1137" s="139" t="s">
        <v>2857</v>
      </c>
      <c r="E1137" s="139" t="s">
        <v>2508</v>
      </c>
      <c r="F1137" s="139">
        <f t="shared" si="17"/>
        <v>10311</v>
      </c>
    </row>
    <row r="1138" spans="2:6" x14ac:dyDescent="0.2">
      <c r="B1138" s="137" t="s">
        <v>312</v>
      </c>
      <c r="C1138" s="138">
        <v>50006</v>
      </c>
      <c r="D1138" s="139" t="s">
        <v>2789</v>
      </c>
      <c r="E1138" s="139" t="s">
        <v>2513</v>
      </c>
      <c r="F1138" s="139">
        <f t="shared" si="17"/>
        <v>50007</v>
      </c>
    </row>
    <row r="1139" spans="2:6" x14ac:dyDescent="0.2">
      <c r="B1139" s="137" t="s">
        <v>313</v>
      </c>
      <c r="C1139" s="138">
        <v>68210</v>
      </c>
      <c r="D1139" s="139" t="s">
        <v>3194</v>
      </c>
      <c r="E1139" s="139" t="s">
        <v>2525</v>
      </c>
      <c r="F1139" s="139">
        <f t="shared" si="17"/>
        <v>68211</v>
      </c>
    </row>
    <row r="1140" spans="2:6" x14ac:dyDescent="0.2">
      <c r="B1140" s="137" t="s">
        <v>314</v>
      </c>
      <c r="C1140" s="138">
        <v>12250</v>
      </c>
      <c r="D1140" s="139" t="s">
        <v>2922</v>
      </c>
      <c r="E1140" s="139" t="s">
        <v>2508</v>
      </c>
      <c r="F1140" s="139">
        <f t="shared" si="17"/>
        <v>12251</v>
      </c>
    </row>
    <row r="1141" spans="2:6" x14ac:dyDescent="0.2">
      <c r="B1141" s="137" t="s">
        <v>315</v>
      </c>
      <c r="C1141" s="138">
        <v>24000</v>
      </c>
      <c r="D1141" s="139" t="s">
        <v>3073</v>
      </c>
      <c r="E1141" s="139" t="s">
        <v>2503</v>
      </c>
      <c r="F1141" s="139">
        <f t="shared" si="17"/>
        <v>24001</v>
      </c>
    </row>
    <row r="1142" spans="2:6" x14ac:dyDescent="0.2">
      <c r="B1142" s="137" t="s">
        <v>316</v>
      </c>
      <c r="C1142" s="138">
        <v>66020</v>
      </c>
      <c r="D1142" s="139" t="s">
        <v>3118</v>
      </c>
      <c r="E1142" s="139" t="s">
        <v>2525</v>
      </c>
      <c r="F1142" s="139">
        <f t="shared" si="17"/>
        <v>66021</v>
      </c>
    </row>
    <row r="1143" spans="2:6" x14ac:dyDescent="0.2">
      <c r="B1143" s="137" t="s">
        <v>317</v>
      </c>
      <c r="C1143" s="138">
        <v>22330</v>
      </c>
      <c r="D1143" s="139" t="s">
        <v>2851</v>
      </c>
      <c r="E1143" s="139" t="s">
        <v>2503</v>
      </c>
      <c r="F1143" s="139">
        <f t="shared" si="17"/>
        <v>22331</v>
      </c>
    </row>
    <row r="1144" spans="2:6" x14ac:dyDescent="0.2">
      <c r="B1144" s="137" t="s">
        <v>318</v>
      </c>
      <c r="C1144" s="138">
        <v>48380</v>
      </c>
      <c r="D1144" s="139" t="s">
        <v>2793</v>
      </c>
      <c r="E1144" s="139" t="s">
        <v>2513</v>
      </c>
      <c r="F1144" s="139">
        <f t="shared" si="17"/>
        <v>48381</v>
      </c>
    </row>
    <row r="1145" spans="2:6" x14ac:dyDescent="0.2">
      <c r="B1145" s="137" t="s">
        <v>319</v>
      </c>
      <c r="C1145" s="138">
        <v>77240</v>
      </c>
      <c r="D1145" s="139" t="s">
        <v>2917</v>
      </c>
      <c r="E1145" s="139" t="s">
        <v>2525</v>
      </c>
      <c r="F1145" s="139">
        <f t="shared" si="17"/>
        <v>77241</v>
      </c>
    </row>
    <row r="1146" spans="2:6" x14ac:dyDescent="0.2">
      <c r="B1146" s="137" t="s">
        <v>320</v>
      </c>
      <c r="C1146" s="138">
        <v>76260</v>
      </c>
      <c r="D1146" s="139" t="s">
        <v>2807</v>
      </c>
      <c r="E1146" s="139" t="s">
        <v>2525</v>
      </c>
      <c r="F1146" s="139">
        <f t="shared" si="17"/>
        <v>76261</v>
      </c>
    </row>
    <row r="1147" spans="2:6" x14ac:dyDescent="0.2">
      <c r="B1147" s="137" t="s">
        <v>321</v>
      </c>
      <c r="C1147" s="138">
        <v>34470</v>
      </c>
      <c r="D1147" s="139" t="s">
        <v>2838</v>
      </c>
      <c r="E1147" s="139" t="s">
        <v>2513</v>
      </c>
      <c r="F1147" s="139">
        <f t="shared" si="17"/>
        <v>34471</v>
      </c>
    </row>
    <row r="1148" spans="2:6" x14ac:dyDescent="0.2">
      <c r="B1148" s="137" t="s">
        <v>322</v>
      </c>
      <c r="C1148" s="138">
        <v>63060</v>
      </c>
      <c r="D1148" s="139" t="s">
        <v>2938</v>
      </c>
      <c r="E1148" s="139" t="s">
        <v>2513</v>
      </c>
      <c r="F1148" s="139">
        <f t="shared" si="17"/>
        <v>63061</v>
      </c>
    </row>
    <row r="1149" spans="2:6" x14ac:dyDescent="0.2">
      <c r="B1149" s="137" t="s">
        <v>323</v>
      </c>
      <c r="C1149" s="138">
        <v>21350</v>
      </c>
      <c r="D1149" s="139" t="s">
        <v>2819</v>
      </c>
      <c r="E1149" s="139" t="s">
        <v>2503</v>
      </c>
      <c r="F1149" s="139">
        <f t="shared" si="17"/>
        <v>21351</v>
      </c>
    </row>
    <row r="1150" spans="2:6" x14ac:dyDescent="0.2">
      <c r="B1150" s="137" t="s">
        <v>324</v>
      </c>
      <c r="C1150" s="138">
        <v>22800</v>
      </c>
      <c r="D1150" s="139" t="s">
        <v>2849</v>
      </c>
      <c r="E1150" s="139" t="s">
        <v>2503</v>
      </c>
      <c r="F1150" s="139">
        <f t="shared" si="17"/>
        <v>22801</v>
      </c>
    </row>
    <row r="1151" spans="2:6" x14ac:dyDescent="0.2">
      <c r="B1151" s="137" t="s">
        <v>325</v>
      </c>
      <c r="C1151" s="138">
        <v>49740</v>
      </c>
      <c r="D1151" s="139" t="s">
        <v>2841</v>
      </c>
      <c r="E1151" s="139" t="s">
        <v>2513</v>
      </c>
      <c r="F1151" s="139">
        <f t="shared" si="17"/>
        <v>49741</v>
      </c>
    </row>
    <row r="1152" spans="2:6" x14ac:dyDescent="0.2">
      <c r="B1152" s="137" t="s">
        <v>326</v>
      </c>
      <c r="C1152" s="138">
        <v>18250</v>
      </c>
      <c r="D1152" s="139" t="s">
        <v>3026</v>
      </c>
      <c r="E1152" s="139" t="s">
        <v>2503</v>
      </c>
      <c r="F1152" s="139">
        <f t="shared" si="17"/>
        <v>18251</v>
      </c>
    </row>
    <row r="1153" spans="2:6" x14ac:dyDescent="0.2">
      <c r="B1153" s="137" t="s">
        <v>327</v>
      </c>
      <c r="C1153" s="138">
        <v>47410</v>
      </c>
      <c r="D1153" s="139" t="s">
        <v>2802</v>
      </c>
      <c r="E1153" s="139" t="s">
        <v>2513</v>
      </c>
      <c r="F1153" s="139">
        <f t="shared" si="17"/>
        <v>47411</v>
      </c>
    </row>
    <row r="1154" spans="2:6" x14ac:dyDescent="0.2">
      <c r="B1154" s="137" t="s">
        <v>328</v>
      </c>
      <c r="C1154" s="138">
        <v>65034</v>
      </c>
      <c r="D1154" s="139" t="s">
        <v>3132</v>
      </c>
      <c r="E1154" s="139" t="s">
        <v>2525</v>
      </c>
      <c r="F1154" s="139">
        <f t="shared" si="17"/>
        <v>65035</v>
      </c>
    </row>
    <row r="1155" spans="2:6" x14ac:dyDescent="0.2">
      <c r="B1155" s="137" t="s">
        <v>329</v>
      </c>
      <c r="C1155" s="138">
        <v>59260</v>
      </c>
      <c r="D1155" s="139" t="s">
        <v>2887</v>
      </c>
      <c r="E1155" s="139" t="s">
        <v>2513</v>
      </c>
      <c r="F1155" s="139">
        <f t="shared" si="17"/>
        <v>59261</v>
      </c>
    </row>
    <row r="1156" spans="2:6" x14ac:dyDescent="0.2">
      <c r="B1156" s="137" t="s">
        <v>329</v>
      </c>
      <c r="C1156" s="138">
        <v>64040</v>
      </c>
      <c r="D1156" s="139" t="s">
        <v>2832</v>
      </c>
      <c r="E1156" s="139" t="s">
        <v>2513</v>
      </c>
      <c r="F1156" s="139">
        <f t="shared" si="17"/>
        <v>64041</v>
      </c>
    </row>
    <row r="1157" spans="2:6" x14ac:dyDescent="0.2">
      <c r="B1157" s="137" t="s">
        <v>330</v>
      </c>
      <c r="C1157" s="138">
        <v>39560</v>
      </c>
      <c r="D1157" s="139" t="s">
        <v>2880</v>
      </c>
      <c r="E1157" s="139" t="s">
        <v>2513</v>
      </c>
      <c r="F1157" s="139">
        <f t="shared" si="17"/>
        <v>39561</v>
      </c>
    </row>
    <row r="1158" spans="2:6" x14ac:dyDescent="0.2">
      <c r="B1158" s="137" t="s">
        <v>331</v>
      </c>
      <c r="C1158" s="138">
        <v>34350</v>
      </c>
      <c r="D1158" s="139" t="s">
        <v>2838</v>
      </c>
      <c r="E1158" s="139" t="s">
        <v>2513</v>
      </c>
      <c r="F1158" s="139">
        <f t="shared" si="17"/>
        <v>34351</v>
      </c>
    </row>
    <row r="1159" spans="2:6" x14ac:dyDescent="0.2">
      <c r="B1159" s="137" t="s">
        <v>332</v>
      </c>
      <c r="C1159" s="138">
        <v>64100</v>
      </c>
      <c r="D1159" s="139" t="s">
        <v>2832</v>
      </c>
      <c r="E1159" s="139" t="s">
        <v>2513</v>
      </c>
      <c r="F1159" s="139">
        <f t="shared" ref="F1159:F1222" si="18">C1159+1</f>
        <v>64101</v>
      </c>
    </row>
    <row r="1160" spans="2:6" x14ac:dyDescent="0.2">
      <c r="B1160" s="137" t="s">
        <v>333</v>
      </c>
      <c r="C1160" s="138">
        <v>48870</v>
      </c>
      <c r="D1160" s="139" t="s">
        <v>2793</v>
      </c>
      <c r="E1160" s="139" t="s">
        <v>2513</v>
      </c>
      <c r="F1160" s="139">
        <f t="shared" si="18"/>
        <v>48871</v>
      </c>
    </row>
    <row r="1161" spans="2:6" x14ac:dyDescent="0.2">
      <c r="B1161" s="137" t="s">
        <v>334</v>
      </c>
      <c r="C1161" s="138">
        <v>78200</v>
      </c>
      <c r="D1161" s="139" t="s">
        <v>2929</v>
      </c>
      <c r="E1161" s="139" t="s">
        <v>2525</v>
      </c>
      <c r="F1161" s="139">
        <f t="shared" si="18"/>
        <v>78201</v>
      </c>
    </row>
    <row r="1162" spans="2:6" x14ac:dyDescent="0.2">
      <c r="B1162" s="137" t="s">
        <v>335</v>
      </c>
      <c r="C1162" s="138">
        <v>51460</v>
      </c>
      <c r="D1162" s="139" t="s">
        <v>2828</v>
      </c>
      <c r="E1162" s="139" t="s">
        <v>2513</v>
      </c>
      <c r="F1162" s="139">
        <f t="shared" si="18"/>
        <v>51461</v>
      </c>
    </row>
    <row r="1163" spans="2:6" x14ac:dyDescent="0.2">
      <c r="B1163" s="137" t="s">
        <v>336</v>
      </c>
      <c r="C1163" s="138">
        <v>67030</v>
      </c>
      <c r="D1163" s="139" t="s">
        <v>2825</v>
      </c>
      <c r="E1163" s="139" t="s">
        <v>2525</v>
      </c>
      <c r="F1163" s="139">
        <f t="shared" si="18"/>
        <v>67031</v>
      </c>
    </row>
    <row r="1164" spans="2:6" x14ac:dyDescent="0.2">
      <c r="B1164" s="137" t="s">
        <v>337</v>
      </c>
      <c r="C1164" s="138">
        <v>58120</v>
      </c>
      <c r="D1164" s="139" t="s">
        <v>2948</v>
      </c>
      <c r="E1164" s="139" t="s">
        <v>2513</v>
      </c>
      <c r="F1164" s="139">
        <f t="shared" si="18"/>
        <v>58121</v>
      </c>
    </row>
    <row r="1165" spans="2:6" x14ac:dyDescent="0.2">
      <c r="B1165" s="137" t="s">
        <v>2512</v>
      </c>
      <c r="C1165" s="138">
        <v>58150</v>
      </c>
      <c r="D1165" s="139" t="s">
        <v>2948</v>
      </c>
      <c r="E1165" s="139" t="s">
        <v>2513</v>
      </c>
      <c r="F1165" s="139">
        <f t="shared" si="18"/>
        <v>58151</v>
      </c>
    </row>
    <row r="1166" spans="2:6" x14ac:dyDescent="0.2">
      <c r="B1166" s="137" t="s">
        <v>338</v>
      </c>
      <c r="C1166" s="138">
        <v>52050</v>
      </c>
      <c r="D1166" s="139" t="s">
        <v>2871</v>
      </c>
      <c r="E1166" s="139" t="s">
        <v>2513</v>
      </c>
      <c r="F1166" s="139">
        <f t="shared" si="18"/>
        <v>52051</v>
      </c>
    </row>
    <row r="1167" spans="2:6" x14ac:dyDescent="0.2">
      <c r="B1167" s="137" t="s">
        <v>339</v>
      </c>
      <c r="C1167" s="138">
        <v>86600</v>
      </c>
      <c r="D1167" s="139" t="s">
        <v>2869</v>
      </c>
      <c r="E1167" s="139" t="s">
        <v>2553</v>
      </c>
      <c r="F1167" s="139">
        <f t="shared" si="18"/>
        <v>86601</v>
      </c>
    </row>
    <row r="1168" spans="2:6" x14ac:dyDescent="0.2">
      <c r="B1168" s="137" t="s">
        <v>340</v>
      </c>
      <c r="C1168" s="138">
        <v>22650</v>
      </c>
      <c r="D1168" s="139" t="s">
        <v>2849</v>
      </c>
      <c r="E1168" s="139" t="s">
        <v>2503</v>
      </c>
      <c r="F1168" s="139">
        <f t="shared" si="18"/>
        <v>22651</v>
      </c>
    </row>
    <row r="1169" spans="2:6" x14ac:dyDescent="0.2">
      <c r="B1169" s="137" t="s">
        <v>341</v>
      </c>
      <c r="C1169" s="138">
        <v>76264</v>
      </c>
      <c r="D1169" s="139" t="s">
        <v>2807</v>
      </c>
      <c r="E1169" s="139" t="s">
        <v>2525</v>
      </c>
      <c r="F1169" s="139">
        <f t="shared" si="18"/>
        <v>76265</v>
      </c>
    </row>
    <row r="1170" spans="2:6" x14ac:dyDescent="0.2">
      <c r="B1170" s="137" t="s">
        <v>342</v>
      </c>
      <c r="C1170" s="138">
        <v>65070</v>
      </c>
      <c r="D1170" s="139" t="s">
        <v>3132</v>
      </c>
      <c r="E1170" s="139" t="s">
        <v>2525</v>
      </c>
      <c r="F1170" s="139">
        <f t="shared" si="18"/>
        <v>65071</v>
      </c>
    </row>
    <row r="1171" spans="2:6" x14ac:dyDescent="0.2">
      <c r="B1171" s="137" t="s">
        <v>343</v>
      </c>
      <c r="C1171" s="138">
        <v>34550</v>
      </c>
      <c r="D1171" s="139" t="s">
        <v>2838</v>
      </c>
      <c r="E1171" s="139" t="s">
        <v>2513</v>
      </c>
      <c r="F1171" s="139">
        <f t="shared" si="18"/>
        <v>34551</v>
      </c>
    </row>
    <row r="1172" spans="2:6" x14ac:dyDescent="0.2">
      <c r="B1172" s="137" t="s">
        <v>344</v>
      </c>
      <c r="C1172" s="138">
        <v>63270</v>
      </c>
      <c r="D1172" s="139" t="s">
        <v>2938</v>
      </c>
      <c r="E1172" s="139" t="s">
        <v>2513</v>
      </c>
      <c r="F1172" s="139">
        <f t="shared" si="18"/>
        <v>63271</v>
      </c>
    </row>
    <row r="1173" spans="2:6" x14ac:dyDescent="0.2">
      <c r="B1173" s="137" t="s">
        <v>345</v>
      </c>
      <c r="C1173" s="138">
        <v>16800</v>
      </c>
      <c r="D1173" s="139" t="s">
        <v>3142</v>
      </c>
      <c r="E1173" s="139" t="s">
        <v>2577</v>
      </c>
      <c r="F1173" s="139">
        <f t="shared" si="18"/>
        <v>16801</v>
      </c>
    </row>
    <row r="1174" spans="2:6" x14ac:dyDescent="0.2">
      <c r="B1174" s="137" t="s">
        <v>346</v>
      </c>
      <c r="C1174" s="138">
        <v>18650</v>
      </c>
      <c r="D1174" s="139" t="s">
        <v>3026</v>
      </c>
      <c r="E1174" s="139" t="s">
        <v>2503</v>
      </c>
      <c r="F1174" s="139">
        <f t="shared" si="18"/>
        <v>18651</v>
      </c>
    </row>
    <row r="1175" spans="2:6" x14ac:dyDescent="0.2">
      <c r="B1175" s="137" t="s">
        <v>347</v>
      </c>
      <c r="C1175" s="138">
        <v>12520</v>
      </c>
      <c r="D1175" s="139" t="s">
        <v>2853</v>
      </c>
      <c r="E1175" s="139" t="s">
        <v>2508</v>
      </c>
      <c r="F1175" s="139">
        <f t="shared" si="18"/>
        <v>12521</v>
      </c>
    </row>
    <row r="1176" spans="2:6" x14ac:dyDescent="0.2">
      <c r="B1176" s="137" t="s">
        <v>348</v>
      </c>
      <c r="C1176" s="138">
        <v>94100</v>
      </c>
      <c r="D1176" s="139" t="s">
        <v>2869</v>
      </c>
      <c r="E1176" s="139" t="s">
        <v>2553</v>
      </c>
      <c r="F1176" s="139">
        <f t="shared" si="18"/>
        <v>94101</v>
      </c>
    </row>
    <row r="1177" spans="2:6" x14ac:dyDescent="0.2">
      <c r="B1177" s="137" t="s">
        <v>349</v>
      </c>
      <c r="C1177" s="138">
        <v>50070</v>
      </c>
      <c r="D1177" s="139" t="s">
        <v>2789</v>
      </c>
      <c r="E1177" s="139" t="s">
        <v>2513</v>
      </c>
      <c r="F1177" s="139">
        <f t="shared" si="18"/>
        <v>50071</v>
      </c>
    </row>
    <row r="1178" spans="2:6" x14ac:dyDescent="0.2">
      <c r="B1178" s="137" t="s">
        <v>1706</v>
      </c>
      <c r="C1178" s="138">
        <v>50090</v>
      </c>
      <c r="D1178" s="139" t="s">
        <v>2789</v>
      </c>
      <c r="E1178" s="139" t="s">
        <v>2513</v>
      </c>
      <c r="F1178" s="139">
        <f t="shared" si="18"/>
        <v>50091</v>
      </c>
    </row>
    <row r="1179" spans="2:6" x14ac:dyDescent="0.2">
      <c r="B1179" s="137" t="s">
        <v>1707</v>
      </c>
      <c r="C1179" s="138">
        <v>51240</v>
      </c>
      <c r="D1179" s="139" t="s">
        <v>2828</v>
      </c>
      <c r="E1179" s="139" t="s">
        <v>2513</v>
      </c>
      <c r="F1179" s="139">
        <f t="shared" si="18"/>
        <v>51241</v>
      </c>
    </row>
    <row r="1180" spans="2:6" x14ac:dyDescent="0.2">
      <c r="B1180" s="137" t="s">
        <v>1708</v>
      </c>
      <c r="C1180" s="138">
        <v>43380</v>
      </c>
      <c r="D1180" s="139" t="s">
        <v>2865</v>
      </c>
      <c r="E1180" s="139" t="s">
        <v>2513</v>
      </c>
      <c r="F1180" s="139">
        <f t="shared" si="18"/>
        <v>43381</v>
      </c>
    </row>
    <row r="1181" spans="2:6" x14ac:dyDescent="0.2">
      <c r="B1181" s="137" t="s">
        <v>1709</v>
      </c>
      <c r="C1181" s="138">
        <v>43382</v>
      </c>
      <c r="D1181" s="139" t="s">
        <v>2865</v>
      </c>
      <c r="E1181" s="139" t="s">
        <v>2513</v>
      </c>
      <c r="F1181" s="139">
        <f t="shared" si="18"/>
        <v>43383</v>
      </c>
    </row>
    <row r="1182" spans="2:6" x14ac:dyDescent="0.2">
      <c r="B1182" s="137" t="s">
        <v>1710</v>
      </c>
      <c r="C1182" s="138">
        <v>19110</v>
      </c>
      <c r="D1182" s="139" t="s">
        <v>3029</v>
      </c>
      <c r="E1182" s="139" t="s">
        <v>2503</v>
      </c>
      <c r="F1182" s="139">
        <f t="shared" si="18"/>
        <v>19111</v>
      </c>
    </row>
    <row r="1183" spans="2:6" x14ac:dyDescent="0.2">
      <c r="B1183" s="137" t="s">
        <v>1711</v>
      </c>
      <c r="C1183" s="138">
        <v>24120</v>
      </c>
      <c r="D1183" s="139" t="s">
        <v>3073</v>
      </c>
      <c r="E1183" s="139" t="s">
        <v>2503</v>
      </c>
      <c r="F1183" s="139">
        <f t="shared" si="18"/>
        <v>24121</v>
      </c>
    </row>
    <row r="1184" spans="2:6" x14ac:dyDescent="0.2">
      <c r="B1184" s="137" t="s">
        <v>1712</v>
      </c>
      <c r="C1184" s="138">
        <v>49060</v>
      </c>
      <c r="D1184" s="139" t="s">
        <v>2841</v>
      </c>
      <c r="E1184" s="139" t="s">
        <v>2513</v>
      </c>
      <c r="F1184" s="139">
        <f t="shared" si="18"/>
        <v>49061</v>
      </c>
    </row>
    <row r="1185" spans="2:6" x14ac:dyDescent="0.2">
      <c r="B1185" s="137" t="s">
        <v>1713</v>
      </c>
      <c r="C1185" s="138">
        <v>62040</v>
      </c>
      <c r="D1185" s="139" t="s">
        <v>2940</v>
      </c>
      <c r="E1185" s="139" t="s">
        <v>2513</v>
      </c>
      <c r="F1185" s="139">
        <f t="shared" si="18"/>
        <v>62041</v>
      </c>
    </row>
    <row r="1186" spans="2:6" x14ac:dyDescent="0.2">
      <c r="B1186" s="137" t="s">
        <v>1714</v>
      </c>
      <c r="C1186" s="138">
        <v>47994</v>
      </c>
      <c r="D1186" s="139" t="s">
        <v>2797</v>
      </c>
      <c r="E1186" s="139" t="s">
        <v>2513</v>
      </c>
      <c r="F1186" s="139">
        <f t="shared" si="18"/>
        <v>47995</v>
      </c>
    </row>
    <row r="1187" spans="2:6" x14ac:dyDescent="0.2">
      <c r="B1187" s="137" t="s">
        <v>1715</v>
      </c>
      <c r="C1187" s="138">
        <v>68330</v>
      </c>
      <c r="D1187" s="139" t="s">
        <v>3194</v>
      </c>
      <c r="E1187" s="139" t="s">
        <v>2525</v>
      </c>
      <c r="F1187" s="139">
        <f t="shared" si="18"/>
        <v>68331</v>
      </c>
    </row>
    <row r="1188" spans="2:6" x14ac:dyDescent="0.2">
      <c r="B1188" s="137" t="s">
        <v>1716</v>
      </c>
      <c r="C1188" s="138">
        <v>50050</v>
      </c>
      <c r="D1188" s="139" t="s">
        <v>2789</v>
      </c>
      <c r="E1188" s="139" t="s">
        <v>2513</v>
      </c>
      <c r="F1188" s="139">
        <f t="shared" si="18"/>
        <v>50051</v>
      </c>
    </row>
    <row r="1189" spans="2:6" x14ac:dyDescent="0.2">
      <c r="B1189" s="137" t="s">
        <v>1717</v>
      </c>
      <c r="C1189" s="138">
        <v>50610</v>
      </c>
      <c r="D1189" s="139" t="s">
        <v>2789</v>
      </c>
      <c r="E1189" s="139" t="s">
        <v>2513</v>
      </c>
      <c r="F1189" s="139">
        <f t="shared" si="18"/>
        <v>50611</v>
      </c>
    </row>
    <row r="1190" spans="2:6" x14ac:dyDescent="0.2">
      <c r="B1190" s="137" t="s">
        <v>1718</v>
      </c>
      <c r="C1190" s="138">
        <v>69120</v>
      </c>
      <c r="D1190" s="139" t="s">
        <v>2925</v>
      </c>
      <c r="E1190" s="139" t="s">
        <v>2525</v>
      </c>
      <c r="F1190" s="139">
        <f t="shared" si="18"/>
        <v>69121</v>
      </c>
    </row>
    <row r="1191" spans="2:6" x14ac:dyDescent="0.2">
      <c r="B1191" s="137" t="s">
        <v>1719</v>
      </c>
      <c r="C1191" s="138">
        <v>50286</v>
      </c>
      <c r="D1191" s="139" t="s">
        <v>2867</v>
      </c>
      <c r="E1191" s="139" t="s">
        <v>2513</v>
      </c>
      <c r="F1191" s="139">
        <f t="shared" si="18"/>
        <v>50287</v>
      </c>
    </row>
    <row r="1192" spans="2:6" x14ac:dyDescent="0.2">
      <c r="B1192" s="137" t="s">
        <v>1720</v>
      </c>
      <c r="C1192" s="138">
        <v>82310</v>
      </c>
      <c r="D1192" s="139" t="s">
        <v>2787</v>
      </c>
      <c r="E1192" s="139" t="s">
        <v>2553</v>
      </c>
      <c r="F1192" s="139">
        <f t="shared" si="18"/>
        <v>82311</v>
      </c>
    </row>
    <row r="1193" spans="2:6" x14ac:dyDescent="0.2">
      <c r="B1193" s="137" t="s">
        <v>1721</v>
      </c>
      <c r="C1193" s="138">
        <v>76340</v>
      </c>
      <c r="D1193" s="139" t="s">
        <v>2830</v>
      </c>
      <c r="E1193" s="139" t="s">
        <v>2525</v>
      </c>
      <c r="F1193" s="139">
        <f t="shared" si="18"/>
        <v>76341</v>
      </c>
    </row>
    <row r="1194" spans="2:6" x14ac:dyDescent="0.2">
      <c r="B1194" s="137" t="s">
        <v>1722</v>
      </c>
      <c r="C1194" s="138">
        <v>55030</v>
      </c>
      <c r="D1194" s="139" t="s">
        <v>2795</v>
      </c>
      <c r="E1194" s="139" t="s">
        <v>2513</v>
      </c>
      <c r="F1194" s="139">
        <f t="shared" si="18"/>
        <v>55031</v>
      </c>
    </row>
    <row r="1195" spans="2:6" x14ac:dyDescent="0.2">
      <c r="B1195" s="137" t="s">
        <v>1723</v>
      </c>
      <c r="C1195" s="138">
        <v>11200</v>
      </c>
      <c r="D1195" s="139" t="s">
        <v>2860</v>
      </c>
      <c r="E1195" s="139" t="s">
        <v>2508</v>
      </c>
      <c r="F1195" s="139">
        <f t="shared" si="18"/>
        <v>11201</v>
      </c>
    </row>
    <row r="1196" spans="2:6" x14ac:dyDescent="0.2">
      <c r="B1196" s="137" t="s">
        <v>1724</v>
      </c>
      <c r="C1196" s="138">
        <v>49380</v>
      </c>
      <c r="D1196" s="139" t="s">
        <v>2841</v>
      </c>
      <c r="E1196" s="139" t="s">
        <v>2513</v>
      </c>
      <c r="F1196" s="139">
        <f t="shared" si="18"/>
        <v>49381</v>
      </c>
    </row>
    <row r="1197" spans="2:6" x14ac:dyDescent="0.2">
      <c r="B1197" s="137" t="s">
        <v>1725</v>
      </c>
      <c r="C1197" s="138">
        <v>43300</v>
      </c>
      <c r="D1197" s="139" t="s">
        <v>2865</v>
      </c>
      <c r="E1197" s="139" t="s">
        <v>2513</v>
      </c>
      <c r="F1197" s="139">
        <f t="shared" si="18"/>
        <v>43301</v>
      </c>
    </row>
    <row r="1198" spans="2:6" x14ac:dyDescent="0.2">
      <c r="B1198" s="137" t="s">
        <v>1725</v>
      </c>
      <c r="C1198" s="138">
        <v>23560</v>
      </c>
      <c r="D1198" s="139" t="s">
        <v>3203</v>
      </c>
      <c r="E1198" s="139" t="s">
        <v>2503</v>
      </c>
      <c r="F1198" s="139">
        <f t="shared" si="18"/>
        <v>23561</v>
      </c>
    </row>
    <row r="1199" spans="2:6" x14ac:dyDescent="0.2">
      <c r="B1199" s="137" t="s">
        <v>1726</v>
      </c>
      <c r="C1199" s="138">
        <v>41022</v>
      </c>
      <c r="D1199" s="139" t="s">
        <v>3109</v>
      </c>
      <c r="E1199" s="139" t="s">
        <v>2513</v>
      </c>
      <c r="F1199" s="139">
        <f t="shared" si="18"/>
        <v>41023</v>
      </c>
    </row>
    <row r="1200" spans="2:6" x14ac:dyDescent="0.2">
      <c r="B1200" s="137" t="s">
        <v>1727</v>
      </c>
      <c r="C1200" s="138">
        <v>66090</v>
      </c>
      <c r="D1200" s="139" t="s">
        <v>2911</v>
      </c>
      <c r="E1200" s="139" t="s">
        <v>2525</v>
      </c>
      <c r="F1200" s="139">
        <f t="shared" si="18"/>
        <v>66091</v>
      </c>
    </row>
    <row r="1201" spans="2:6" x14ac:dyDescent="0.2">
      <c r="B1201" s="137" t="s">
        <v>1728</v>
      </c>
      <c r="C1201" s="138">
        <v>37630</v>
      </c>
      <c r="D1201" s="139" t="s">
        <v>2882</v>
      </c>
      <c r="E1201" s="139" t="s">
        <v>2513</v>
      </c>
      <c r="F1201" s="139">
        <f t="shared" si="18"/>
        <v>37631</v>
      </c>
    </row>
    <row r="1202" spans="2:6" x14ac:dyDescent="0.2">
      <c r="B1202" s="137" t="s">
        <v>1729</v>
      </c>
      <c r="C1202" s="138">
        <v>41264</v>
      </c>
      <c r="D1202" s="139" t="s">
        <v>3109</v>
      </c>
      <c r="E1202" s="139" t="s">
        <v>2513</v>
      </c>
      <c r="F1202" s="139">
        <f t="shared" si="18"/>
        <v>41265</v>
      </c>
    </row>
    <row r="1203" spans="2:6" x14ac:dyDescent="0.2">
      <c r="B1203" s="137" t="s">
        <v>1730</v>
      </c>
      <c r="C1203" s="138">
        <v>41000</v>
      </c>
      <c r="D1203" s="139" t="s">
        <v>3109</v>
      </c>
      <c r="E1203" s="139" t="s">
        <v>2513</v>
      </c>
      <c r="F1203" s="139">
        <f t="shared" si="18"/>
        <v>41001</v>
      </c>
    </row>
    <row r="1204" spans="2:6" x14ac:dyDescent="0.2">
      <c r="B1204" s="137" t="s">
        <v>1731</v>
      </c>
      <c r="C1204" s="138">
        <v>89150</v>
      </c>
      <c r="D1204" s="139" t="s">
        <v>2889</v>
      </c>
      <c r="E1204" s="139" t="s">
        <v>2553</v>
      </c>
      <c r="F1204" s="139">
        <f t="shared" si="18"/>
        <v>89151</v>
      </c>
    </row>
    <row r="1205" spans="2:6" x14ac:dyDescent="0.2">
      <c r="B1205" s="137" t="s">
        <v>1732</v>
      </c>
      <c r="C1205" s="138">
        <v>89100</v>
      </c>
      <c r="D1205" s="139" t="s">
        <v>2889</v>
      </c>
      <c r="E1205" s="139" t="s">
        <v>2553</v>
      </c>
      <c r="F1205" s="139">
        <f t="shared" si="18"/>
        <v>89101</v>
      </c>
    </row>
    <row r="1206" spans="2:6" x14ac:dyDescent="0.2">
      <c r="B1206" s="137" t="s">
        <v>1733</v>
      </c>
      <c r="C1206" s="138">
        <v>32210</v>
      </c>
      <c r="D1206" s="139" t="s">
        <v>2893</v>
      </c>
      <c r="E1206" s="139" t="s">
        <v>2513</v>
      </c>
      <c r="F1206" s="139">
        <f t="shared" si="18"/>
        <v>32211</v>
      </c>
    </row>
    <row r="1207" spans="2:6" x14ac:dyDescent="0.2">
      <c r="B1207" s="137" t="s">
        <v>1734</v>
      </c>
      <c r="C1207" s="138">
        <v>51540</v>
      </c>
      <c r="D1207" s="139" t="s">
        <v>3221</v>
      </c>
      <c r="E1207" s="139" t="s">
        <v>2513</v>
      </c>
      <c r="F1207" s="139">
        <f t="shared" si="18"/>
        <v>51541</v>
      </c>
    </row>
    <row r="1208" spans="2:6" x14ac:dyDescent="0.2">
      <c r="B1208" s="137" t="s">
        <v>1735</v>
      </c>
      <c r="C1208" s="138">
        <v>86200</v>
      </c>
      <c r="D1208" s="139" t="s">
        <v>2869</v>
      </c>
      <c r="E1208" s="139" t="s">
        <v>2553</v>
      </c>
      <c r="F1208" s="139">
        <f t="shared" si="18"/>
        <v>86201</v>
      </c>
    </row>
    <row r="1209" spans="2:6" x14ac:dyDescent="0.2">
      <c r="B1209" s="137" t="s">
        <v>1736</v>
      </c>
      <c r="C1209" s="138">
        <v>85400</v>
      </c>
      <c r="D1209" s="139" t="s">
        <v>3123</v>
      </c>
      <c r="E1209" s="139" t="s">
        <v>2553</v>
      </c>
      <c r="F1209" s="139">
        <f t="shared" si="18"/>
        <v>85401</v>
      </c>
    </row>
    <row r="1210" spans="2:6" x14ac:dyDescent="0.2">
      <c r="B1210" s="137" t="s">
        <v>1737</v>
      </c>
      <c r="C1210" s="138">
        <v>86410</v>
      </c>
      <c r="D1210" s="139" t="s">
        <v>2869</v>
      </c>
      <c r="E1210" s="139" t="s">
        <v>2553</v>
      </c>
      <c r="F1210" s="139">
        <f t="shared" si="18"/>
        <v>86411</v>
      </c>
    </row>
    <row r="1211" spans="2:6" x14ac:dyDescent="0.2">
      <c r="B1211" s="137" t="s">
        <v>1738</v>
      </c>
      <c r="C1211" s="138">
        <v>86650</v>
      </c>
      <c r="D1211" s="139" t="s">
        <v>2869</v>
      </c>
      <c r="E1211" s="139" t="s">
        <v>2553</v>
      </c>
      <c r="F1211" s="139">
        <f t="shared" si="18"/>
        <v>86651</v>
      </c>
    </row>
    <row r="1212" spans="2:6" x14ac:dyDescent="0.2">
      <c r="B1212" s="137" t="s">
        <v>1739</v>
      </c>
      <c r="C1212" s="138">
        <v>47930</v>
      </c>
      <c r="D1212" s="139" t="s">
        <v>2797</v>
      </c>
      <c r="E1212" s="139" t="s">
        <v>2513</v>
      </c>
      <c r="F1212" s="139">
        <f t="shared" si="18"/>
        <v>47931</v>
      </c>
    </row>
    <row r="1213" spans="2:6" x14ac:dyDescent="0.2">
      <c r="B1213" s="137" t="s">
        <v>1740</v>
      </c>
      <c r="C1213" s="138">
        <v>73120</v>
      </c>
      <c r="D1213" s="139" t="s">
        <v>2830</v>
      </c>
      <c r="E1213" s="139" t="s">
        <v>2525</v>
      </c>
      <c r="F1213" s="139">
        <f t="shared" si="18"/>
        <v>73121</v>
      </c>
    </row>
    <row r="1214" spans="2:6" x14ac:dyDescent="0.2">
      <c r="B1214" s="137" t="s">
        <v>1741</v>
      </c>
      <c r="C1214" s="138">
        <v>40250</v>
      </c>
      <c r="D1214" s="139" t="s">
        <v>2791</v>
      </c>
      <c r="E1214" s="139" t="s">
        <v>2513</v>
      </c>
      <c r="F1214" s="139">
        <f t="shared" si="18"/>
        <v>40251</v>
      </c>
    </row>
    <row r="1215" spans="2:6" x14ac:dyDescent="0.2">
      <c r="B1215" s="137" t="s">
        <v>1742</v>
      </c>
      <c r="C1215" s="138">
        <v>29240</v>
      </c>
      <c r="D1215" s="139" t="s">
        <v>2846</v>
      </c>
      <c r="E1215" s="139" t="s">
        <v>2503</v>
      </c>
      <c r="F1215" s="139">
        <f t="shared" si="18"/>
        <v>29241</v>
      </c>
    </row>
    <row r="1216" spans="2:6" x14ac:dyDescent="0.2">
      <c r="B1216" s="137" t="s">
        <v>1743</v>
      </c>
      <c r="C1216" s="138">
        <v>16700</v>
      </c>
      <c r="D1216" s="139" t="s">
        <v>3142</v>
      </c>
      <c r="E1216" s="139" t="s">
        <v>2577</v>
      </c>
      <c r="F1216" s="139">
        <f t="shared" si="18"/>
        <v>16701</v>
      </c>
    </row>
    <row r="1217" spans="2:6" x14ac:dyDescent="0.2">
      <c r="B1217" s="137" t="s">
        <v>1744</v>
      </c>
      <c r="C1217" s="138">
        <v>29180</v>
      </c>
      <c r="D1217" s="139" t="s">
        <v>2846</v>
      </c>
      <c r="E1217" s="139" t="s">
        <v>2503</v>
      </c>
      <c r="F1217" s="139">
        <f t="shared" si="18"/>
        <v>29181</v>
      </c>
    </row>
    <row r="1218" spans="2:6" x14ac:dyDescent="0.2">
      <c r="B1218" s="137" t="s">
        <v>1745</v>
      </c>
      <c r="C1218" s="138">
        <v>43200</v>
      </c>
      <c r="D1218" s="139" t="s">
        <v>2865</v>
      </c>
      <c r="E1218" s="139" t="s">
        <v>2513</v>
      </c>
      <c r="F1218" s="139">
        <f t="shared" si="18"/>
        <v>43201</v>
      </c>
    </row>
    <row r="1219" spans="2:6" x14ac:dyDescent="0.2">
      <c r="B1219" s="137" t="s">
        <v>1746</v>
      </c>
      <c r="C1219" s="138">
        <v>17120</v>
      </c>
      <c r="D1219" s="139" t="s">
        <v>3140</v>
      </c>
      <c r="E1219" s="139" t="s">
        <v>2503</v>
      </c>
      <c r="F1219" s="139">
        <f t="shared" si="18"/>
        <v>17121</v>
      </c>
    </row>
    <row r="1220" spans="2:6" x14ac:dyDescent="0.2">
      <c r="B1220" s="137" t="s">
        <v>1747</v>
      </c>
      <c r="C1220" s="138">
        <v>26064</v>
      </c>
      <c r="D1220" s="139" t="s">
        <v>2844</v>
      </c>
      <c r="E1220" s="139" t="s">
        <v>2503</v>
      </c>
      <c r="F1220" s="139">
        <f t="shared" si="18"/>
        <v>26065</v>
      </c>
    </row>
    <row r="1221" spans="2:6" x14ac:dyDescent="0.2">
      <c r="B1221" s="137" t="s">
        <v>1748</v>
      </c>
      <c r="C1221" s="138">
        <v>26030</v>
      </c>
      <c r="D1221" s="139" t="s">
        <v>2844</v>
      </c>
      <c r="E1221" s="139" t="s">
        <v>2503</v>
      </c>
      <c r="F1221" s="139">
        <f t="shared" si="18"/>
        <v>26031</v>
      </c>
    </row>
    <row r="1222" spans="2:6" x14ac:dyDescent="0.2">
      <c r="B1222" s="137" t="s">
        <v>2580</v>
      </c>
      <c r="C1222" s="138">
        <v>26000</v>
      </c>
      <c r="D1222" s="139" t="s">
        <v>2844</v>
      </c>
      <c r="E1222" s="139" t="s">
        <v>2503</v>
      </c>
      <c r="F1222" s="139">
        <f t="shared" si="18"/>
        <v>26001</v>
      </c>
    </row>
    <row r="1223" spans="2:6" x14ac:dyDescent="0.2">
      <c r="B1223" s="137" t="s">
        <v>1749</v>
      </c>
      <c r="C1223" s="138">
        <v>26050</v>
      </c>
      <c r="D1223" s="139" t="s">
        <v>2844</v>
      </c>
      <c r="E1223" s="139" t="s">
        <v>2503</v>
      </c>
      <c r="F1223" s="139">
        <f t="shared" ref="F1223:F1286" si="19">C1223+1</f>
        <v>26051</v>
      </c>
    </row>
    <row r="1224" spans="2:6" x14ac:dyDescent="0.2">
      <c r="B1224" s="137" t="s">
        <v>1750</v>
      </c>
      <c r="C1224" s="138">
        <v>26070</v>
      </c>
      <c r="D1224" s="139" t="s">
        <v>2844</v>
      </c>
      <c r="E1224" s="139" t="s">
        <v>2503</v>
      </c>
      <c r="F1224" s="139">
        <f t="shared" si="19"/>
        <v>26071</v>
      </c>
    </row>
    <row r="1225" spans="2:6" x14ac:dyDescent="0.2">
      <c r="B1225" s="137" t="s">
        <v>1751</v>
      </c>
      <c r="C1225" s="138">
        <v>26090</v>
      </c>
      <c r="D1225" s="139" t="s">
        <v>2844</v>
      </c>
      <c r="E1225" s="139" t="s">
        <v>2503</v>
      </c>
      <c r="F1225" s="139">
        <f t="shared" si="19"/>
        <v>26091</v>
      </c>
    </row>
    <row r="1226" spans="2:6" x14ac:dyDescent="0.2">
      <c r="B1226" s="137" t="s">
        <v>1752</v>
      </c>
      <c r="C1226" s="138">
        <v>26080</v>
      </c>
      <c r="D1226" s="139" t="s">
        <v>2844</v>
      </c>
      <c r="E1226" s="139" t="s">
        <v>2503</v>
      </c>
      <c r="F1226" s="139">
        <f t="shared" si="19"/>
        <v>26081</v>
      </c>
    </row>
    <row r="1227" spans="2:6" ht="25.5" x14ac:dyDescent="0.2">
      <c r="B1227" s="137" t="s">
        <v>1753</v>
      </c>
      <c r="C1227" s="138">
        <v>26020</v>
      </c>
      <c r="D1227" s="139" t="s">
        <v>2844</v>
      </c>
      <c r="E1227" s="139" t="s">
        <v>2503</v>
      </c>
      <c r="F1227" s="139">
        <f t="shared" si="19"/>
        <v>26021</v>
      </c>
    </row>
    <row r="1228" spans="2:6" x14ac:dyDescent="0.2">
      <c r="B1228" s="137" t="s">
        <v>1754</v>
      </c>
      <c r="C1228" s="138">
        <v>26054</v>
      </c>
      <c r="D1228" s="139" t="s">
        <v>2844</v>
      </c>
      <c r="E1228" s="139" t="s">
        <v>2503</v>
      </c>
      <c r="F1228" s="139">
        <f t="shared" si="19"/>
        <v>26055</v>
      </c>
    </row>
    <row r="1229" spans="2:6" x14ac:dyDescent="0.2">
      <c r="B1229" s="137" t="s">
        <v>1755</v>
      </c>
      <c r="C1229" s="138">
        <v>23260</v>
      </c>
      <c r="D1229" s="139" t="s">
        <v>3140</v>
      </c>
      <c r="E1229" s="139" t="s">
        <v>2503</v>
      </c>
      <c r="F1229" s="139">
        <f t="shared" si="19"/>
        <v>23261</v>
      </c>
    </row>
    <row r="1230" spans="2:6" x14ac:dyDescent="0.2">
      <c r="B1230" s="137" t="s">
        <v>1756</v>
      </c>
      <c r="C1230" s="138">
        <v>95000</v>
      </c>
      <c r="D1230" s="139" t="s">
        <v>2869</v>
      </c>
      <c r="E1230" s="139" t="s">
        <v>2553</v>
      </c>
      <c r="F1230" s="139">
        <f t="shared" si="19"/>
        <v>95001</v>
      </c>
    </row>
    <row r="1231" spans="2:6" x14ac:dyDescent="0.2">
      <c r="B1231" s="137" t="s">
        <v>1757</v>
      </c>
      <c r="C1231" s="138">
        <v>55160</v>
      </c>
      <c r="D1231" s="139" t="s">
        <v>2927</v>
      </c>
      <c r="E1231" s="139" t="s">
        <v>2513</v>
      </c>
      <c r="F1231" s="139">
        <f t="shared" si="19"/>
        <v>55161</v>
      </c>
    </row>
    <row r="1232" spans="2:6" x14ac:dyDescent="0.2">
      <c r="B1232" s="137" t="s">
        <v>1758</v>
      </c>
      <c r="C1232" s="138">
        <v>58260</v>
      </c>
      <c r="D1232" s="139" t="s">
        <v>2948</v>
      </c>
      <c r="E1232" s="139" t="s">
        <v>2513</v>
      </c>
      <c r="F1232" s="139">
        <f t="shared" si="19"/>
        <v>58261</v>
      </c>
    </row>
    <row r="1233" spans="2:6" x14ac:dyDescent="0.2">
      <c r="B1233" s="137" t="s">
        <v>1759</v>
      </c>
      <c r="C1233" s="138">
        <v>52130</v>
      </c>
      <c r="D1233" s="139" t="s">
        <v>2871</v>
      </c>
      <c r="E1233" s="139" t="s">
        <v>2513</v>
      </c>
      <c r="F1233" s="139">
        <f t="shared" si="19"/>
        <v>52131</v>
      </c>
    </row>
    <row r="1234" spans="2:6" x14ac:dyDescent="0.2">
      <c r="B1234" s="137" t="s">
        <v>1760</v>
      </c>
      <c r="C1234" s="138">
        <v>83000</v>
      </c>
      <c r="D1234" s="139" t="s">
        <v>3123</v>
      </c>
      <c r="E1234" s="139" t="s">
        <v>2553</v>
      </c>
      <c r="F1234" s="139">
        <f t="shared" si="19"/>
        <v>83001</v>
      </c>
    </row>
    <row r="1235" spans="2:6" x14ac:dyDescent="0.2">
      <c r="B1235" s="137" t="s">
        <v>1761</v>
      </c>
      <c r="C1235" s="138">
        <v>47296</v>
      </c>
      <c r="D1235" s="139" t="s">
        <v>2802</v>
      </c>
      <c r="E1235" s="139" t="s">
        <v>2513</v>
      </c>
      <c r="F1235" s="139">
        <f t="shared" si="19"/>
        <v>47297</v>
      </c>
    </row>
    <row r="1236" spans="2:6" x14ac:dyDescent="0.2">
      <c r="B1236" s="137" t="s">
        <v>1762</v>
      </c>
      <c r="C1236" s="138">
        <v>81550</v>
      </c>
      <c r="D1236" s="139" t="s">
        <v>3064</v>
      </c>
      <c r="E1236" s="139" t="s">
        <v>2553</v>
      </c>
      <c r="F1236" s="139">
        <f t="shared" si="19"/>
        <v>81551</v>
      </c>
    </row>
    <row r="1237" spans="2:6" x14ac:dyDescent="0.2">
      <c r="B1237" s="137" t="s">
        <v>1763</v>
      </c>
      <c r="C1237" s="138">
        <v>75190</v>
      </c>
      <c r="D1237" s="139" t="s">
        <v>3282</v>
      </c>
      <c r="E1237" s="139" t="s">
        <v>2525</v>
      </c>
      <c r="F1237" s="139">
        <f t="shared" si="19"/>
        <v>75191</v>
      </c>
    </row>
    <row r="1238" spans="2:6" x14ac:dyDescent="0.2">
      <c r="B1238" s="137" t="s">
        <v>1764</v>
      </c>
      <c r="C1238" s="138">
        <v>74900</v>
      </c>
      <c r="D1238" s="139" t="s">
        <v>3282</v>
      </c>
      <c r="E1238" s="139" t="s">
        <v>2525</v>
      </c>
      <c r="F1238" s="139">
        <f t="shared" si="19"/>
        <v>74901</v>
      </c>
    </row>
    <row r="1239" spans="2:6" x14ac:dyDescent="0.2">
      <c r="B1239" s="137" t="s">
        <v>1765</v>
      </c>
      <c r="C1239" s="138">
        <v>39424</v>
      </c>
      <c r="D1239" s="139" t="s">
        <v>2880</v>
      </c>
      <c r="E1239" s="139" t="s">
        <v>2513</v>
      </c>
      <c r="F1239" s="139">
        <f t="shared" si="19"/>
        <v>39425</v>
      </c>
    </row>
    <row r="1240" spans="2:6" x14ac:dyDescent="0.2">
      <c r="B1240" s="137" t="s">
        <v>1766</v>
      </c>
      <c r="C1240" s="138">
        <v>17100</v>
      </c>
      <c r="D1240" s="139" t="s">
        <v>2862</v>
      </c>
      <c r="E1240" s="139" t="s">
        <v>2503</v>
      </c>
      <c r="F1240" s="139">
        <f t="shared" si="19"/>
        <v>17101</v>
      </c>
    </row>
    <row r="1241" spans="2:6" x14ac:dyDescent="0.2">
      <c r="B1241" s="137" t="s">
        <v>1767</v>
      </c>
      <c r="C1241" s="138">
        <v>39250</v>
      </c>
      <c r="D1241" s="139" t="s">
        <v>2880</v>
      </c>
      <c r="E1241" s="139" t="s">
        <v>2513</v>
      </c>
      <c r="F1241" s="139">
        <f t="shared" si="19"/>
        <v>39251</v>
      </c>
    </row>
    <row r="1242" spans="2:6" x14ac:dyDescent="0.2">
      <c r="B1242" s="137" t="s">
        <v>1768</v>
      </c>
      <c r="C1242" s="138">
        <v>34050</v>
      </c>
      <c r="D1242" s="139" t="s">
        <v>2838</v>
      </c>
      <c r="E1242" s="139" t="s">
        <v>2513</v>
      </c>
      <c r="F1242" s="139">
        <f t="shared" si="19"/>
        <v>34051</v>
      </c>
    </row>
    <row r="1243" spans="2:6" x14ac:dyDescent="0.2">
      <c r="B1243" s="137" t="s">
        <v>1769</v>
      </c>
      <c r="C1243" s="138">
        <v>58230</v>
      </c>
      <c r="D1243" s="139" t="s">
        <v>2948</v>
      </c>
      <c r="E1243" s="139" t="s">
        <v>2513</v>
      </c>
      <c r="F1243" s="139">
        <f t="shared" si="19"/>
        <v>58231</v>
      </c>
    </row>
    <row r="1244" spans="2:6" x14ac:dyDescent="0.2">
      <c r="B1244" s="137" t="s">
        <v>1770</v>
      </c>
      <c r="C1244" s="138">
        <v>43110</v>
      </c>
      <c r="D1244" s="139" t="s">
        <v>2865</v>
      </c>
      <c r="E1244" s="139" t="s">
        <v>2513</v>
      </c>
      <c r="F1244" s="139">
        <f t="shared" si="19"/>
        <v>43111</v>
      </c>
    </row>
    <row r="1245" spans="2:6" x14ac:dyDescent="0.2">
      <c r="B1245" s="137" t="s">
        <v>1771</v>
      </c>
      <c r="C1245" s="138">
        <v>32350</v>
      </c>
      <c r="D1245" s="139" t="s">
        <v>2893</v>
      </c>
      <c r="E1245" s="139" t="s">
        <v>2513</v>
      </c>
      <c r="F1245" s="139">
        <f t="shared" si="19"/>
        <v>32351</v>
      </c>
    </row>
    <row r="1246" spans="2:6" x14ac:dyDescent="0.2">
      <c r="B1246" s="137" t="s">
        <v>1772</v>
      </c>
      <c r="C1246" s="138">
        <v>68060</v>
      </c>
      <c r="D1246" s="139" t="s">
        <v>2911</v>
      </c>
      <c r="E1246" s="139" t="s">
        <v>2525</v>
      </c>
      <c r="F1246" s="139">
        <f t="shared" si="19"/>
        <v>68061</v>
      </c>
    </row>
    <row r="1247" spans="2:6" x14ac:dyDescent="0.2">
      <c r="B1247" s="137" t="s">
        <v>1773</v>
      </c>
      <c r="C1247" s="138">
        <v>43340</v>
      </c>
      <c r="D1247" s="139" t="s">
        <v>2865</v>
      </c>
      <c r="E1247" s="139" t="s">
        <v>2513</v>
      </c>
      <c r="F1247" s="139">
        <f t="shared" si="19"/>
        <v>43341</v>
      </c>
    </row>
    <row r="1248" spans="2:6" x14ac:dyDescent="0.2">
      <c r="B1248" s="137" t="s">
        <v>1774</v>
      </c>
      <c r="C1248" s="138">
        <v>69340</v>
      </c>
      <c r="D1248" s="139" t="s">
        <v>2925</v>
      </c>
      <c r="E1248" s="139" t="s">
        <v>2525</v>
      </c>
      <c r="F1248" s="139">
        <f t="shared" si="19"/>
        <v>69341</v>
      </c>
    </row>
    <row r="1249" spans="2:6" x14ac:dyDescent="0.2">
      <c r="B1249" s="137" t="s">
        <v>1775</v>
      </c>
      <c r="C1249" s="138">
        <v>29210</v>
      </c>
      <c r="D1249" s="139" t="s">
        <v>2846</v>
      </c>
      <c r="E1249" s="139" t="s">
        <v>2503</v>
      </c>
      <c r="F1249" s="139">
        <f t="shared" si="19"/>
        <v>29211</v>
      </c>
    </row>
    <row r="1250" spans="2:6" x14ac:dyDescent="0.2">
      <c r="B1250" s="137" t="s">
        <v>1776</v>
      </c>
      <c r="C1250" s="138">
        <v>69300</v>
      </c>
      <c r="D1250" s="139" t="s">
        <v>2925</v>
      </c>
      <c r="E1250" s="139" t="s">
        <v>2525</v>
      </c>
      <c r="F1250" s="139">
        <f t="shared" si="19"/>
        <v>69301</v>
      </c>
    </row>
    <row r="1251" spans="2:6" x14ac:dyDescent="0.2">
      <c r="B1251" s="137" t="s">
        <v>1777</v>
      </c>
      <c r="C1251" s="138">
        <v>40450</v>
      </c>
      <c r="D1251" s="139" t="s">
        <v>2791</v>
      </c>
      <c r="E1251" s="139" t="s">
        <v>2513</v>
      </c>
      <c r="F1251" s="139">
        <f t="shared" si="19"/>
        <v>40451</v>
      </c>
    </row>
    <row r="1252" spans="2:6" x14ac:dyDescent="0.2">
      <c r="B1252" s="137" t="s">
        <v>1778</v>
      </c>
      <c r="C1252" s="138">
        <v>22660</v>
      </c>
      <c r="D1252" s="139" t="s">
        <v>2849</v>
      </c>
      <c r="E1252" s="139" t="s">
        <v>2503</v>
      </c>
      <c r="F1252" s="139">
        <f t="shared" si="19"/>
        <v>22661</v>
      </c>
    </row>
    <row r="1253" spans="2:6" x14ac:dyDescent="0.2">
      <c r="B1253" s="137" t="s">
        <v>1779</v>
      </c>
      <c r="C1253" s="138">
        <v>39660</v>
      </c>
      <c r="D1253" s="139" t="s">
        <v>2880</v>
      </c>
      <c r="E1253" s="139" t="s">
        <v>2513</v>
      </c>
      <c r="F1253" s="139">
        <f t="shared" si="19"/>
        <v>39661</v>
      </c>
    </row>
    <row r="1254" spans="2:6" x14ac:dyDescent="0.2">
      <c r="B1254" s="137" t="s">
        <v>1780</v>
      </c>
      <c r="C1254" s="138">
        <v>32130</v>
      </c>
      <c r="D1254" s="139" t="s">
        <v>2893</v>
      </c>
      <c r="E1254" s="139" t="s">
        <v>2513</v>
      </c>
      <c r="F1254" s="139">
        <f t="shared" si="19"/>
        <v>32131</v>
      </c>
    </row>
    <row r="1255" spans="2:6" x14ac:dyDescent="0.2">
      <c r="B1255" s="137" t="s">
        <v>1781</v>
      </c>
      <c r="C1255" s="138">
        <v>48222</v>
      </c>
      <c r="D1255" s="139" t="s">
        <v>2822</v>
      </c>
      <c r="E1255" s="139" t="s">
        <v>2513</v>
      </c>
      <c r="F1255" s="139">
        <f t="shared" si="19"/>
        <v>48223</v>
      </c>
    </row>
    <row r="1256" spans="2:6" x14ac:dyDescent="0.2">
      <c r="B1256" s="137" t="s">
        <v>1782</v>
      </c>
      <c r="C1256" s="138">
        <v>55180</v>
      </c>
      <c r="D1256" s="139" t="s">
        <v>2795</v>
      </c>
      <c r="E1256" s="139" t="s">
        <v>2513</v>
      </c>
      <c r="F1256" s="139">
        <f t="shared" si="19"/>
        <v>55181</v>
      </c>
    </row>
    <row r="1257" spans="2:6" x14ac:dyDescent="0.2">
      <c r="B1257" s="137" t="s">
        <v>1783</v>
      </c>
      <c r="C1257" s="138">
        <v>48080</v>
      </c>
      <c r="D1257" s="139" t="s">
        <v>2822</v>
      </c>
      <c r="E1257" s="139" t="s">
        <v>2513</v>
      </c>
      <c r="F1257" s="139">
        <f t="shared" si="19"/>
        <v>48081</v>
      </c>
    </row>
    <row r="1258" spans="2:6" x14ac:dyDescent="0.2">
      <c r="B1258" s="137" t="s">
        <v>1784</v>
      </c>
      <c r="C1258" s="138">
        <v>35510</v>
      </c>
      <c r="D1258" s="139" t="s">
        <v>2816</v>
      </c>
      <c r="E1258" s="139" t="s">
        <v>2513</v>
      </c>
      <c r="F1258" s="139">
        <f t="shared" si="19"/>
        <v>35511</v>
      </c>
    </row>
    <row r="1259" spans="2:6" x14ac:dyDescent="0.2">
      <c r="B1259" s="137" t="s">
        <v>1785</v>
      </c>
      <c r="C1259" s="138">
        <v>64170</v>
      </c>
      <c r="D1259" s="139" t="s">
        <v>2832</v>
      </c>
      <c r="E1259" s="139" t="s">
        <v>2513</v>
      </c>
      <c r="F1259" s="139">
        <f t="shared" si="19"/>
        <v>64171</v>
      </c>
    </row>
    <row r="1260" spans="2:6" x14ac:dyDescent="0.2">
      <c r="B1260" s="137" t="s">
        <v>1786</v>
      </c>
      <c r="C1260" s="138">
        <v>64470</v>
      </c>
      <c r="D1260" s="139" t="s">
        <v>2832</v>
      </c>
      <c r="E1260" s="139" t="s">
        <v>2513</v>
      </c>
      <c r="F1260" s="139">
        <f t="shared" si="19"/>
        <v>64471</v>
      </c>
    </row>
    <row r="1261" spans="2:6" x14ac:dyDescent="0.2">
      <c r="B1261" s="137" t="s">
        <v>1787</v>
      </c>
      <c r="C1261" s="138">
        <v>31650</v>
      </c>
      <c r="D1261" s="139" t="s">
        <v>2997</v>
      </c>
      <c r="E1261" s="139" t="s">
        <v>2513</v>
      </c>
      <c r="F1261" s="139">
        <f t="shared" si="19"/>
        <v>31651</v>
      </c>
    </row>
    <row r="1262" spans="2:6" x14ac:dyDescent="0.2">
      <c r="B1262" s="137" t="s">
        <v>1788</v>
      </c>
      <c r="C1262" s="138">
        <v>59310</v>
      </c>
      <c r="D1262" s="139" t="s">
        <v>2887</v>
      </c>
      <c r="E1262" s="139" t="s">
        <v>2513</v>
      </c>
      <c r="F1262" s="139">
        <f t="shared" si="19"/>
        <v>59311</v>
      </c>
    </row>
    <row r="1263" spans="2:6" x14ac:dyDescent="0.2">
      <c r="B1263" s="137" t="s">
        <v>1789</v>
      </c>
      <c r="C1263" s="138">
        <v>48282</v>
      </c>
      <c r="D1263" s="139" t="s">
        <v>2822</v>
      </c>
      <c r="E1263" s="139" t="s">
        <v>2513</v>
      </c>
      <c r="F1263" s="139">
        <f t="shared" si="19"/>
        <v>48283</v>
      </c>
    </row>
    <row r="1264" spans="2:6" x14ac:dyDescent="0.2">
      <c r="B1264" s="137" t="s">
        <v>1790</v>
      </c>
      <c r="C1264" s="138">
        <v>23500</v>
      </c>
      <c r="D1264" s="139" t="s">
        <v>3203</v>
      </c>
      <c r="E1264" s="139" t="s">
        <v>2503</v>
      </c>
      <c r="F1264" s="139">
        <f t="shared" si="19"/>
        <v>23501</v>
      </c>
    </row>
    <row r="1265" spans="2:6" x14ac:dyDescent="0.2">
      <c r="B1265" s="137" t="s">
        <v>1791</v>
      </c>
      <c r="C1265" s="138">
        <v>50990</v>
      </c>
      <c r="D1265" s="139" t="s">
        <v>2789</v>
      </c>
      <c r="E1265" s="139" t="s">
        <v>2513</v>
      </c>
      <c r="F1265" s="139">
        <f t="shared" si="19"/>
        <v>50991</v>
      </c>
    </row>
    <row r="1266" spans="2:6" x14ac:dyDescent="0.2">
      <c r="B1266" s="137" t="s">
        <v>1792</v>
      </c>
      <c r="C1266" s="138">
        <v>63400</v>
      </c>
      <c r="D1266" s="139" t="s">
        <v>2938</v>
      </c>
      <c r="E1266" s="139" t="s">
        <v>2513</v>
      </c>
      <c r="F1266" s="139">
        <f t="shared" si="19"/>
        <v>63401</v>
      </c>
    </row>
    <row r="1267" spans="2:6" x14ac:dyDescent="0.2">
      <c r="B1267" s="137" t="s">
        <v>1793</v>
      </c>
      <c r="C1267" s="138">
        <v>51330</v>
      </c>
      <c r="D1267" s="139" t="s">
        <v>2828</v>
      </c>
      <c r="E1267" s="139" t="s">
        <v>2513</v>
      </c>
      <c r="F1267" s="139">
        <f t="shared" si="19"/>
        <v>51331</v>
      </c>
    </row>
    <row r="1268" spans="2:6" x14ac:dyDescent="0.2">
      <c r="B1268" s="137" t="s">
        <v>1794</v>
      </c>
      <c r="C1268" s="138">
        <v>11100</v>
      </c>
      <c r="D1268" s="139" t="s">
        <v>2860</v>
      </c>
      <c r="E1268" s="139" t="s">
        <v>2508</v>
      </c>
      <c r="F1268" s="139">
        <f t="shared" si="19"/>
        <v>11101</v>
      </c>
    </row>
    <row r="1269" spans="2:6" x14ac:dyDescent="0.2">
      <c r="B1269" s="137" t="s">
        <v>1795</v>
      </c>
      <c r="C1269" s="138">
        <v>51210</v>
      </c>
      <c r="D1269" s="139" t="s">
        <v>2828</v>
      </c>
      <c r="E1269" s="139" t="s">
        <v>2513</v>
      </c>
      <c r="F1269" s="139">
        <f t="shared" si="19"/>
        <v>51211</v>
      </c>
    </row>
    <row r="1270" spans="2:6" x14ac:dyDescent="0.2">
      <c r="B1270" s="137" t="s">
        <v>1796</v>
      </c>
      <c r="C1270" s="138">
        <v>51220</v>
      </c>
      <c r="D1270" s="139" t="s">
        <v>2828</v>
      </c>
      <c r="E1270" s="139" t="s">
        <v>2513</v>
      </c>
      <c r="F1270" s="139">
        <f t="shared" si="19"/>
        <v>51221</v>
      </c>
    </row>
    <row r="1271" spans="2:6" x14ac:dyDescent="0.2">
      <c r="B1271" s="137" t="s">
        <v>1797</v>
      </c>
      <c r="C1271" s="138">
        <v>47260</v>
      </c>
      <c r="D1271" s="139" t="s">
        <v>2802</v>
      </c>
      <c r="E1271" s="139" t="s">
        <v>2513</v>
      </c>
      <c r="F1271" s="139">
        <f t="shared" si="19"/>
        <v>47261</v>
      </c>
    </row>
    <row r="1272" spans="2:6" x14ac:dyDescent="0.2">
      <c r="B1272" s="137" t="s">
        <v>1798</v>
      </c>
      <c r="C1272" s="138">
        <v>76000</v>
      </c>
      <c r="D1272" s="139" t="s">
        <v>2830</v>
      </c>
      <c r="E1272" s="139" t="s">
        <v>2525</v>
      </c>
      <c r="F1272" s="139">
        <f t="shared" si="19"/>
        <v>76001</v>
      </c>
    </row>
    <row r="1273" spans="2:6" x14ac:dyDescent="0.2">
      <c r="B1273" s="137" t="s">
        <v>1799</v>
      </c>
      <c r="C1273" s="138">
        <v>67010</v>
      </c>
      <c r="D1273" s="139" t="s">
        <v>2825</v>
      </c>
      <c r="E1273" s="139" t="s">
        <v>2525</v>
      </c>
      <c r="F1273" s="139">
        <f t="shared" si="19"/>
        <v>67011</v>
      </c>
    </row>
    <row r="1274" spans="2:6" x14ac:dyDescent="0.2">
      <c r="B1274" s="137" t="s">
        <v>1800</v>
      </c>
      <c r="C1274" s="138">
        <v>21060</v>
      </c>
      <c r="D1274" s="139" t="s">
        <v>2819</v>
      </c>
      <c r="E1274" s="139" t="s">
        <v>2503</v>
      </c>
      <c r="F1274" s="139">
        <f t="shared" si="19"/>
        <v>21061</v>
      </c>
    </row>
    <row r="1275" spans="2:6" x14ac:dyDescent="0.2">
      <c r="B1275" s="137" t="s">
        <v>1801</v>
      </c>
      <c r="C1275" s="138">
        <v>87000</v>
      </c>
      <c r="D1275" s="139" t="s">
        <v>2869</v>
      </c>
      <c r="E1275" s="139" t="s">
        <v>2553</v>
      </c>
      <c r="F1275" s="139">
        <f t="shared" si="19"/>
        <v>87001</v>
      </c>
    </row>
    <row r="1276" spans="2:6" x14ac:dyDescent="0.2">
      <c r="B1276" s="137" t="s">
        <v>1802</v>
      </c>
      <c r="C1276" s="138">
        <v>92650</v>
      </c>
      <c r="D1276" s="139" t="s">
        <v>2897</v>
      </c>
      <c r="E1276" s="139" t="s">
        <v>2553</v>
      </c>
      <c r="F1276" s="139">
        <f t="shared" si="19"/>
        <v>92651</v>
      </c>
    </row>
    <row r="1277" spans="2:6" x14ac:dyDescent="0.2">
      <c r="B1277" s="137" t="s">
        <v>1803</v>
      </c>
      <c r="C1277" s="138">
        <v>41162</v>
      </c>
      <c r="D1277" s="139" t="s">
        <v>3109</v>
      </c>
      <c r="E1277" s="139" t="s">
        <v>2513</v>
      </c>
      <c r="F1277" s="139">
        <f t="shared" si="19"/>
        <v>41163</v>
      </c>
    </row>
    <row r="1278" spans="2:6" x14ac:dyDescent="0.2">
      <c r="B1278" s="137" t="s">
        <v>1804</v>
      </c>
      <c r="C1278" s="138">
        <v>58270</v>
      </c>
      <c r="D1278" s="139" t="s">
        <v>2948</v>
      </c>
      <c r="E1278" s="139" t="s">
        <v>2513</v>
      </c>
      <c r="F1278" s="139">
        <f t="shared" si="19"/>
        <v>58271</v>
      </c>
    </row>
    <row r="1279" spans="2:6" x14ac:dyDescent="0.2">
      <c r="B1279" s="137" t="s">
        <v>1805</v>
      </c>
      <c r="C1279" s="138">
        <v>29350</v>
      </c>
      <c r="D1279" s="139" t="s">
        <v>2846</v>
      </c>
      <c r="E1279" s="139" t="s">
        <v>2503</v>
      </c>
      <c r="F1279" s="139">
        <f t="shared" si="19"/>
        <v>29351</v>
      </c>
    </row>
    <row r="1280" spans="2:6" x14ac:dyDescent="0.2">
      <c r="B1280" s="137" t="s">
        <v>1806</v>
      </c>
      <c r="C1280" s="138">
        <v>47130</v>
      </c>
      <c r="D1280" s="139" t="s">
        <v>3095</v>
      </c>
      <c r="E1280" s="139" t="s">
        <v>2513</v>
      </c>
      <c r="F1280" s="139">
        <f t="shared" si="19"/>
        <v>47131</v>
      </c>
    </row>
    <row r="1281" spans="2:6" x14ac:dyDescent="0.2">
      <c r="B1281" s="137" t="s">
        <v>1807</v>
      </c>
      <c r="C1281" s="138">
        <v>51130</v>
      </c>
      <c r="D1281" s="139" t="s">
        <v>2828</v>
      </c>
      <c r="E1281" s="139" t="s">
        <v>2513</v>
      </c>
      <c r="F1281" s="139">
        <f t="shared" si="19"/>
        <v>51131</v>
      </c>
    </row>
    <row r="1282" spans="2:6" x14ac:dyDescent="0.2">
      <c r="B1282" s="137" t="s">
        <v>1808</v>
      </c>
      <c r="C1282" s="138">
        <v>66120</v>
      </c>
      <c r="D1282" s="139" t="s">
        <v>2911</v>
      </c>
      <c r="E1282" s="139" t="s">
        <v>2525</v>
      </c>
      <c r="F1282" s="139">
        <f t="shared" si="19"/>
        <v>66121</v>
      </c>
    </row>
    <row r="1283" spans="2:6" x14ac:dyDescent="0.2">
      <c r="B1283" s="137" t="s">
        <v>1809</v>
      </c>
      <c r="C1283" s="138">
        <v>42050</v>
      </c>
      <c r="D1283" s="139" t="s">
        <v>2977</v>
      </c>
      <c r="E1283" s="139" t="s">
        <v>2513</v>
      </c>
      <c r="F1283" s="139">
        <f t="shared" si="19"/>
        <v>42051</v>
      </c>
    </row>
    <row r="1284" spans="2:6" x14ac:dyDescent="0.2">
      <c r="B1284" s="137" t="s">
        <v>1810</v>
      </c>
      <c r="C1284" s="138">
        <v>49010</v>
      </c>
      <c r="D1284" s="139" t="s">
        <v>2841</v>
      </c>
      <c r="E1284" s="139" t="s">
        <v>2513</v>
      </c>
      <c r="F1284" s="139">
        <f t="shared" si="19"/>
        <v>49011</v>
      </c>
    </row>
    <row r="1285" spans="2:6" x14ac:dyDescent="0.2">
      <c r="B1285" s="137" t="s">
        <v>1811</v>
      </c>
      <c r="C1285" s="138">
        <v>50620</v>
      </c>
      <c r="D1285" s="139" t="s">
        <v>2789</v>
      </c>
      <c r="E1285" s="139" t="s">
        <v>2513</v>
      </c>
      <c r="F1285" s="139">
        <f t="shared" si="19"/>
        <v>50621</v>
      </c>
    </row>
    <row r="1286" spans="2:6" x14ac:dyDescent="0.2">
      <c r="B1286" s="137" t="s">
        <v>1812</v>
      </c>
      <c r="C1286" s="138">
        <v>69160</v>
      </c>
      <c r="D1286" s="139" t="s">
        <v>2925</v>
      </c>
      <c r="E1286" s="139" t="s">
        <v>2525</v>
      </c>
      <c r="F1286" s="139">
        <f t="shared" si="19"/>
        <v>69161</v>
      </c>
    </row>
    <row r="1287" spans="2:6" x14ac:dyDescent="0.2">
      <c r="B1287" s="137" t="s">
        <v>1813</v>
      </c>
      <c r="C1287" s="138">
        <v>47900</v>
      </c>
      <c r="D1287" s="139" t="s">
        <v>2797</v>
      </c>
      <c r="E1287" s="139" t="s">
        <v>2513</v>
      </c>
      <c r="F1287" s="139">
        <f t="shared" ref="F1287:F1350" si="20">C1287+1</f>
        <v>47901</v>
      </c>
    </row>
    <row r="1288" spans="2:6" x14ac:dyDescent="0.2">
      <c r="B1288" s="137" t="s">
        <v>1814</v>
      </c>
      <c r="C1288" s="138">
        <v>45570</v>
      </c>
      <c r="D1288" s="139" t="s">
        <v>3089</v>
      </c>
      <c r="E1288" s="139" t="s">
        <v>2573</v>
      </c>
      <c r="F1288" s="139">
        <f t="shared" si="20"/>
        <v>45571</v>
      </c>
    </row>
    <row r="1289" spans="2:6" x14ac:dyDescent="0.2">
      <c r="B1289" s="137" t="s">
        <v>1815</v>
      </c>
      <c r="C1289" s="138">
        <v>59110</v>
      </c>
      <c r="D1289" s="139" t="s">
        <v>2938</v>
      </c>
      <c r="E1289" s="139" t="s">
        <v>2513</v>
      </c>
      <c r="F1289" s="139">
        <f t="shared" si="20"/>
        <v>59111</v>
      </c>
    </row>
    <row r="1290" spans="2:6" x14ac:dyDescent="0.2">
      <c r="B1290" s="137" t="s">
        <v>1816</v>
      </c>
      <c r="C1290" s="138">
        <v>43390</v>
      </c>
      <c r="D1290" s="139" t="s">
        <v>2865</v>
      </c>
      <c r="E1290" s="139" t="s">
        <v>2513</v>
      </c>
      <c r="F1290" s="139">
        <f t="shared" si="20"/>
        <v>43391</v>
      </c>
    </row>
    <row r="1291" spans="2:6" x14ac:dyDescent="0.2">
      <c r="B1291" s="137" t="s">
        <v>1817</v>
      </c>
      <c r="C1291" s="138">
        <v>22100</v>
      </c>
      <c r="D1291" s="139" t="s">
        <v>2851</v>
      </c>
      <c r="E1291" s="139" t="s">
        <v>2503</v>
      </c>
      <c r="F1291" s="139">
        <f t="shared" si="20"/>
        <v>22101</v>
      </c>
    </row>
    <row r="1292" spans="2:6" x14ac:dyDescent="0.2">
      <c r="B1292" s="137" t="s">
        <v>1818</v>
      </c>
      <c r="C1292" s="138">
        <v>26360</v>
      </c>
      <c r="D1292" s="139" t="s">
        <v>2844</v>
      </c>
      <c r="E1292" s="139" t="s">
        <v>2503</v>
      </c>
      <c r="F1292" s="139">
        <f t="shared" si="20"/>
        <v>26361</v>
      </c>
    </row>
    <row r="1293" spans="2:6" x14ac:dyDescent="0.2">
      <c r="B1293" s="137" t="s">
        <v>1819</v>
      </c>
      <c r="C1293" s="138">
        <v>94150</v>
      </c>
      <c r="D1293" s="139" t="s">
        <v>2869</v>
      </c>
      <c r="E1293" s="139" t="s">
        <v>2553</v>
      </c>
      <c r="F1293" s="139">
        <f t="shared" si="20"/>
        <v>94151</v>
      </c>
    </row>
    <row r="1294" spans="2:6" x14ac:dyDescent="0.2">
      <c r="B1294" s="137" t="s">
        <v>1820</v>
      </c>
      <c r="C1294" s="138">
        <v>29490</v>
      </c>
      <c r="D1294" s="139" t="s">
        <v>3404</v>
      </c>
      <c r="E1294" s="139" t="s">
        <v>2503</v>
      </c>
      <c r="F1294" s="139">
        <f t="shared" si="20"/>
        <v>29491</v>
      </c>
    </row>
    <row r="1295" spans="2:6" x14ac:dyDescent="0.2">
      <c r="B1295" s="137" t="s">
        <v>1821</v>
      </c>
      <c r="C1295" s="138">
        <v>31350</v>
      </c>
      <c r="D1295" s="139" t="s">
        <v>2997</v>
      </c>
      <c r="E1295" s="139" t="s">
        <v>2513</v>
      </c>
      <c r="F1295" s="139">
        <f t="shared" si="20"/>
        <v>31351</v>
      </c>
    </row>
    <row r="1296" spans="2:6" x14ac:dyDescent="0.2">
      <c r="B1296" s="137" t="s">
        <v>1822</v>
      </c>
      <c r="C1296" s="138">
        <v>52320</v>
      </c>
      <c r="D1296" s="139" t="s">
        <v>2871</v>
      </c>
      <c r="E1296" s="139" t="s">
        <v>2513</v>
      </c>
      <c r="F1296" s="139">
        <f t="shared" si="20"/>
        <v>52321</v>
      </c>
    </row>
    <row r="1297" spans="2:6" x14ac:dyDescent="0.2">
      <c r="B1297" s="137" t="s">
        <v>1823</v>
      </c>
      <c r="C1297" s="138">
        <v>73080</v>
      </c>
      <c r="D1297" s="139" t="s">
        <v>2830</v>
      </c>
      <c r="E1297" s="139" t="s">
        <v>2525</v>
      </c>
      <c r="F1297" s="139">
        <f t="shared" si="20"/>
        <v>73081</v>
      </c>
    </row>
    <row r="1298" spans="2:6" x14ac:dyDescent="0.2">
      <c r="B1298" s="137" t="s">
        <v>1824</v>
      </c>
      <c r="C1298" s="138">
        <v>23570</v>
      </c>
      <c r="D1298" s="139" t="s">
        <v>3203</v>
      </c>
      <c r="E1298" s="139" t="s">
        <v>2503</v>
      </c>
      <c r="F1298" s="139">
        <f t="shared" si="20"/>
        <v>23571</v>
      </c>
    </row>
    <row r="1299" spans="2:6" x14ac:dyDescent="0.2">
      <c r="B1299" s="137" t="s">
        <v>1825</v>
      </c>
      <c r="C1299" s="138">
        <v>54570</v>
      </c>
      <c r="D1299" s="139" t="s">
        <v>2927</v>
      </c>
      <c r="E1299" s="139" t="s">
        <v>2513</v>
      </c>
      <c r="F1299" s="139">
        <f t="shared" si="20"/>
        <v>54571</v>
      </c>
    </row>
    <row r="1300" spans="2:6" x14ac:dyDescent="0.2">
      <c r="B1300" s="137" t="s">
        <v>1826</v>
      </c>
      <c r="C1300" s="138">
        <v>54810</v>
      </c>
      <c r="D1300" s="139" t="s">
        <v>2914</v>
      </c>
      <c r="E1300" s="139" t="s">
        <v>2513</v>
      </c>
      <c r="F1300" s="139">
        <f t="shared" si="20"/>
        <v>54811</v>
      </c>
    </row>
    <row r="1301" spans="2:6" x14ac:dyDescent="0.2">
      <c r="B1301" s="137" t="s">
        <v>1827</v>
      </c>
      <c r="C1301" s="138">
        <v>54792</v>
      </c>
      <c r="D1301" s="139" t="s">
        <v>2914</v>
      </c>
      <c r="E1301" s="139" t="s">
        <v>2513</v>
      </c>
      <c r="F1301" s="139">
        <f t="shared" si="20"/>
        <v>54793</v>
      </c>
    </row>
    <row r="1302" spans="2:6" x14ac:dyDescent="0.2">
      <c r="B1302" s="137" t="s">
        <v>1828</v>
      </c>
      <c r="C1302" s="138">
        <v>53710</v>
      </c>
      <c r="D1302" s="139" t="s">
        <v>2927</v>
      </c>
      <c r="E1302" s="139" t="s">
        <v>2513</v>
      </c>
      <c r="F1302" s="139">
        <f t="shared" si="20"/>
        <v>53711</v>
      </c>
    </row>
    <row r="1303" spans="2:6" x14ac:dyDescent="0.2">
      <c r="B1303" s="137" t="s">
        <v>1829</v>
      </c>
      <c r="C1303" s="138">
        <v>54890</v>
      </c>
      <c r="D1303" s="139" t="s">
        <v>2927</v>
      </c>
      <c r="E1303" s="139" t="s">
        <v>2513</v>
      </c>
      <c r="F1303" s="139">
        <f t="shared" si="20"/>
        <v>54891</v>
      </c>
    </row>
    <row r="1304" spans="2:6" x14ac:dyDescent="0.2">
      <c r="B1304" s="137" t="s">
        <v>1830</v>
      </c>
      <c r="C1304" s="138">
        <v>54000</v>
      </c>
      <c r="D1304" s="139" t="s">
        <v>2927</v>
      </c>
      <c r="E1304" s="139" t="s">
        <v>2513</v>
      </c>
      <c r="F1304" s="139">
        <f t="shared" si="20"/>
        <v>54001</v>
      </c>
    </row>
    <row r="1305" spans="2:6" x14ac:dyDescent="0.2">
      <c r="B1305" s="137" t="s">
        <v>1831</v>
      </c>
      <c r="C1305" s="138">
        <v>54760</v>
      </c>
      <c r="D1305" s="139" t="s">
        <v>2914</v>
      </c>
      <c r="E1305" s="139" t="s">
        <v>2513</v>
      </c>
      <c r="F1305" s="139">
        <f t="shared" si="20"/>
        <v>54761</v>
      </c>
    </row>
    <row r="1306" spans="2:6" x14ac:dyDescent="0.2">
      <c r="B1306" s="137" t="s">
        <v>1832</v>
      </c>
      <c r="C1306" s="138">
        <v>54500</v>
      </c>
      <c r="D1306" s="139" t="s">
        <v>2927</v>
      </c>
      <c r="E1306" s="139" t="s">
        <v>2513</v>
      </c>
      <c r="F1306" s="139">
        <f t="shared" si="20"/>
        <v>54501</v>
      </c>
    </row>
    <row r="1307" spans="2:6" x14ac:dyDescent="0.2">
      <c r="B1307" s="137" t="s">
        <v>1833</v>
      </c>
      <c r="C1307" s="138">
        <v>54590</v>
      </c>
      <c r="D1307" s="139" t="s">
        <v>2927</v>
      </c>
      <c r="E1307" s="139" t="s">
        <v>2513</v>
      </c>
      <c r="F1307" s="139">
        <f t="shared" si="20"/>
        <v>54591</v>
      </c>
    </row>
    <row r="1308" spans="2:6" x14ac:dyDescent="0.2">
      <c r="B1308" s="137" t="s">
        <v>1834</v>
      </c>
      <c r="C1308" s="138">
        <v>54560</v>
      </c>
      <c r="D1308" s="139" t="s">
        <v>2927</v>
      </c>
      <c r="E1308" s="139" t="s">
        <v>2513</v>
      </c>
      <c r="F1308" s="139">
        <f t="shared" si="20"/>
        <v>54561</v>
      </c>
    </row>
    <row r="1309" spans="2:6" x14ac:dyDescent="0.2">
      <c r="B1309" s="137" t="s">
        <v>1835</v>
      </c>
      <c r="C1309" s="138">
        <v>54550</v>
      </c>
      <c r="D1309" s="139" t="s">
        <v>2927</v>
      </c>
      <c r="E1309" s="139" t="s">
        <v>2513</v>
      </c>
      <c r="F1309" s="139">
        <f t="shared" si="20"/>
        <v>54551</v>
      </c>
    </row>
    <row r="1310" spans="2:6" x14ac:dyDescent="0.2">
      <c r="B1310" s="137" t="s">
        <v>1836</v>
      </c>
      <c r="C1310" s="138">
        <v>54880</v>
      </c>
      <c r="D1310" s="139" t="s">
        <v>2927</v>
      </c>
      <c r="E1310" s="139" t="s">
        <v>2513</v>
      </c>
      <c r="F1310" s="139">
        <f t="shared" si="20"/>
        <v>54881</v>
      </c>
    </row>
    <row r="1311" spans="2:6" x14ac:dyDescent="0.2">
      <c r="B1311" s="137" t="s">
        <v>1837</v>
      </c>
      <c r="C1311" s="138">
        <v>54650</v>
      </c>
      <c r="D1311" s="139" t="s">
        <v>2927</v>
      </c>
      <c r="E1311" s="139" t="s">
        <v>2513</v>
      </c>
      <c r="F1311" s="139">
        <f t="shared" si="20"/>
        <v>54651</v>
      </c>
    </row>
    <row r="1312" spans="2:6" x14ac:dyDescent="0.2">
      <c r="B1312" s="137" t="s">
        <v>1838</v>
      </c>
      <c r="C1312" s="138">
        <v>54610</v>
      </c>
      <c r="D1312" s="139" t="s">
        <v>2927</v>
      </c>
      <c r="E1312" s="139" t="s">
        <v>2513</v>
      </c>
      <c r="F1312" s="139">
        <f t="shared" si="20"/>
        <v>54611</v>
      </c>
    </row>
    <row r="1313" spans="2:6" x14ac:dyDescent="0.2">
      <c r="B1313" s="137" t="s">
        <v>1839</v>
      </c>
      <c r="C1313" s="138">
        <v>43060</v>
      </c>
      <c r="D1313" s="139" t="s">
        <v>2865</v>
      </c>
      <c r="E1313" s="139" t="s">
        <v>2513</v>
      </c>
      <c r="F1313" s="139">
        <f t="shared" si="20"/>
        <v>43061</v>
      </c>
    </row>
    <row r="1314" spans="2:6" x14ac:dyDescent="0.2">
      <c r="B1314" s="137" t="s">
        <v>1840</v>
      </c>
      <c r="C1314" s="138">
        <v>67300</v>
      </c>
      <c r="D1314" s="139" t="s">
        <v>2825</v>
      </c>
      <c r="E1314" s="139" t="s">
        <v>2525</v>
      </c>
      <c r="F1314" s="139">
        <f t="shared" si="20"/>
        <v>67301</v>
      </c>
    </row>
    <row r="1315" spans="2:6" x14ac:dyDescent="0.2">
      <c r="B1315" s="137" t="s">
        <v>1841</v>
      </c>
      <c r="C1315" s="138">
        <v>50800</v>
      </c>
      <c r="D1315" s="139" t="s">
        <v>2789</v>
      </c>
      <c r="E1315" s="139" t="s">
        <v>2513</v>
      </c>
      <c r="F1315" s="139">
        <f t="shared" si="20"/>
        <v>50801</v>
      </c>
    </row>
    <row r="1316" spans="2:6" x14ac:dyDescent="0.2">
      <c r="B1316" s="137" t="s">
        <v>1842</v>
      </c>
      <c r="C1316" s="138">
        <v>78060</v>
      </c>
      <c r="D1316" s="139" t="s">
        <v>2929</v>
      </c>
      <c r="E1316" s="139" t="s">
        <v>2525</v>
      </c>
      <c r="F1316" s="139">
        <f t="shared" si="20"/>
        <v>78061</v>
      </c>
    </row>
    <row r="1317" spans="2:6" x14ac:dyDescent="0.2">
      <c r="B1317" s="137" t="s">
        <v>1843</v>
      </c>
      <c r="C1317" s="138">
        <v>28500</v>
      </c>
      <c r="D1317" s="139" t="s">
        <v>2809</v>
      </c>
      <c r="E1317" s="139" t="s">
        <v>2503</v>
      </c>
      <c r="F1317" s="139">
        <f t="shared" si="20"/>
        <v>28501</v>
      </c>
    </row>
    <row r="1318" spans="2:6" x14ac:dyDescent="0.2">
      <c r="B1318" s="137" t="s">
        <v>1844</v>
      </c>
      <c r="C1318" s="138">
        <v>28420</v>
      </c>
      <c r="D1318" s="139" t="s">
        <v>2809</v>
      </c>
      <c r="E1318" s="139" t="s">
        <v>2503</v>
      </c>
      <c r="F1318" s="139">
        <f t="shared" si="20"/>
        <v>28421</v>
      </c>
    </row>
    <row r="1319" spans="2:6" x14ac:dyDescent="0.2">
      <c r="B1319" s="137" t="s">
        <v>1845</v>
      </c>
      <c r="C1319" s="138">
        <v>28510</v>
      </c>
      <c r="D1319" s="139" t="s">
        <v>2809</v>
      </c>
      <c r="E1319" s="139" t="s">
        <v>2503</v>
      </c>
      <c r="F1319" s="139">
        <f t="shared" si="20"/>
        <v>28511</v>
      </c>
    </row>
    <row r="1320" spans="2:6" x14ac:dyDescent="0.2">
      <c r="B1320" s="137" t="s">
        <v>1846</v>
      </c>
      <c r="C1320" s="138">
        <v>18350</v>
      </c>
      <c r="D1320" s="139" t="s">
        <v>3026</v>
      </c>
      <c r="E1320" s="139" t="s">
        <v>2503</v>
      </c>
      <c r="F1320" s="139">
        <f t="shared" si="20"/>
        <v>18351</v>
      </c>
    </row>
    <row r="1321" spans="2:6" x14ac:dyDescent="0.2">
      <c r="B1321" s="137" t="s">
        <v>1847</v>
      </c>
      <c r="C1321" s="138">
        <v>50200</v>
      </c>
      <c r="D1321" s="139" t="s">
        <v>2789</v>
      </c>
      <c r="E1321" s="139" t="s">
        <v>2513</v>
      </c>
      <c r="F1321" s="139">
        <f t="shared" si="20"/>
        <v>50201</v>
      </c>
    </row>
    <row r="1322" spans="2:6" x14ac:dyDescent="0.2">
      <c r="B1322" s="137" t="s">
        <v>1848</v>
      </c>
      <c r="C1322" s="138">
        <v>47010</v>
      </c>
      <c r="D1322" s="139" t="s">
        <v>3494</v>
      </c>
      <c r="E1322" s="139" t="s">
        <v>2513</v>
      </c>
      <c r="F1322" s="139">
        <f t="shared" si="20"/>
        <v>47011</v>
      </c>
    </row>
    <row r="1323" spans="2:6" x14ac:dyDescent="0.2">
      <c r="B1323" s="137" t="s">
        <v>1849</v>
      </c>
      <c r="C1323" s="138">
        <v>47044</v>
      </c>
      <c r="D1323" s="139" t="s">
        <v>3494</v>
      </c>
      <c r="E1323" s="139" t="s">
        <v>2513</v>
      </c>
      <c r="F1323" s="139">
        <f t="shared" si="20"/>
        <v>47045</v>
      </c>
    </row>
    <row r="1324" spans="2:6" x14ac:dyDescent="0.2">
      <c r="B1324" s="137" t="s">
        <v>1850</v>
      </c>
      <c r="C1324" s="138">
        <v>67314</v>
      </c>
      <c r="D1324" s="139" t="s">
        <v>2825</v>
      </c>
      <c r="E1324" s="139" t="s">
        <v>2525</v>
      </c>
      <c r="F1324" s="139">
        <f t="shared" si="20"/>
        <v>67315</v>
      </c>
    </row>
    <row r="1325" spans="2:6" x14ac:dyDescent="0.2">
      <c r="B1325" s="137" t="s">
        <v>1851</v>
      </c>
      <c r="C1325" s="138">
        <v>35470</v>
      </c>
      <c r="D1325" s="139" t="s">
        <v>2816</v>
      </c>
      <c r="E1325" s="139" t="s">
        <v>2513</v>
      </c>
      <c r="F1325" s="139">
        <f t="shared" si="20"/>
        <v>35471</v>
      </c>
    </row>
    <row r="1326" spans="2:6" x14ac:dyDescent="0.2">
      <c r="B1326" s="137" t="s">
        <v>1852</v>
      </c>
      <c r="C1326" s="138">
        <v>40440</v>
      </c>
      <c r="D1326" s="139" t="s">
        <v>2791</v>
      </c>
      <c r="E1326" s="139" t="s">
        <v>2513</v>
      </c>
      <c r="F1326" s="139">
        <f t="shared" si="20"/>
        <v>40441</v>
      </c>
    </row>
    <row r="1327" spans="2:6" x14ac:dyDescent="0.2">
      <c r="B1327" s="137" t="s">
        <v>1853</v>
      </c>
      <c r="C1327" s="138">
        <v>77250</v>
      </c>
      <c r="D1327" s="139" t="s">
        <v>2917</v>
      </c>
      <c r="E1327" s="139" t="s">
        <v>2525</v>
      </c>
      <c r="F1327" s="139">
        <f t="shared" si="20"/>
        <v>77251</v>
      </c>
    </row>
    <row r="1328" spans="2:6" x14ac:dyDescent="0.2">
      <c r="B1328" s="137" t="s">
        <v>1854</v>
      </c>
      <c r="C1328" s="138">
        <v>27600</v>
      </c>
      <c r="D1328" s="139" t="s">
        <v>3102</v>
      </c>
      <c r="E1328" s="139" t="s">
        <v>2503</v>
      </c>
      <c r="F1328" s="139">
        <f t="shared" si="20"/>
        <v>27601</v>
      </c>
    </row>
    <row r="1329" spans="2:6" x14ac:dyDescent="0.2">
      <c r="B1329" s="137" t="s">
        <v>533</v>
      </c>
      <c r="C1329" s="138">
        <v>28410</v>
      </c>
      <c r="D1329" s="139" t="s">
        <v>2809</v>
      </c>
      <c r="E1329" s="139" t="s">
        <v>2503</v>
      </c>
      <c r="F1329" s="139">
        <f t="shared" si="20"/>
        <v>28411</v>
      </c>
    </row>
    <row r="1330" spans="2:6" x14ac:dyDescent="0.2">
      <c r="B1330" s="137" t="s">
        <v>534</v>
      </c>
      <c r="C1330" s="138">
        <v>75160</v>
      </c>
      <c r="D1330" s="139" t="s">
        <v>3282</v>
      </c>
      <c r="E1330" s="139" t="s">
        <v>2525</v>
      </c>
      <c r="F1330" s="139">
        <f t="shared" si="20"/>
        <v>75161</v>
      </c>
    </row>
    <row r="1331" spans="2:6" x14ac:dyDescent="0.2">
      <c r="B1331" s="137" t="s">
        <v>535</v>
      </c>
      <c r="C1331" s="138">
        <v>25220</v>
      </c>
      <c r="D1331" s="139" t="s">
        <v>3046</v>
      </c>
      <c r="E1331" s="139" t="s">
        <v>2503</v>
      </c>
      <c r="F1331" s="139">
        <f t="shared" si="20"/>
        <v>25221</v>
      </c>
    </row>
    <row r="1332" spans="2:6" x14ac:dyDescent="0.2">
      <c r="B1332" s="137" t="s">
        <v>536</v>
      </c>
      <c r="C1332" s="138">
        <v>24740</v>
      </c>
      <c r="D1332" s="139" t="s">
        <v>3046</v>
      </c>
      <c r="E1332" s="139" t="s">
        <v>2503</v>
      </c>
      <c r="F1332" s="139">
        <f t="shared" si="20"/>
        <v>24741</v>
      </c>
    </row>
    <row r="1333" spans="2:6" x14ac:dyDescent="0.2">
      <c r="B1333" s="137" t="s">
        <v>537</v>
      </c>
      <c r="C1333" s="138">
        <v>50624</v>
      </c>
      <c r="D1333" s="139" t="s">
        <v>2789</v>
      </c>
      <c r="E1333" s="139" t="s">
        <v>2513</v>
      </c>
      <c r="F1333" s="139">
        <f t="shared" si="20"/>
        <v>50625</v>
      </c>
    </row>
    <row r="1334" spans="2:6" x14ac:dyDescent="0.2">
      <c r="B1334" s="137" t="s">
        <v>538</v>
      </c>
      <c r="C1334" s="138">
        <v>59130</v>
      </c>
      <c r="D1334" s="139" t="s">
        <v>2887</v>
      </c>
      <c r="E1334" s="139" t="s">
        <v>2513</v>
      </c>
      <c r="F1334" s="139">
        <f t="shared" si="20"/>
        <v>59131</v>
      </c>
    </row>
    <row r="1335" spans="2:6" x14ac:dyDescent="0.2">
      <c r="B1335" s="137" t="s">
        <v>2616</v>
      </c>
      <c r="C1335" s="138">
        <v>77150</v>
      </c>
      <c r="D1335" s="139" t="s">
        <v>2917</v>
      </c>
      <c r="E1335" s="139" t="s">
        <v>2525</v>
      </c>
      <c r="F1335" s="139">
        <f t="shared" si="20"/>
        <v>77151</v>
      </c>
    </row>
    <row r="1336" spans="2:6" x14ac:dyDescent="0.2">
      <c r="B1336" s="137" t="s">
        <v>539</v>
      </c>
      <c r="C1336" s="138">
        <v>77390</v>
      </c>
      <c r="D1336" s="139" t="s">
        <v>2917</v>
      </c>
      <c r="E1336" s="139" t="s">
        <v>2525</v>
      </c>
      <c r="F1336" s="139">
        <f t="shared" si="20"/>
        <v>77391</v>
      </c>
    </row>
    <row r="1337" spans="2:6" x14ac:dyDescent="0.2">
      <c r="B1337" s="137" t="s">
        <v>540</v>
      </c>
      <c r="C1337" s="138">
        <v>21390</v>
      </c>
      <c r="D1337" s="139" t="s">
        <v>2819</v>
      </c>
      <c r="E1337" s="139" t="s">
        <v>2503</v>
      </c>
      <c r="F1337" s="139">
        <f t="shared" si="20"/>
        <v>21391</v>
      </c>
    </row>
    <row r="1338" spans="2:6" x14ac:dyDescent="0.2">
      <c r="B1338" s="137" t="s">
        <v>541</v>
      </c>
      <c r="C1338" s="138">
        <v>27800</v>
      </c>
      <c r="D1338" s="139" t="s">
        <v>3102</v>
      </c>
      <c r="E1338" s="139" t="s">
        <v>2503</v>
      </c>
      <c r="F1338" s="139">
        <f t="shared" si="20"/>
        <v>27801</v>
      </c>
    </row>
    <row r="1339" spans="2:6" x14ac:dyDescent="0.2">
      <c r="B1339" s="137" t="s">
        <v>542</v>
      </c>
      <c r="C1339" s="138">
        <v>71800</v>
      </c>
      <c r="D1339" s="139" t="s">
        <v>2830</v>
      </c>
      <c r="E1339" s="139" t="s">
        <v>2525</v>
      </c>
      <c r="F1339" s="139">
        <f t="shared" si="20"/>
        <v>71801</v>
      </c>
    </row>
    <row r="1340" spans="2:6" x14ac:dyDescent="0.2">
      <c r="B1340" s="137" t="s">
        <v>543</v>
      </c>
      <c r="C1340" s="138">
        <v>32000</v>
      </c>
      <c r="D1340" s="139" t="s">
        <v>2893</v>
      </c>
      <c r="E1340" s="139" t="s">
        <v>2513</v>
      </c>
      <c r="F1340" s="139">
        <f t="shared" si="20"/>
        <v>32001</v>
      </c>
    </row>
    <row r="1341" spans="2:6" x14ac:dyDescent="0.2">
      <c r="B1341" s="137" t="s">
        <v>544</v>
      </c>
      <c r="C1341" s="138">
        <v>48950</v>
      </c>
      <c r="D1341" s="139" t="s">
        <v>2793</v>
      </c>
      <c r="E1341" s="139" t="s">
        <v>2513</v>
      </c>
      <c r="F1341" s="139">
        <f t="shared" si="20"/>
        <v>48951</v>
      </c>
    </row>
    <row r="1342" spans="2:6" x14ac:dyDescent="0.2">
      <c r="B1342" s="137" t="s">
        <v>545</v>
      </c>
      <c r="C1342" s="138">
        <v>48250</v>
      </c>
      <c r="D1342" s="139" t="s">
        <v>2822</v>
      </c>
      <c r="E1342" s="139" t="s">
        <v>2513</v>
      </c>
      <c r="F1342" s="139">
        <f t="shared" si="20"/>
        <v>48251</v>
      </c>
    </row>
    <row r="1343" spans="2:6" x14ac:dyDescent="0.2">
      <c r="B1343" s="137" t="s">
        <v>546</v>
      </c>
      <c r="C1343" s="138">
        <v>47114</v>
      </c>
      <c r="D1343" s="139" t="s">
        <v>3095</v>
      </c>
      <c r="E1343" s="139" t="s">
        <v>2513</v>
      </c>
      <c r="F1343" s="139">
        <f t="shared" si="20"/>
        <v>47115</v>
      </c>
    </row>
    <row r="1344" spans="2:6" x14ac:dyDescent="0.2">
      <c r="B1344" s="137" t="s">
        <v>547</v>
      </c>
      <c r="C1344" s="138">
        <v>31200</v>
      </c>
      <c r="D1344" s="139" t="s">
        <v>2997</v>
      </c>
      <c r="E1344" s="139" t="s">
        <v>2513</v>
      </c>
      <c r="F1344" s="139">
        <f t="shared" si="20"/>
        <v>31201</v>
      </c>
    </row>
    <row r="1345" spans="2:6" x14ac:dyDescent="0.2">
      <c r="B1345" s="137" t="s">
        <v>548</v>
      </c>
      <c r="C1345" s="138">
        <v>31300</v>
      </c>
      <c r="D1345" s="139" t="s">
        <v>2997</v>
      </c>
      <c r="E1345" s="139" t="s">
        <v>2513</v>
      </c>
      <c r="F1345" s="139">
        <f t="shared" si="20"/>
        <v>31301</v>
      </c>
    </row>
    <row r="1346" spans="2:6" x14ac:dyDescent="0.2">
      <c r="B1346" s="137" t="s">
        <v>549</v>
      </c>
      <c r="C1346" s="138">
        <v>13164</v>
      </c>
      <c r="D1346" s="139" t="s">
        <v>3033</v>
      </c>
      <c r="E1346" s="139" t="s">
        <v>2508</v>
      </c>
      <c r="F1346" s="139">
        <f t="shared" si="20"/>
        <v>13165</v>
      </c>
    </row>
    <row r="1347" spans="2:6" x14ac:dyDescent="0.2">
      <c r="B1347" s="137" t="s">
        <v>550</v>
      </c>
      <c r="C1347" s="138">
        <v>48400</v>
      </c>
      <c r="D1347" s="139" t="s">
        <v>2793</v>
      </c>
      <c r="E1347" s="139" t="s">
        <v>2513</v>
      </c>
      <c r="F1347" s="139">
        <f t="shared" si="20"/>
        <v>48401</v>
      </c>
    </row>
    <row r="1348" spans="2:6" x14ac:dyDescent="0.2">
      <c r="B1348" s="137" t="s">
        <v>551</v>
      </c>
      <c r="C1348" s="138">
        <v>49270</v>
      </c>
      <c r="D1348" s="139" t="s">
        <v>2841</v>
      </c>
      <c r="E1348" s="139" t="s">
        <v>2513</v>
      </c>
      <c r="F1348" s="139">
        <f t="shared" si="20"/>
        <v>49271</v>
      </c>
    </row>
    <row r="1349" spans="2:6" x14ac:dyDescent="0.2">
      <c r="B1349" s="137" t="s">
        <v>551</v>
      </c>
      <c r="C1349" s="138">
        <v>81200</v>
      </c>
      <c r="D1349" s="139" t="s">
        <v>3064</v>
      </c>
      <c r="E1349" s="139" t="s">
        <v>2553</v>
      </c>
      <c r="F1349" s="139">
        <f t="shared" si="20"/>
        <v>81201</v>
      </c>
    </row>
    <row r="1350" spans="2:6" x14ac:dyDescent="0.2">
      <c r="B1350" s="137" t="s">
        <v>552</v>
      </c>
      <c r="C1350" s="138">
        <v>47400</v>
      </c>
      <c r="D1350" s="139" t="s">
        <v>2802</v>
      </c>
      <c r="E1350" s="139" t="s">
        <v>2513</v>
      </c>
      <c r="F1350" s="139">
        <f t="shared" si="20"/>
        <v>47401</v>
      </c>
    </row>
    <row r="1351" spans="2:6" x14ac:dyDescent="0.2">
      <c r="B1351" s="137" t="s">
        <v>553</v>
      </c>
      <c r="C1351" s="138">
        <v>48430</v>
      </c>
      <c r="D1351" s="139" t="s">
        <v>2793</v>
      </c>
      <c r="E1351" s="139" t="s">
        <v>2513</v>
      </c>
      <c r="F1351" s="139">
        <f t="shared" ref="F1351:F1414" si="21">C1351+1</f>
        <v>48431</v>
      </c>
    </row>
    <row r="1352" spans="2:6" x14ac:dyDescent="0.2">
      <c r="B1352" s="137" t="s">
        <v>554</v>
      </c>
      <c r="C1352" s="138">
        <v>47270</v>
      </c>
      <c r="D1352" s="139" t="s">
        <v>2802</v>
      </c>
      <c r="E1352" s="139" t="s">
        <v>2513</v>
      </c>
      <c r="F1352" s="139">
        <f t="shared" si="21"/>
        <v>47271</v>
      </c>
    </row>
    <row r="1353" spans="2:6" x14ac:dyDescent="0.2">
      <c r="B1353" s="137" t="s">
        <v>555</v>
      </c>
      <c r="C1353" s="138">
        <v>51400</v>
      </c>
      <c r="D1353" s="139" t="s">
        <v>2828</v>
      </c>
      <c r="E1353" s="139" t="s">
        <v>2513</v>
      </c>
      <c r="F1353" s="139">
        <f t="shared" si="21"/>
        <v>51401</v>
      </c>
    </row>
    <row r="1354" spans="2:6" x14ac:dyDescent="0.2">
      <c r="B1354" s="137" t="s">
        <v>556</v>
      </c>
      <c r="C1354" s="138">
        <v>51804</v>
      </c>
      <c r="D1354" s="139" t="s">
        <v>3221</v>
      </c>
      <c r="E1354" s="139" t="s">
        <v>2513</v>
      </c>
      <c r="F1354" s="139">
        <f t="shared" si="21"/>
        <v>51805</v>
      </c>
    </row>
    <row r="1355" spans="2:6" x14ac:dyDescent="0.2">
      <c r="B1355" s="137" t="s">
        <v>557</v>
      </c>
      <c r="C1355" s="138">
        <v>48190</v>
      </c>
      <c r="D1355" s="139" t="s">
        <v>2822</v>
      </c>
      <c r="E1355" s="139" t="s">
        <v>2513</v>
      </c>
      <c r="F1355" s="139">
        <f t="shared" si="21"/>
        <v>48191</v>
      </c>
    </row>
    <row r="1356" spans="2:6" x14ac:dyDescent="0.2">
      <c r="B1356" s="137" t="s">
        <v>558</v>
      </c>
      <c r="C1356" s="138">
        <v>42000</v>
      </c>
      <c r="D1356" s="139" t="s">
        <v>2977</v>
      </c>
      <c r="E1356" s="139" t="s">
        <v>2513</v>
      </c>
      <c r="F1356" s="139">
        <f t="shared" si="21"/>
        <v>42001</v>
      </c>
    </row>
    <row r="1357" spans="2:6" x14ac:dyDescent="0.2">
      <c r="B1357" s="137" t="s">
        <v>559</v>
      </c>
      <c r="C1357" s="138">
        <v>76090</v>
      </c>
      <c r="D1357" s="139" t="s">
        <v>2830</v>
      </c>
      <c r="E1357" s="139" t="s">
        <v>2525</v>
      </c>
      <c r="F1357" s="139">
        <f t="shared" si="21"/>
        <v>76091</v>
      </c>
    </row>
    <row r="1358" spans="2:6" x14ac:dyDescent="0.2">
      <c r="B1358" s="137" t="s">
        <v>560</v>
      </c>
      <c r="C1358" s="138">
        <v>64000</v>
      </c>
      <c r="D1358" s="139" t="s">
        <v>2832</v>
      </c>
      <c r="E1358" s="139" t="s">
        <v>2513</v>
      </c>
      <c r="F1358" s="139">
        <f t="shared" si="21"/>
        <v>64001</v>
      </c>
    </row>
    <row r="1359" spans="2:6" x14ac:dyDescent="0.2">
      <c r="B1359" s="137" t="s">
        <v>561</v>
      </c>
      <c r="C1359" s="138">
        <v>49020</v>
      </c>
      <c r="D1359" s="139" t="s">
        <v>2841</v>
      </c>
      <c r="E1359" s="139" t="s">
        <v>2513</v>
      </c>
      <c r="F1359" s="139">
        <f t="shared" si="21"/>
        <v>49021</v>
      </c>
    </row>
    <row r="1360" spans="2:6" x14ac:dyDescent="0.2">
      <c r="B1360" s="137" t="s">
        <v>562</v>
      </c>
      <c r="C1360" s="138">
        <v>59320</v>
      </c>
      <c r="D1360" s="139" t="s">
        <v>2938</v>
      </c>
      <c r="E1360" s="139" t="s">
        <v>2513</v>
      </c>
      <c r="F1360" s="139">
        <f t="shared" si="21"/>
        <v>59321</v>
      </c>
    </row>
    <row r="1361" spans="2:6" x14ac:dyDescent="0.2">
      <c r="B1361" s="137" t="s">
        <v>563</v>
      </c>
      <c r="C1361" s="138">
        <v>45710</v>
      </c>
      <c r="D1361" s="139" t="s">
        <v>3089</v>
      </c>
      <c r="E1361" s="139" t="s">
        <v>2573</v>
      </c>
      <c r="F1361" s="139">
        <f t="shared" si="21"/>
        <v>45711</v>
      </c>
    </row>
    <row r="1362" spans="2:6" x14ac:dyDescent="0.2">
      <c r="B1362" s="137" t="s">
        <v>564</v>
      </c>
      <c r="C1362" s="138">
        <v>22360</v>
      </c>
      <c r="D1362" s="139" t="s">
        <v>2851</v>
      </c>
      <c r="E1362" s="139" t="s">
        <v>2503</v>
      </c>
      <c r="F1362" s="139">
        <f t="shared" si="21"/>
        <v>22361</v>
      </c>
    </row>
    <row r="1363" spans="2:6" x14ac:dyDescent="0.2">
      <c r="B1363" s="137" t="s">
        <v>565</v>
      </c>
      <c r="C1363" s="138">
        <v>84820</v>
      </c>
      <c r="D1363" s="139" t="s">
        <v>3123</v>
      </c>
      <c r="E1363" s="139" t="s">
        <v>2553</v>
      </c>
      <c r="F1363" s="139">
        <f t="shared" si="21"/>
        <v>84821</v>
      </c>
    </row>
    <row r="1364" spans="2:6" x14ac:dyDescent="0.2">
      <c r="B1364" s="137" t="s">
        <v>2741</v>
      </c>
      <c r="C1364" s="138">
        <v>84800</v>
      </c>
      <c r="D1364" s="139" t="s">
        <v>3123</v>
      </c>
      <c r="E1364" s="139" t="s">
        <v>2553</v>
      </c>
      <c r="F1364" s="139">
        <f t="shared" si="21"/>
        <v>84801</v>
      </c>
    </row>
    <row r="1365" spans="2:6" x14ac:dyDescent="0.2">
      <c r="B1365" s="137" t="s">
        <v>566</v>
      </c>
      <c r="C1365" s="138">
        <v>47214</v>
      </c>
      <c r="D1365" s="139" t="s">
        <v>3095</v>
      </c>
      <c r="E1365" s="139" t="s">
        <v>2513</v>
      </c>
      <c r="F1365" s="139">
        <f t="shared" si="21"/>
        <v>47215</v>
      </c>
    </row>
    <row r="1366" spans="2:6" x14ac:dyDescent="0.2">
      <c r="B1366" s="137" t="s">
        <v>567</v>
      </c>
      <c r="C1366" s="138">
        <v>61110</v>
      </c>
      <c r="D1366" s="139" t="s">
        <v>2904</v>
      </c>
      <c r="E1366" s="139" t="s">
        <v>2513</v>
      </c>
      <c r="F1366" s="139">
        <f t="shared" si="21"/>
        <v>61111</v>
      </c>
    </row>
    <row r="1367" spans="2:6" x14ac:dyDescent="0.2">
      <c r="B1367" s="137" t="s">
        <v>568</v>
      </c>
      <c r="C1367" s="138">
        <v>23130</v>
      </c>
      <c r="D1367" s="139" t="s">
        <v>3140</v>
      </c>
      <c r="E1367" s="139" t="s">
        <v>2503</v>
      </c>
      <c r="F1367" s="139">
        <f t="shared" si="21"/>
        <v>23131</v>
      </c>
    </row>
    <row r="1368" spans="2:6" x14ac:dyDescent="0.2">
      <c r="B1368" s="137" t="s">
        <v>569</v>
      </c>
      <c r="C1368" s="138">
        <v>68020</v>
      </c>
      <c r="D1368" s="139" t="s">
        <v>3194</v>
      </c>
      <c r="E1368" s="139" t="s">
        <v>2525</v>
      </c>
      <c r="F1368" s="139">
        <f t="shared" si="21"/>
        <v>68021</v>
      </c>
    </row>
    <row r="1369" spans="2:6" x14ac:dyDescent="0.2">
      <c r="B1369" s="137" t="s">
        <v>570</v>
      </c>
      <c r="C1369" s="138">
        <v>12330</v>
      </c>
      <c r="D1369" s="139" t="s">
        <v>2922</v>
      </c>
      <c r="E1369" s="139" t="s">
        <v>2508</v>
      </c>
      <c r="F1369" s="139">
        <f t="shared" si="21"/>
        <v>12331</v>
      </c>
    </row>
    <row r="1370" spans="2:6" x14ac:dyDescent="0.2">
      <c r="B1370" s="137" t="s">
        <v>571</v>
      </c>
      <c r="C1370" s="138">
        <v>61070</v>
      </c>
      <c r="D1370" s="139" t="s">
        <v>2904</v>
      </c>
      <c r="E1370" s="139" t="s">
        <v>2513</v>
      </c>
      <c r="F1370" s="139">
        <f t="shared" si="21"/>
        <v>61071</v>
      </c>
    </row>
    <row r="1371" spans="2:6" x14ac:dyDescent="0.2">
      <c r="B1371" s="137" t="s">
        <v>572</v>
      </c>
      <c r="C1371" s="138">
        <v>64450</v>
      </c>
      <c r="D1371" s="139" t="s">
        <v>2832</v>
      </c>
      <c r="E1371" s="139" t="s">
        <v>2513</v>
      </c>
      <c r="F1371" s="139">
        <f t="shared" si="21"/>
        <v>64451</v>
      </c>
    </row>
    <row r="1372" spans="2:6" x14ac:dyDescent="0.2">
      <c r="B1372" s="137" t="s">
        <v>573</v>
      </c>
      <c r="C1372" s="138">
        <v>62320</v>
      </c>
      <c r="D1372" s="139" t="s">
        <v>2940</v>
      </c>
      <c r="E1372" s="139" t="s">
        <v>2513</v>
      </c>
      <c r="F1372" s="139">
        <f t="shared" si="21"/>
        <v>62321</v>
      </c>
    </row>
    <row r="1373" spans="2:6" x14ac:dyDescent="0.2">
      <c r="B1373" s="137" t="s">
        <v>574</v>
      </c>
      <c r="C1373" s="138">
        <v>78030</v>
      </c>
      <c r="D1373" s="139" t="s">
        <v>2929</v>
      </c>
      <c r="E1373" s="139" t="s">
        <v>2525</v>
      </c>
      <c r="F1373" s="139">
        <f t="shared" si="21"/>
        <v>78031</v>
      </c>
    </row>
    <row r="1374" spans="2:6" x14ac:dyDescent="0.2">
      <c r="B1374" s="137" t="s">
        <v>575</v>
      </c>
      <c r="C1374" s="138">
        <v>50700</v>
      </c>
      <c r="D1374" s="139" t="s">
        <v>2789</v>
      </c>
      <c r="E1374" s="139" t="s">
        <v>2513</v>
      </c>
      <c r="F1374" s="139">
        <f t="shared" si="21"/>
        <v>50701</v>
      </c>
    </row>
    <row r="1375" spans="2:6" x14ac:dyDescent="0.2">
      <c r="B1375" s="137" t="s">
        <v>576</v>
      </c>
      <c r="C1375" s="138">
        <v>19020</v>
      </c>
      <c r="D1375" s="139" t="s">
        <v>3029</v>
      </c>
      <c r="E1375" s="139" t="s">
        <v>2503</v>
      </c>
      <c r="F1375" s="139">
        <f t="shared" si="21"/>
        <v>19021</v>
      </c>
    </row>
    <row r="1376" spans="2:6" x14ac:dyDescent="0.2">
      <c r="B1376" s="137" t="s">
        <v>577</v>
      </c>
      <c r="C1376" s="138">
        <v>58256</v>
      </c>
      <c r="D1376" s="139" t="s">
        <v>2948</v>
      </c>
      <c r="E1376" s="139" t="s">
        <v>2513</v>
      </c>
      <c r="F1376" s="139">
        <f t="shared" si="21"/>
        <v>58257</v>
      </c>
    </row>
    <row r="1377" spans="2:6" x14ac:dyDescent="0.2">
      <c r="B1377" s="137" t="s">
        <v>578</v>
      </c>
      <c r="C1377" s="138">
        <v>67000</v>
      </c>
      <c r="D1377" s="139" t="s">
        <v>2825</v>
      </c>
      <c r="E1377" s="139" t="s">
        <v>2525</v>
      </c>
      <c r="F1377" s="139">
        <f t="shared" si="21"/>
        <v>67001</v>
      </c>
    </row>
    <row r="1378" spans="2:6" x14ac:dyDescent="0.2">
      <c r="B1378" s="137" t="s">
        <v>579</v>
      </c>
      <c r="C1378" s="138">
        <v>47620</v>
      </c>
      <c r="D1378" s="139" t="s">
        <v>2802</v>
      </c>
      <c r="E1378" s="139" t="s">
        <v>2513</v>
      </c>
      <c r="F1378" s="139">
        <f t="shared" si="21"/>
        <v>47621</v>
      </c>
    </row>
    <row r="1379" spans="2:6" x14ac:dyDescent="0.2">
      <c r="B1379" s="137" t="s">
        <v>580</v>
      </c>
      <c r="C1379" s="138">
        <v>61200</v>
      </c>
      <c r="D1379" s="139" t="s">
        <v>2904</v>
      </c>
      <c r="E1379" s="139" t="s">
        <v>2513</v>
      </c>
      <c r="F1379" s="139">
        <f t="shared" si="21"/>
        <v>61201</v>
      </c>
    </row>
    <row r="1380" spans="2:6" x14ac:dyDescent="0.2">
      <c r="B1380" s="137" t="s">
        <v>581</v>
      </c>
      <c r="C1380" s="138">
        <v>61210</v>
      </c>
      <c r="D1380" s="139" t="s">
        <v>2904</v>
      </c>
      <c r="E1380" s="139" t="s">
        <v>2513</v>
      </c>
      <c r="F1380" s="139">
        <f t="shared" si="21"/>
        <v>61211</v>
      </c>
    </row>
    <row r="1381" spans="2:6" x14ac:dyDescent="0.2">
      <c r="B1381" s="137" t="s">
        <v>582</v>
      </c>
      <c r="C1381" s="138">
        <v>12170</v>
      </c>
      <c r="D1381" s="139" t="s">
        <v>2922</v>
      </c>
      <c r="E1381" s="139" t="s">
        <v>2508</v>
      </c>
      <c r="F1381" s="139">
        <f t="shared" si="21"/>
        <v>12171</v>
      </c>
    </row>
    <row r="1382" spans="2:6" x14ac:dyDescent="0.2">
      <c r="B1382" s="137" t="s">
        <v>583</v>
      </c>
      <c r="C1382" s="138">
        <v>23450</v>
      </c>
      <c r="D1382" s="139" t="s">
        <v>3203</v>
      </c>
      <c r="E1382" s="139" t="s">
        <v>2503</v>
      </c>
      <c r="F1382" s="139">
        <f t="shared" si="21"/>
        <v>23451</v>
      </c>
    </row>
    <row r="1383" spans="2:6" x14ac:dyDescent="0.2">
      <c r="B1383" s="137" t="s">
        <v>584</v>
      </c>
      <c r="C1383" s="138">
        <v>49510</v>
      </c>
      <c r="D1383" s="139" t="s">
        <v>2841</v>
      </c>
      <c r="E1383" s="139" t="s">
        <v>2513</v>
      </c>
      <c r="F1383" s="139">
        <f t="shared" si="21"/>
        <v>49511</v>
      </c>
    </row>
    <row r="1384" spans="2:6" x14ac:dyDescent="0.2">
      <c r="B1384" s="137" t="s">
        <v>585</v>
      </c>
      <c r="C1384" s="138">
        <v>47376</v>
      </c>
      <c r="D1384" s="139" t="s">
        <v>2802</v>
      </c>
      <c r="E1384" s="139" t="s">
        <v>2513</v>
      </c>
      <c r="F1384" s="139">
        <f t="shared" si="21"/>
        <v>47377</v>
      </c>
    </row>
    <row r="1385" spans="2:6" x14ac:dyDescent="0.2">
      <c r="B1385" s="137" t="s">
        <v>586</v>
      </c>
      <c r="C1385" s="138">
        <v>22560</v>
      </c>
      <c r="D1385" s="139" t="s">
        <v>2851</v>
      </c>
      <c r="E1385" s="139" t="s">
        <v>2503</v>
      </c>
      <c r="F1385" s="139">
        <f t="shared" si="21"/>
        <v>22561</v>
      </c>
    </row>
    <row r="1386" spans="2:6" x14ac:dyDescent="0.2">
      <c r="B1386" s="137" t="s">
        <v>587</v>
      </c>
      <c r="C1386" s="138">
        <v>83100</v>
      </c>
      <c r="D1386" s="139" t="s">
        <v>3123</v>
      </c>
      <c r="E1386" s="139" t="s">
        <v>2553</v>
      </c>
      <c r="F1386" s="139">
        <f t="shared" si="21"/>
        <v>83101</v>
      </c>
    </row>
    <row r="1387" spans="2:6" x14ac:dyDescent="0.2">
      <c r="B1387" s="137" t="s">
        <v>588</v>
      </c>
      <c r="C1387" s="138">
        <v>42410</v>
      </c>
      <c r="D1387" s="139" t="s">
        <v>2977</v>
      </c>
      <c r="E1387" s="139" t="s">
        <v>2513</v>
      </c>
      <c r="F1387" s="139">
        <f t="shared" si="21"/>
        <v>42411</v>
      </c>
    </row>
    <row r="1388" spans="2:6" x14ac:dyDescent="0.2">
      <c r="B1388" s="137" t="s">
        <v>589</v>
      </c>
      <c r="C1388" s="138">
        <v>43000</v>
      </c>
      <c r="D1388" s="139" t="s">
        <v>2865</v>
      </c>
      <c r="E1388" s="139" t="s">
        <v>2513</v>
      </c>
      <c r="F1388" s="139">
        <f t="shared" si="21"/>
        <v>43001</v>
      </c>
    </row>
    <row r="1389" spans="2:6" x14ac:dyDescent="0.2">
      <c r="B1389" s="137" t="s">
        <v>590</v>
      </c>
      <c r="C1389" s="138">
        <v>43010</v>
      </c>
      <c r="D1389" s="139" t="s">
        <v>2865</v>
      </c>
      <c r="E1389" s="139" t="s">
        <v>2513</v>
      </c>
      <c r="F1389" s="139">
        <f t="shared" si="21"/>
        <v>43011</v>
      </c>
    </row>
    <row r="1390" spans="2:6" x14ac:dyDescent="0.2">
      <c r="B1390" s="137" t="s">
        <v>591</v>
      </c>
      <c r="C1390" s="138">
        <v>58170</v>
      </c>
      <c r="D1390" s="139" t="s">
        <v>2948</v>
      </c>
      <c r="E1390" s="139" t="s">
        <v>2513</v>
      </c>
      <c r="F1390" s="139">
        <f t="shared" si="21"/>
        <v>58171</v>
      </c>
    </row>
    <row r="1391" spans="2:6" x14ac:dyDescent="0.2">
      <c r="B1391" s="137" t="s">
        <v>592</v>
      </c>
      <c r="C1391" s="138">
        <v>59100</v>
      </c>
      <c r="D1391" s="139" t="s">
        <v>2887</v>
      </c>
      <c r="E1391" s="139" t="s">
        <v>2513</v>
      </c>
      <c r="F1391" s="139">
        <f t="shared" si="21"/>
        <v>59101</v>
      </c>
    </row>
    <row r="1392" spans="2:6" x14ac:dyDescent="0.2">
      <c r="B1392" s="137" t="s">
        <v>593</v>
      </c>
      <c r="C1392" s="138">
        <v>50920</v>
      </c>
      <c r="D1392" s="139" t="s">
        <v>2789</v>
      </c>
      <c r="E1392" s="139" t="s">
        <v>2513</v>
      </c>
      <c r="F1392" s="139">
        <f t="shared" si="21"/>
        <v>50921</v>
      </c>
    </row>
    <row r="1393" spans="2:6" x14ac:dyDescent="0.2">
      <c r="B1393" s="137" t="s">
        <v>594</v>
      </c>
      <c r="C1393" s="138">
        <v>43412</v>
      </c>
      <c r="D1393" s="139" t="s">
        <v>2865</v>
      </c>
      <c r="E1393" s="139" t="s">
        <v>2513</v>
      </c>
      <c r="F1393" s="139">
        <f t="shared" si="21"/>
        <v>43413</v>
      </c>
    </row>
    <row r="1394" spans="2:6" x14ac:dyDescent="0.2">
      <c r="B1394" s="137" t="s">
        <v>595</v>
      </c>
      <c r="C1394" s="138">
        <v>23050</v>
      </c>
      <c r="D1394" s="139" t="s">
        <v>3026</v>
      </c>
      <c r="E1394" s="139" t="s">
        <v>2503</v>
      </c>
      <c r="F1394" s="139">
        <f t="shared" si="21"/>
        <v>23051</v>
      </c>
    </row>
    <row r="1395" spans="2:6" x14ac:dyDescent="0.2">
      <c r="B1395" s="137" t="s">
        <v>596</v>
      </c>
      <c r="C1395" s="138">
        <v>50094</v>
      </c>
      <c r="D1395" s="139" t="s">
        <v>2789</v>
      </c>
      <c r="E1395" s="139" t="s">
        <v>2513</v>
      </c>
      <c r="F1395" s="139">
        <f t="shared" si="21"/>
        <v>50095</v>
      </c>
    </row>
    <row r="1396" spans="2:6" x14ac:dyDescent="0.2">
      <c r="B1396" s="137" t="s">
        <v>597</v>
      </c>
      <c r="C1396" s="138">
        <v>48910</v>
      </c>
      <c r="D1396" s="139" t="s">
        <v>2793</v>
      </c>
      <c r="E1396" s="139" t="s">
        <v>2513</v>
      </c>
      <c r="F1396" s="139">
        <f t="shared" si="21"/>
        <v>48911</v>
      </c>
    </row>
    <row r="1397" spans="2:6" x14ac:dyDescent="0.2">
      <c r="B1397" s="137" t="s">
        <v>598</v>
      </c>
      <c r="C1397" s="138">
        <v>43090</v>
      </c>
      <c r="D1397" s="139" t="s">
        <v>2865</v>
      </c>
      <c r="E1397" s="139" t="s">
        <v>2513</v>
      </c>
      <c r="F1397" s="139">
        <f t="shared" si="21"/>
        <v>43091</v>
      </c>
    </row>
    <row r="1398" spans="2:6" x14ac:dyDescent="0.2">
      <c r="B1398" s="137" t="s">
        <v>599</v>
      </c>
      <c r="C1398" s="138">
        <v>75070</v>
      </c>
      <c r="D1398" s="139" t="s">
        <v>3282</v>
      </c>
      <c r="E1398" s="139" t="s">
        <v>2525</v>
      </c>
      <c r="F1398" s="139">
        <f t="shared" si="21"/>
        <v>75071</v>
      </c>
    </row>
    <row r="1399" spans="2:6" x14ac:dyDescent="0.2">
      <c r="B1399" s="137" t="s">
        <v>600</v>
      </c>
      <c r="C1399" s="138">
        <v>75050</v>
      </c>
      <c r="D1399" s="139" t="s">
        <v>3282</v>
      </c>
      <c r="E1399" s="139" t="s">
        <v>2525</v>
      </c>
      <c r="F1399" s="139">
        <f t="shared" si="21"/>
        <v>75051</v>
      </c>
    </row>
    <row r="1400" spans="2:6" x14ac:dyDescent="0.2">
      <c r="B1400" s="137" t="s">
        <v>601</v>
      </c>
      <c r="C1400" s="138">
        <v>75080</v>
      </c>
      <c r="D1400" s="139" t="s">
        <v>3282</v>
      </c>
      <c r="E1400" s="139" t="s">
        <v>2525</v>
      </c>
      <c r="F1400" s="139">
        <f t="shared" si="21"/>
        <v>75081</v>
      </c>
    </row>
    <row r="1401" spans="2:6" x14ac:dyDescent="0.2">
      <c r="B1401" s="137" t="s">
        <v>602</v>
      </c>
      <c r="C1401" s="138">
        <v>50170</v>
      </c>
      <c r="D1401" s="139" t="s">
        <v>2789</v>
      </c>
      <c r="E1401" s="139" t="s">
        <v>2513</v>
      </c>
      <c r="F1401" s="139">
        <f t="shared" si="21"/>
        <v>50171</v>
      </c>
    </row>
    <row r="1402" spans="2:6" x14ac:dyDescent="0.2">
      <c r="B1402" s="137" t="s">
        <v>603</v>
      </c>
      <c r="C1402" s="138">
        <v>57110</v>
      </c>
      <c r="D1402" s="139" t="s">
        <v>2942</v>
      </c>
      <c r="E1402" s="139" t="s">
        <v>2513</v>
      </c>
      <c r="F1402" s="139">
        <f t="shared" si="21"/>
        <v>57111</v>
      </c>
    </row>
    <row r="1403" spans="2:6" x14ac:dyDescent="0.2">
      <c r="B1403" s="137" t="s">
        <v>604</v>
      </c>
      <c r="C1403" s="138">
        <v>51380</v>
      </c>
      <c r="D1403" s="139" t="s">
        <v>2828</v>
      </c>
      <c r="E1403" s="139" t="s">
        <v>2513</v>
      </c>
      <c r="F1403" s="139">
        <f t="shared" si="21"/>
        <v>51381</v>
      </c>
    </row>
    <row r="1404" spans="2:6" x14ac:dyDescent="0.2">
      <c r="B1404" s="137" t="s">
        <v>605</v>
      </c>
      <c r="C1404" s="138">
        <v>47250</v>
      </c>
      <c r="D1404" s="139" t="s">
        <v>2802</v>
      </c>
      <c r="E1404" s="139" t="s">
        <v>2513</v>
      </c>
      <c r="F1404" s="139">
        <f t="shared" si="21"/>
        <v>47251</v>
      </c>
    </row>
    <row r="1405" spans="2:6" x14ac:dyDescent="0.2">
      <c r="B1405" s="137" t="s">
        <v>606</v>
      </c>
      <c r="C1405" s="138">
        <v>12502</v>
      </c>
      <c r="D1405" s="139" t="s">
        <v>2853</v>
      </c>
      <c r="E1405" s="139" t="s">
        <v>2508</v>
      </c>
      <c r="F1405" s="139">
        <f t="shared" si="21"/>
        <v>12503</v>
      </c>
    </row>
    <row r="1406" spans="2:6" x14ac:dyDescent="0.2">
      <c r="B1406" s="137" t="s">
        <v>607</v>
      </c>
      <c r="C1406" s="138">
        <v>28140</v>
      </c>
      <c r="D1406" s="139" t="s">
        <v>2809</v>
      </c>
      <c r="E1406" s="139" t="s">
        <v>2503</v>
      </c>
      <c r="F1406" s="139">
        <f t="shared" si="21"/>
        <v>28141</v>
      </c>
    </row>
    <row r="1407" spans="2:6" x14ac:dyDescent="0.2">
      <c r="B1407" s="137" t="s">
        <v>608</v>
      </c>
      <c r="C1407" s="138">
        <v>37000</v>
      </c>
      <c r="D1407" s="139" t="s">
        <v>2882</v>
      </c>
      <c r="E1407" s="139" t="s">
        <v>2513</v>
      </c>
      <c r="F1407" s="139">
        <f t="shared" si="21"/>
        <v>37001</v>
      </c>
    </row>
    <row r="1408" spans="2:6" x14ac:dyDescent="0.2">
      <c r="B1408" s="137" t="s">
        <v>609</v>
      </c>
      <c r="C1408" s="138">
        <v>32400</v>
      </c>
      <c r="D1408" s="139" t="s">
        <v>2893</v>
      </c>
      <c r="E1408" s="139" t="s">
        <v>2513</v>
      </c>
      <c r="F1408" s="139">
        <f t="shared" si="21"/>
        <v>32401</v>
      </c>
    </row>
    <row r="1409" spans="2:6" x14ac:dyDescent="0.2">
      <c r="B1409" s="137" t="s">
        <v>610</v>
      </c>
      <c r="C1409" s="138">
        <v>39170</v>
      </c>
      <c r="D1409" s="139" t="s">
        <v>2880</v>
      </c>
      <c r="E1409" s="139" t="s">
        <v>2513</v>
      </c>
      <c r="F1409" s="139">
        <f t="shared" si="21"/>
        <v>39171</v>
      </c>
    </row>
    <row r="1410" spans="2:6" x14ac:dyDescent="0.2">
      <c r="B1410" s="137" t="s">
        <v>611</v>
      </c>
      <c r="C1410" s="138">
        <v>48584</v>
      </c>
      <c r="D1410" s="139" t="s">
        <v>2793</v>
      </c>
      <c r="E1410" s="139" t="s">
        <v>2513</v>
      </c>
      <c r="F1410" s="139">
        <f t="shared" si="21"/>
        <v>48585</v>
      </c>
    </row>
    <row r="1411" spans="2:6" x14ac:dyDescent="0.2">
      <c r="B1411" s="137" t="s">
        <v>612</v>
      </c>
      <c r="C1411" s="138">
        <v>92100</v>
      </c>
      <c r="D1411" s="139" t="s">
        <v>2897</v>
      </c>
      <c r="E1411" s="139" t="s">
        <v>2553</v>
      </c>
      <c r="F1411" s="139">
        <f t="shared" si="21"/>
        <v>92101</v>
      </c>
    </row>
    <row r="1412" spans="2:6" x14ac:dyDescent="0.2">
      <c r="B1412" s="137" t="s">
        <v>613</v>
      </c>
      <c r="C1412" s="138">
        <v>50622</v>
      </c>
      <c r="D1412" s="139" t="s">
        <v>2789</v>
      </c>
      <c r="E1412" s="139" t="s">
        <v>2513</v>
      </c>
      <c r="F1412" s="139">
        <f t="shared" si="21"/>
        <v>50623</v>
      </c>
    </row>
    <row r="1413" spans="2:6" x14ac:dyDescent="0.2">
      <c r="B1413" s="137" t="s">
        <v>614</v>
      </c>
      <c r="C1413" s="138">
        <v>29200</v>
      </c>
      <c r="D1413" s="139" t="s">
        <v>2846</v>
      </c>
      <c r="E1413" s="139" t="s">
        <v>2503</v>
      </c>
      <c r="F1413" s="139">
        <f t="shared" si="21"/>
        <v>29201</v>
      </c>
    </row>
    <row r="1414" spans="2:6" x14ac:dyDescent="0.2">
      <c r="B1414" s="137" t="s">
        <v>615</v>
      </c>
      <c r="C1414" s="138">
        <v>12180</v>
      </c>
      <c r="D1414" s="139" t="s">
        <v>2922</v>
      </c>
      <c r="E1414" s="139" t="s">
        <v>2508</v>
      </c>
      <c r="F1414" s="139">
        <f t="shared" si="21"/>
        <v>12181</v>
      </c>
    </row>
    <row r="1415" spans="2:6" x14ac:dyDescent="0.2">
      <c r="B1415" s="137" t="s">
        <v>616</v>
      </c>
      <c r="C1415" s="138">
        <v>56000</v>
      </c>
      <c r="D1415" s="139" t="s">
        <v>2987</v>
      </c>
      <c r="E1415" s="139" t="s">
        <v>2513</v>
      </c>
      <c r="F1415" s="139">
        <f t="shared" ref="F1415:F1478" si="22">C1415+1</f>
        <v>56001</v>
      </c>
    </row>
    <row r="1416" spans="2:6" x14ac:dyDescent="0.2">
      <c r="B1416" s="137" t="s">
        <v>617</v>
      </c>
      <c r="C1416" s="138">
        <v>50400</v>
      </c>
      <c r="D1416" s="139" t="s">
        <v>2867</v>
      </c>
      <c r="E1416" s="139" t="s">
        <v>2513</v>
      </c>
      <c r="F1416" s="139">
        <f t="shared" si="22"/>
        <v>50401</v>
      </c>
    </row>
    <row r="1417" spans="2:6" x14ac:dyDescent="0.2">
      <c r="B1417" s="137" t="s">
        <v>618</v>
      </c>
      <c r="C1417" s="138">
        <v>39470</v>
      </c>
      <c r="D1417" s="139" t="s">
        <v>2880</v>
      </c>
      <c r="E1417" s="139" t="s">
        <v>2513</v>
      </c>
      <c r="F1417" s="139">
        <f t="shared" si="22"/>
        <v>39471</v>
      </c>
    </row>
    <row r="1418" spans="2:6" x14ac:dyDescent="0.2">
      <c r="B1418" s="137" t="s">
        <v>619</v>
      </c>
      <c r="C1418" s="138">
        <v>62210</v>
      </c>
      <c r="D1418" s="139" t="s">
        <v>2940</v>
      </c>
      <c r="E1418" s="139" t="s">
        <v>2513</v>
      </c>
      <c r="F1418" s="139">
        <f t="shared" si="22"/>
        <v>62211</v>
      </c>
    </row>
    <row r="1419" spans="2:6" x14ac:dyDescent="0.2">
      <c r="B1419" s="137" t="s">
        <v>620</v>
      </c>
      <c r="C1419" s="138">
        <v>22044</v>
      </c>
      <c r="D1419" s="139" t="s">
        <v>2851</v>
      </c>
      <c r="E1419" s="139" t="s">
        <v>2503</v>
      </c>
      <c r="F1419" s="139">
        <f t="shared" si="22"/>
        <v>22045</v>
      </c>
    </row>
    <row r="1420" spans="2:6" x14ac:dyDescent="0.2">
      <c r="B1420" s="137" t="s">
        <v>621</v>
      </c>
      <c r="C1420" s="138">
        <v>51120</v>
      </c>
      <c r="D1420" s="139" t="s">
        <v>2828</v>
      </c>
      <c r="E1420" s="139" t="s">
        <v>2513</v>
      </c>
      <c r="F1420" s="139">
        <f t="shared" si="22"/>
        <v>51121</v>
      </c>
    </row>
    <row r="1421" spans="2:6" x14ac:dyDescent="0.2">
      <c r="B1421" s="137" t="s">
        <v>622</v>
      </c>
      <c r="C1421" s="138">
        <v>24504</v>
      </c>
      <c r="D1421" s="139" t="s">
        <v>3059</v>
      </c>
      <c r="E1421" s="139" t="s">
        <v>2503</v>
      </c>
      <c r="F1421" s="139">
        <f t="shared" si="22"/>
        <v>24505</v>
      </c>
    </row>
    <row r="1422" spans="2:6" x14ac:dyDescent="0.2">
      <c r="B1422" s="137" t="s">
        <v>623</v>
      </c>
      <c r="C1422" s="138">
        <v>47670</v>
      </c>
      <c r="D1422" s="139" t="s">
        <v>2797</v>
      </c>
      <c r="E1422" s="139" t="s">
        <v>2513</v>
      </c>
      <c r="F1422" s="139">
        <f t="shared" si="22"/>
        <v>47671</v>
      </c>
    </row>
    <row r="1423" spans="2:6" x14ac:dyDescent="0.2">
      <c r="B1423" s="137" t="s">
        <v>624</v>
      </c>
      <c r="C1423" s="138">
        <v>12300</v>
      </c>
      <c r="D1423" s="139" t="s">
        <v>2922</v>
      </c>
      <c r="E1423" s="139" t="s">
        <v>2508</v>
      </c>
      <c r="F1423" s="139">
        <f t="shared" si="22"/>
        <v>12301</v>
      </c>
    </row>
    <row r="1424" spans="2:6" x14ac:dyDescent="0.2">
      <c r="B1424" s="137" t="s">
        <v>625</v>
      </c>
      <c r="C1424" s="138">
        <v>55270</v>
      </c>
      <c r="D1424" s="139" t="s">
        <v>2927</v>
      </c>
      <c r="E1424" s="139" t="s">
        <v>2513</v>
      </c>
      <c r="F1424" s="139">
        <f t="shared" si="22"/>
        <v>55271</v>
      </c>
    </row>
    <row r="1425" spans="2:6" x14ac:dyDescent="0.2">
      <c r="B1425" s="137" t="s">
        <v>626</v>
      </c>
      <c r="C1425" s="138">
        <v>50410</v>
      </c>
      <c r="D1425" s="139" t="s">
        <v>2867</v>
      </c>
      <c r="E1425" s="139" t="s">
        <v>2513</v>
      </c>
      <c r="F1425" s="139">
        <f t="shared" si="22"/>
        <v>50411</v>
      </c>
    </row>
    <row r="1426" spans="2:6" x14ac:dyDescent="0.2">
      <c r="B1426" s="137" t="s">
        <v>627</v>
      </c>
      <c r="C1426" s="138">
        <v>47542</v>
      </c>
      <c r="D1426" s="139" t="s">
        <v>2802</v>
      </c>
      <c r="E1426" s="139" t="s">
        <v>2513</v>
      </c>
      <c r="F1426" s="139">
        <f t="shared" si="22"/>
        <v>47543</v>
      </c>
    </row>
    <row r="1427" spans="2:6" x14ac:dyDescent="0.2">
      <c r="B1427" s="137" t="s">
        <v>628</v>
      </c>
      <c r="C1427" s="138">
        <v>49430</v>
      </c>
      <c r="D1427" s="139" t="s">
        <v>2841</v>
      </c>
      <c r="E1427" s="139" t="s">
        <v>2513</v>
      </c>
      <c r="F1427" s="139">
        <f t="shared" si="22"/>
        <v>49431</v>
      </c>
    </row>
    <row r="1428" spans="2:6" x14ac:dyDescent="0.2">
      <c r="B1428" s="137" t="s">
        <v>629</v>
      </c>
      <c r="C1428" s="138">
        <v>10200</v>
      </c>
      <c r="D1428" s="139" t="s">
        <v>2857</v>
      </c>
      <c r="E1428" s="139" t="s">
        <v>2508</v>
      </c>
      <c r="F1428" s="139">
        <f t="shared" si="22"/>
        <v>10201</v>
      </c>
    </row>
    <row r="1429" spans="2:6" x14ac:dyDescent="0.2">
      <c r="B1429" s="137" t="s">
        <v>630</v>
      </c>
      <c r="C1429" s="138">
        <v>21330</v>
      </c>
      <c r="D1429" s="139" t="s">
        <v>2819</v>
      </c>
      <c r="E1429" s="139" t="s">
        <v>2503</v>
      </c>
      <c r="F1429" s="139">
        <f t="shared" si="22"/>
        <v>21331</v>
      </c>
    </row>
    <row r="1430" spans="2:6" x14ac:dyDescent="0.2">
      <c r="B1430" s="137" t="s">
        <v>631</v>
      </c>
      <c r="C1430" s="138">
        <v>19130</v>
      </c>
      <c r="D1430" s="139" t="s">
        <v>3029</v>
      </c>
      <c r="E1430" s="139" t="s">
        <v>2503</v>
      </c>
      <c r="F1430" s="139">
        <f t="shared" si="22"/>
        <v>19131</v>
      </c>
    </row>
    <row r="1431" spans="2:6" x14ac:dyDescent="0.2">
      <c r="B1431" s="137" t="s">
        <v>632</v>
      </c>
      <c r="C1431" s="138">
        <v>47710</v>
      </c>
      <c r="D1431" s="139" t="s">
        <v>2797</v>
      </c>
      <c r="E1431" s="139" t="s">
        <v>2513</v>
      </c>
      <c r="F1431" s="139">
        <f t="shared" si="22"/>
        <v>47711</v>
      </c>
    </row>
    <row r="1432" spans="2:6" x14ac:dyDescent="0.2">
      <c r="B1432" s="137" t="s">
        <v>633</v>
      </c>
      <c r="C1432" s="138">
        <v>50640</v>
      </c>
      <c r="D1432" s="139" t="s">
        <v>2789</v>
      </c>
      <c r="E1432" s="139" t="s">
        <v>2513</v>
      </c>
      <c r="F1432" s="139">
        <f t="shared" si="22"/>
        <v>50641</v>
      </c>
    </row>
    <row r="1433" spans="2:6" x14ac:dyDescent="0.2">
      <c r="B1433" s="137" t="s">
        <v>634</v>
      </c>
      <c r="C1433" s="138">
        <v>32120</v>
      </c>
      <c r="D1433" s="139" t="s">
        <v>2893</v>
      </c>
      <c r="E1433" s="139" t="s">
        <v>2513</v>
      </c>
      <c r="F1433" s="139">
        <f t="shared" si="22"/>
        <v>32121</v>
      </c>
    </row>
    <row r="1434" spans="2:6" x14ac:dyDescent="0.2">
      <c r="B1434" s="137" t="s">
        <v>635</v>
      </c>
      <c r="C1434" s="138">
        <v>48720</v>
      </c>
      <c r="D1434" s="139" t="s">
        <v>2793</v>
      </c>
      <c r="E1434" s="139" t="s">
        <v>2513</v>
      </c>
      <c r="F1434" s="139">
        <f t="shared" si="22"/>
        <v>48721</v>
      </c>
    </row>
    <row r="1435" spans="2:6" x14ac:dyDescent="0.2">
      <c r="B1435" s="137" t="s">
        <v>636</v>
      </c>
      <c r="C1435" s="138">
        <v>80200</v>
      </c>
      <c r="D1435" s="139" t="s">
        <v>3064</v>
      </c>
      <c r="E1435" s="139" t="s">
        <v>2553</v>
      </c>
      <c r="F1435" s="139">
        <f t="shared" si="22"/>
        <v>80201</v>
      </c>
    </row>
    <row r="1436" spans="2:6" x14ac:dyDescent="0.2">
      <c r="B1436" s="137" t="s">
        <v>637</v>
      </c>
      <c r="C1436" s="138">
        <v>22700</v>
      </c>
      <c r="D1436" s="139" t="s">
        <v>2849</v>
      </c>
      <c r="E1436" s="139" t="s">
        <v>2503</v>
      </c>
      <c r="F1436" s="139">
        <f t="shared" si="22"/>
        <v>22701</v>
      </c>
    </row>
    <row r="1437" spans="2:6" x14ac:dyDescent="0.2">
      <c r="B1437" s="137" t="s">
        <v>638</v>
      </c>
      <c r="C1437" s="138">
        <v>30060</v>
      </c>
      <c r="D1437" s="139" t="s">
        <v>2800</v>
      </c>
      <c r="E1437" s="139" t="s">
        <v>2513</v>
      </c>
      <c r="F1437" s="139">
        <f t="shared" si="22"/>
        <v>30061</v>
      </c>
    </row>
    <row r="1438" spans="2:6" x14ac:dyDescent="0.2">
      <c r="B1438" s="137" t="s">
        <v>639</v>
      </c>
      <c r="C1438" s="138">
        <v>24140</v>
      </c>
      <c r="D1438" s="139" t="s">
        <v>3073</v>
      </c>
      <c r="E1438" s="139" t="s">
        <v>2503</v>
      </c>
      <c r="F1438" s="139">
        <f t="shared" si="22"/>
        <v>24141</v>
      </c>
    </row>
    <row r="1439" spans="2:6" x14ac:dyDescent="0.2">
      <c r="B1439" s="137" t="s">
        <v>640</v>
      </c>
      <c r="C1439" s="138">
        <v>39010</v>
      </c>
      <c r="D1439" s="139" t="s">
        <v>2880</v>
      </c>
      <c r="E1439" s="139" t="s">
        <v>2513</v>
      </c>
      <c r="F1439" s="139">
        <f t="shared" si="22"/>
        <v>39011</v>
      </c>
    </row>
    <row r="1440" spans="2:6" x14ac:dyDescent="0.2">
      <c r="B1440" s="137" t="s">
        <v>641</v>
      </c>
      <c r="C1440" s="138">
        <v>88250</v>
      </c>
      <c r="D1440" s="139" t="s">
        <v>2889</v>
      </c>
      <c r="E1440" s="139" t="s">
        <v>2553</v>
      </c>
      <c r="F1440" s="139">
        <f t="shared" si="22"/>
        <v>88251</v>
      </c>
    </row>
    <row r="1441" spans="2:6" x14ac:dyDescent="0.2">
      <c r="B1441" s="137" t="s">
        <v>642</v>
      </c>
      <c r="C1441" s="138">
        <v>75640</v>
      </c>
      <c r="D1441" s="139" t="s">
        <v>251</v>
      </c>
      <c r="E1441" s="139" t="s">
        <v>2525</v>
      </c>
      <c r="F1441" s="139">
        <f t="shared" si="22"/>
        <v>75641</v>
      </c>
    </row>
    <row r="1442" spans="2:6" x14ac:dyDescent="0.2">
      <c r="B1442" s="137" t="s">
        <v>643</v>
      </c>
      <c r="C1442" s="138">
        <v>43550</v>
      </c>
      <c r="D1442" s="139" t="s">
        <v>2865</v>
      </c>
      <c r="E1442" s="139" t="s">
        <v>2513</v>
      </c>
      <c r="F1442" s="139">
        <f t="shared" si="22"/>
        <v>43551</v>
      </c>
    </row>
    <row r="1443" spans="2:6" x14ac:dyDescent="0.2">
      <c r="B1443" s="137" t="s">
        <v>644</v>
      </c>
      <c r="C1443" s="138">
        <v>21310</v>
      </c>
      <c r="D1443" s="139" t="s">
        <v>2819</v>
      </c>
      <c r="E1443" s="139" t="s">
        <v>2503</v>
      </c>
      <c r="F1443" s="139">
        <f t="shared" si="22"/>
        <v>21311</v>
      </c>
    </row>
    <row r="1444" spans="2:6" x14ac:dyDescent="0.2">
      <c r="B1444" s="137" t="s">
        <v>2664</v>
      </c>
      <c r="C1444" s="138">
        <v>21300</v>
      </c>
      <c r="D1444" s="139" t="s">
        <v>2819</v>
      </c>
      <c r="E1444" s="139" t="s">
        <v>2503</v>
      </c>
      <c r="F1444" s="139">
        <f t="shared" si="22"/>
        <v>21301</v>
      </c>
    </row>
    <row r="1445" spans="2:6" x14ac:dyDescent="0.2">
      <c r="B1445" s="137" t="s">
        <v>645</v>
      </c>
      <c r="C1445" s="138">
        <v>54790</v>
      </c>
      <c r="D1445" s="139" t="s">
        <v>2927</v>
      </c>
      <c r="E1445" s="139" t="s">
        <v>2513</v>
      </c>
      <c r="F1445" s="139">
        <f t="shared" si="22"/>
        <v>54791</v>
      </c>
    </row>
    <row r="1446" spans="2:6" x14ac:dyDescent="0.2">
      <c r="B1446" s="137" t="s">
        <v>646</v>
      </c>
      <c r="C1446" s="138">
        <v>70110</v>
      </c>
      <c r="D1446" s="139" t="s">
        <v>2830</v>
      </c>
      <c r="E1446" s="139" t="s">
        <v>2525</v>
      </c>
      <c r="F1446" s="139">
        <f t="shared" si="22"/>
        <v>70111</v>
      </c>
    </row>
    <row r="1447" spans="2:6" x14ac:dyDescent="0.2">
      <c r="B1447" s="137" t="s">
        <v>647</v>
      </c>
      <c r="C1447" s="138">
        <v>29460</v>
      </c>
      <c r="D1447" s="139" t="s">
        <v>3404</v>
      </c>
      <c r="E1447" s="139" t="s">
        <v>2503</v>
      </c>
      <c r="F1447" s="139">
        <f t="shared" si="22"/>
        <v>29461</v>
      </c>
    </row>
    <row r="1448" spans="2:6" x14ac:dyDescent="0.2">
      <c r="B1448" s="137" t="s">
        <v>648</v>
      </c>
      <c r="C1448" s="138">
        <v>40420</v>
      </c>
      <c r="D1448" s="139" t="s">
        <v>2791</v>
      </c>
      <c r="E1448" s="139" t="s">
        <v>2513</v>
      </c>
      <c r="F1448" s="139">
        <f t="shared" si="22"/>
        <v>40421</v>
      </c>
    </row>
    <row r="1449" spans="2:6" x14ac:dyDescent="0.2">
      <c r="B1449" s="137" t="s">
        <v>649</v>
      </c>
      <c r="C1449" s="138">
        <v>45250</v>
      </c>
      <c r="D1449" s="139" t="s">
        <v>3089</v>
      </c>
      <c r="E1449" s="139" t="s">
        <v>2573</v>
      </c>
      <c r="F1449" s="139">
        <f t="shared" si="22"/>
        <v>45251</v>
      </c>
    </row>
    <row r="1450" spans="2:6" x14ac:dyDescent="0.2">
      <c r="B1450" s="137" t="s">
        <v>650</v>
      </c>
      <c r="C1450" s="138">
        <v>51230</v>
      </c>
      <c r="D1450" s="139" t="s">
        <v>2828</v>
      </c>
      <c r="E1450" s="139" t="s">
        <v>2513</v>
      </c>
      <c r="F1450" s="139">
        <f t="shared" si="22"/>
        <v>51231</v>
      </c>
    </row>
    <row r="1451" spans="2:6" x14ac:dyDescent="0.2">
      <c r="B1451" s="137" t="s">
        <v>651</v>
      </c>
      <c r="C1451" s="138">
        <v>51200</v>
      </c>
      <c r="D1451" s="139" t="s">
        <v>2828</v>
      </c>
      <c r="E1451" s="139" t="s">
        <v>2513</v>
      </c>
      <c r="F1451" s="139">
        <f t="shared" si="22"/>
        <v>51201</v>
      </c>
    </row>
    <row r="1452" spans="2:6" x14ac:dyDescent="0.2">
      <c r="B1452" s="137" t="s">
        <v>2648</v>
      </c>
      <c r="C1452" s="138">
        <v>23200</v>
      </c>
      <c r="D1452" s="139" t="s">
        <v>3140</v>
      </c>
      <c r="E1452" s="139" t="s">
        <v>2503</v>
      </c>
      <c r="F1452" s="139">
        <f t="shared" si="22"/>
        <v>23201</v>
      </c>
    </row>
    <row r="1453" spans="2:6" x14ac:dyDescent="0.2">
      <c r="B1453" s="137" t="s">
        <v>652</v>
      </c>
      <c r="C1453" s="138">
        <v>23210</v>
      </c>
      <c r="D1453" s="139" t="s">
        <v>3140</v>
      </c>
      <c r="E1453" s="139" t="s">
        <v>2503</v>
      </c>
      <c r="F1453" s="139">
        <f t="shared" si="22"/>
        <v>23211</v>
      </c>
    </row>
    <row r="1454" spans="2:6" x14ac:dyDescent="0.2">
      <c r="B1454" s="137" t="s">
        <v>653</v>
      </c>
      <c r="C1454" s="138">
        <v>41130</v>
      </c>
      <c r="D1454" s="139" t="s">
        <v>3109</v>
      </c>
      <c r="E1454" s="139" t="s">
        <v>2513</v>
      </c>
      <c r="F1454" s="139">
        <f t="shared" si="22"/>
        <v>41131</v>
      </c>
    </row>
    <row r="1455" spans="2:6" x14ac:dyDescent="0.2">
      <c r="B1455" s="137" t="s">
        <v>654</v>
      </c>
      <c r="C1455" s="138">
        <v>23530</v>
      </c>
      <c r="D1455" s="139" t="s">
        <v>3203</v>
      </c>
      <c r="E1455" s="139" t="s">
        <v>2503</v>
      </c>
      <c r="F1455" s="139">
        <f t="shared" si="22"/>
        <v>23531</v>
      </c>
    </row>
    <row r="1456" spans="2:6" x14ac:dyDescent="0.2">
      <c r="B1456" s="137" t="s">
        <v>655</v>
      </c>
      <c r="C1456" s="138">
        <v>39570</v>
      </c>
      <c r="D1456" s="139" t="s">
        <v>2880</v>
      </c>
      <c r="E1456" s="139" t="s">
        <v>2513</v>
      </c>
      <c r="F1456" s="139">
        <f t="shared" si="22"/>
        <v>39571</v>
      </c>
    </row>
    <row r="1457" spans="2:6" x14ac:dyDescent="0.2">
      <c r="B1457" s="137" t="s">
        <v>656</v>
      </c>
      <c r="C1457" s="138">
        <v>42350</v>
      </c>
      <c r="D1457" s="139" t="s">
        <v>2977</v>
      </c>
      <c r="E1457" s="139" t="s">
        <v>2513</v>
      </c>
      <c r="F1457" s="139">
        <f t="shared" si="22"/>
        <v>42351</v>
      </c>
    </row>
    <row r="1458" spans="2:6" x14ac:dyDescent="0.2">
      <c r="B1458" s="137" t="s">
        <v>657</v>
      </c>
      <c r="C1458" s="138">
        <v>39160</v>
      </c>
      <c r="D1458" s="139" t="s">
        <v>2880</v>
      </c>
      <c r="E1458" s="139" t="s">
        <v>2513</v>
      </c>
      <c r="F1458" s="139">
        <f t="shared" si="22"/>
        <v>39161</v>
      </c>
    </row>
    <row r="1459" spans="2:6" x14ac:dyDescent="0.2">
      <c r="B1459" s="137" t="s">
        <v>658</v>
      </c>
      <c r="C1459" s="138">
        <v>89200</v>
      </c>
      <c r="D1459" s="139" t="s">
        <v>2889</v>
      </c>
      <c r="E1459" s="139" t="s">
        <v>2553</v>
      </c>
      <c r="F1459" s="139">
        <f t="shared" si="22"/>
        <v>89201</v>
      </c>
    </row>
    <row r="1460" spans="2:6" x14ac:dyDescent="0.2">
      <c r="B1460" s="137" t="s">
        <v>659</v>
      </c>
      <c r="C1460" s="138">
        <v>24810</v>
      </c>
      <c r="D1460" s="139" t="s">
        <v>3046</v>
      </c>
      <c r="E1460" s="139" t="s">
        <v>2503</v>
      </c>
      <c r="F1460" s="139">
        <f t="shared" si="22"/>
        <v>24811</v>
      </c>
    </row>
    <row r="1461" spans="2:6" x14ac:dyDescent="0.2">
      <c r="B1461" s="137" t="s">
        <v>660</v>
      </c>
      <c r="C1461" s="138">
        <v>17020</v>
      </c>
      <c r="D1461" s="139" t="s">
        <v>2862</v>
      </c>
      <c r="E1461" s="139" t="s">
        <v>2503</v>
      </c>
      <c r="F1461" s="139">
        <f t="shared" si="22"/>
        <v>17021</v>
      </c>
    </row>
    <row r="1462" spans="2:6" x14ac:dyDescent="0.2">
      <c r="B1462" s="137" t="s">
        <v>661</v>
      </c>
      <c r="C1462" s="138">
        <v>17020</v>
      </c>
      <c r="D1462" s="139" t="s">
        <v>3140</v>
      </c>
      <c r="E1462" s="139" t="s">
        <v>2503</v>
      </c>
      <c r="F1462" s="139">
        <f t="shared" si="22"/>
        <v>17021</v>
      </c>
    </row>
    <row r="1463" spans="2:6" x14ac:dyDescent="0.2">
      <c r="B1463" s="137" t="s">
        <v>662</v>
      </c>
      <c r="C1463" s="138">
        <v>88200</v>
      </c>
      <c r="D1463" s="139" t="s">
        <v>2889</v>
      </c>
      <c r="E1463" s="139" t="s">
        <v>2553</v>
      </c>
      <c r="F1463" s="139">
        <f t="shared" si="22"/>
        <v>88201</v>
      </c>
    </row>
    <row r="1464" spans="2:6" x14ac:dyDescent="0.2">
      <c r="B1464" s="137" t="s">
        <v>663</v>
      </c>
      <c r="C1464" s="138">
        <v>88100</v>
      </c>
      <c r="D1464" s="139" t="s">
        <v>2889</v>
      </c>
      <c r="E1464" s="139" t="s">
        <v>2553</v>
      </c>
      <c r="F1464" s="139">
        <f t="shared" si="22"/>
        <v>88101</v>
      </c>
    </row>
    <row r="1465" spans="2:6" x14ac:dyDescent="0.2">
      <c r="B1465" s="137" t="s">
        <v>664</v>
      </c>
      <c r="C1465" s="138">
        <v>24850</v>
      </c>
      <c r="D1465" s="139" t="s">
        <v>3046</v>
      </c>
      <c r="E1465" s="139" t="s">
        <v>2503</v>
      </c>
      <c r="F1465" s="139">
        <f t="shared" si="22"/>
        <v>24851</v>
      </c>
    </row>
    <row r="1466" spans="2:6" x14ac:dyDescent="0.2">
      <c r="B1466" s="137" t="s">
        <v>665</v>
      </c>
      <c r="C1466" s="138">
        <v>70150</v>
      </c>
      <c r="D1466" s="139" t="s">
        <v>2830</v>
      </c>
      <c r="E1466" s="139" t="s">
        <v>2525</v>
      </c>
      <c r="F1466" s="139">
        <f t="shared" si="22"/>
        <v>70151</v>
      </c>
    </row>
    <row r="1467" spans="2:6" x14ac:dyDescent="0.2">
      <c r="B1467" s="137" t="s">
        <v>666</v>
      </c>
      <c r="C1467" s="138">
        <v>72010</v>
      </c>
      <c r="D1467" s="139" t="s">
        <v>2830</v>
      </c>
      <c r="E1467" s="139" t="s">
        <v>2525</v>
      </c>
      <c r="F1467" s="139">
        <f t="shared" si="22"/>
        <v>72011</v>
      </c>
    </row>
    <row r="1468" spans="2:6" x14ac:dyDescent="0.2">
      <c r="B1468" s="137" t="s">
        <v>667</v>
      </c>
      <c r="C1468" s="138">
        <v>47374</v>
      </c>
      <c r="D1468" s="139" t="s">
        <v>2802</v>
      </c>
      <c r="E1468" s="139" t="s">
        <v>2513</v>
      </c>
      <c r="F1468" s="139">
        <f t="shared" si="22"/>
        <v>47375</v>
      </c>
    </row>
    <row r="1469" spans="2:6" x14ac:dyDescent="0.2">
      <c r="B1469" s="137" t="s">
        <v>668</v>
      </c>
      <c r="C1469" s="138">
        <v>59240</v>
      </c>
      <c r="D1469" s="139" t="s">
        <v>2887</v>
      </c>
      <c r="E1469" s="139" t="s">
        <v>2513</v>
      </c>
      <c r="F1469" s="139">
        <f t="shared" si="22"/>
        <v>59241</v>
      </c>
    </row>
    <row r="1470" spans="2:6" x14ac:dyDescent="0.2">
      <c r="B1470" s="137" t="s">
        <v>669</v>
      </c>
      <c r="C1470" s="138">
        <v>50520</v>
      </c>
      <c r="D1470" s="139" t="s">
        <v>2867</v>
      </c>
      <c r="E1470" s="139" t="s">
        <v>2513</v>
      </c>
      <c r="F1470" s="139">
        <f t="shared" si="22"/>
        <v>50521</v>
      </c>
    </row>
    <row r="1471" spans="2:6" x14ac:dyDescent="0.2">
      <c r="B1471" s="137" t="s">
        <v>670</v>
      </c>
      <c r="C1471" s="138">
        <v>19040</v>
      </c>
      <c r="D1471" s="139" t="s">
        <v>3029</v>
      </c>
      <c r="E1471" s="139" t="s">
        <v>2503</v>
      </c>
      <c r="F1471" s="139">
        <f t="shared" si="22"/>
        <v>19041</v>
      </c>
    </row>
    <row r="1472" spans="2:6" x14ac:dyDescent="0.2">
      <c r="B1472" s="137" t="s">
        <v>671</v>
      </c>
      <c r="C1472" s="138">
        <v>24640</v>
      </c>
      <c r="D1472" s="139" t="s">
        <v>3059</v>
      </c>
      <c r="E1472" s="139" t="s">
        <v>2503</v>
      </c>
      <c r="F1472" s="139">
        <f t="shared" si="22"/>
        <v>24641</v>
      </c>
    </row>
    <row r="1473" spans="2:6" x14ac:dyDescent="0.2">
      <c r="B1473" s="137" t="s">
        <v>672</v>
      </c>
      <c r="C1473" s="138">
        <v>23290</v>
      </c>
      <c r="D1473" s="139" t="s">
        <v>3140</v>
      </c>
      <c r="E1473" s="139" t="s">
        <v>2503</v>
      </c>
      <c r="F1473" s="139">
        <f t="shared" si="22"/>
        <v>23291</v>
      </c>
    </row>
    <row r="1474" spans="2:6" x14ac:dyDescent="0.2">
      <c r="B1474" s="137" t="s">
        <v>673</v>
      </c>
      <c r="C1474" s="138">
        <v>18550</v>
      </c>
      <c r="D1474" s="139" t="s">
        <v>3026</v>
      </c>
      <c r="E1474" s="139" t="s">
        <v>2503</v>
      </c>
      <c r="F1474" s="139">
        <f t="shared" si="22"/>
        <v>18551</v>
      </c>
    </row>
    <row r="1475" spans="2:6" x14ac:dyDescent="0.2">
      <c r="B1475" s="137" t="s">
        <v>674</v>
      </c>
      <c r="C1475" s="138">
        <v>76330</v>
      </c>
      <c r="D1475" s="139" t="s">
        <v>2807</v>
      </c>
      <c r="E1475" s="139" t="s">
        <v>2525</v>
      </c>
      <c r="F1475" s="139">
        <f t="shared" si="22"/>
        <v>76331</v>
      </c>
    </row>
    <row r="1476" spans="2:6" x14ac:dyDescent="0.2">
      <c r="B1476" s="137" t="s">
        <v>675</v>
      </c>
      <c r="C1476" s="138">
        <v>16400</v>
      </c>
      <c r="D1476" s="139" t="s">
        <v>3142</v>
      </c>
      <c r="E1476" s="139" t="s">
        <v>2577</v>
      </c>
      <c r="F1476" s="139">
        <f t="shared" si="22"/>
        <v>16401</v>
      </c>
    </row>
    <row r="1477" spans="2:6" x14ac:dyDescent="0.2">
      <c r="B1477" s="137" t="s">
        <v>676</v>
      </c>
      <c r="C1477" s="138">
        <v>34110</v>
      </c>
      <c r="D1477" s="139" t="s">
        <v>2838</v>
      </c>
      <c r="E1477" s="139" t="s">
        <v>2513</v>
      </c>
      <c r="F1477" s="139">
        <f t="shared" si="22"/>
        <v>34111</v>
      </c>
    </row>
    <row r="1478" spans="2:6" x14ac:dyDescent="0.2">
      <c r="B1478" s="137" t="s">
        <v>677</v>
      </c>
      <c r="C1478" s="138">
        <v>75460</v>
      </c>
      <c r="D1478" s="139" t="s">
        <v>255</v>
      </c>
      <c r="E1478" s="139" t="s">
        <v>2525</v>
      </c>
      <c r="F1478" s="139">
        <f t="shared" si="22"/>
        <v>75461</v>
      </c>
    </row>
    <row r="1479" spans="2:6" x14ac:dyDescent="0.2">
      <c r="B1479" s="137" t="s">
        <v>678</v>
      </c>
      <c r="C1479" s="138">
        <v>51430</v>
      </c>
      <c r="D1479" s="139" t="s">
        <v>2828</v>
      </c>
      <c r="E1479" s="139" t="s">
        <v>2513</v>
      </c>
      <c r="F1479" s="139">
        <f t="shared" ref="F1479:F1542" si="23">C1479+1</f>
        <v>51431</v>
      </c>
    </row>
    <row r="1480" spans="2:6" ht="25.5" x14ac:dyDescent="0.2">
      <c r="B1480" s="137" t="s">
        <v>679</v>
      </c>
      <c r="C1480" s="138">
        <v>70020</v>
      </c>
      <c r="D1480" s="139" t="s">
        <v>2830</v>
      </c>
      <c r="E1480" s="139" t="s">
        <v>2525</v>
      </c>
      <c r="F1480" s="139">
        <f t="shared" si="23"/>
        <v>70021</v>
      </c>
    </row>
    <row r="1481" spans="2:6" x14ac:dyDescent="0.2">
      <c r="B1481" s="137" t="s">
        <v>680</v>
      </c>
      <c r="C1481" s="138">
        <v>67480</v>
      </c>
      <c r="D1481" s="139" t="s">
        <v>2825</v>
      </c>
      <c r="E1481" s="139" t="s">
        <v>2525</v>
      </c>
      <c r="F1481" s="139">
        <f t="shared" si="23"/>
        <v>67481</v>
      </c>
    </row>
    <row r="1482" spans="2:6" x14ac:dyDescent="0.2">
      <c r="B1482" s="137" t="s">
        <v>681</v>
      </c>
      <c r="C1482" s="138">
        <v>77410</v>
      </c>
      <c r="D1482" s="139" t="s">
        <v>2917</v>
      </c>
      <c r="E1482" s="139" t="s">
        <v>2525</v>
      </c>
      <c r="F1482" s="139">
        <f t="shared" si="23"/>
        <v>77411</v>
      </c>
    </row>
    <row r="1483" spans="2:6" x14ac:dyDescent="0.2">
      <c r="B1483" s="137" t="s">
        <v>682</v>
      </c>
      <c r="C1483" s="138">
        <v>17000</v>
      </c>
      <c r="D1483" s="139" t="s">
        <v>3140</v>
      </c>
      <c r="E1483" s="139" t="s">
        <v>2503</v>
      </c>
      <c r="F1483" s="139">
        <f t="shared" si="23"/>
        <v>17001</v>
      </c>
    </row>
    <row r="1484" spans="2:6" x14ac:dyDescent="0.2">
      <c r="B1484" s="137" t="s">
        <v>683</v>
      </c>
      <c r="C1484" s="138">
        <v>58000</v>
      </c>
      <c r="D1484" s="139" t="s">
        <v>2948</v>
      </c>
      <c r="E1484" s="139" t="s">
        <v>2513</v>
      </c>
      <c r="F1484" s="139">
        <f t="shared" si="23"/>
        <v>58001</v>
      </c>
    </row>
    <row r="1485" spans="2:6" x14ac:dyDescent="0.2">
      <c r="B1485" s="137" t="s">
        <v>684</v>
      </c>
      <c r="C1485" s="138">
        <v>58030</v>
      </c>
      <c r="D1485" s="139" t="s">
        <v>2948</v>
      </c>
      <c r="E1485" s="139" t="s">
        <v>2513</v>
      </c>
      <c r="F1485" s="139">
        <f t="shared" si="23"/>
        <v>58031</v>
      </c>
    </row>
    <row r="1486" spans="2:6" x14ac:dyDescent="0.2">
      <c r="B1486" s="137" t="s">
        <v>685</v>
      </c>
      <c r="C1486" s="138">
        <v>64320</v>
      </c>
      <c r="D1486" s="139" t="s">
        <v>2832</v>
      </c>
      <c r="E1486" s="139" t="s">
        <v>2513</v>
      </c>
      <c r="F1486" s="139">
        <f t="shared" si="23"/>
        <v>64321</v>
      </c>
    </row>
    <row r="1487" spans="2:6" x14ac:dyDescent="0.2">
      <c r="B1487" s="137" t="s">
        <v>686</v>
      </c>
      <c r="C1487" s="138">
        <v>50580</v>
      </c>
      <c r="D1487" s="139" t="s">
        <v>2867</v>
      </c>
      <c r="E1487" s="139" t="s">
        <v>2513</v>
      </c>
      <c r="F1487" s="139">
        <f t="shared" si="23"/>
        <v>50581</v>
      </c>
    </row>
    <row r="1488" spans="2:6" x14ac:dyDescent="0.2">
      <c r="B1488" s="137" t="s">
        <v>687</v>
      </c>
      <c r="C1488" s="138">
        <v>40550</v>
      </c>
      <c r="D1488" s="139" t="s">
        <v>2791</v>
      </c>
      <c r="E1488" s="139" t="s">
        <v>2513</v>
      </c>
      <c r="F1488" s="139">
        <f t="shared" si="23"/>
        <v>40551</v>
      </c>
    </row>
    <row r="1489" spans="2:6" x14ac:dyDescent="0.2">
      <c r="B1489" s="137" t="s">
        <v>688</v>
      </c>
      <c r="C1489" s="138">
        <v>90200</v>
      </c>
      <c r="D1489" s="139" t="s">
        <v>2889</v>
      </c>
      <c r="E1489" s="139" t="s">
        <v>2553</v>
      </c>
      <c r="F1489" s="139">
        <f t="shared" si="23"/>
        <v>90201</v>
      </c>
    </row>
    <row r="1490" spans="2:6" x14ac:dyDescent="0.2">
      <c r="B1490" s="137" t="s">
        <v>689</v>
      </c>
      <c r="C1490" s="138">
        <v>50490</v>
      </c>
      <c r="D1490" s="139" t="s">
        <v>2867</v>
      </c>
      <c r="E1490" s="139" t="s">
        <v>2513</v>
      </c>
      <c r="F1490" s="139">
        <f t="shared" si="23"/>
        <v>50491</v>
      </c>
    </row>
    <row r="1491" spans="2:6" x14ac:dyDescent="0.2">
      <c r="B1491" s="137" t="s">
        <v>690</v>
      </c>
      <c r="C1491" s="138">
        <v>43244</v>
      </c>
      <c r="D1491" s="139" t="s">
        <v>2865</v>
      </c>
      <c r="E1491" s="139" t="s">
        <v>2513</v>
      </c>
      <c r="F1491" s="139">
        <f t="shared" si="23"/>
        <v>43245</v>
      </c>
    </row>
    <row r="1492" spans="2:6" x14ac:dyDescent="0.2">
      <c r="B1492" s="137" t="s">
        <v>691</v>
      </c>
      <c r="C1492" s="138">
        <v>42200</v>
      </c>
      <c r="D1492" s="139" t="s">
        <v>2977</v>
      </c>
      <c r="E1492" s="139" t="s">
        <v>2513</v>
      </c>
      <c r="F1492" s="139">
        <f t="shared" si="23"/>
        <v>42201</v>
      </c>
    </row>
    <row r="1493" spans="2:6" x14ac:dyDescent="0.2">
      <c r="B1493" s="137" t="s">
        <v>692</v>
      </c>
      <c r="C1493" s="138">
        <v>42206</v>
      </c>
      <c r="D1493" s="139" t="s">
        <v>2977</v>
      </c>
      <c r="E1493" s="139" t="s">
        <v>2513</v>
      </c>
      <c r="F1493" s="139">
        <f t="shared" si="23"/>
        <v>42207</v>
      </c>
    </row>
    <row r="1494" spans="2:6" x14ac:dyDescent="0.2">
      <c r="B1494" s="137" t="s">
        <v>693</v>
      </c>
      <c r="C1494" s="138">
        <v>28520</v>
      </c>
      <c r="D1494" s="139" t="s">
        <v>2809</v>
      </c>
      <c r="E1494" s="139" t="s">
        <v>2503</v>
      </c>
      <c r="F1494" s="139">
        <f t="shared" si="23"/>
        <v>28521</v>
      </c>
    </row>
    <row r="1495" spans="2:6" x14ac:dyDescent="0.2">
      <c r="B1495" s="137" t="s">
        <v>694</v>
      </c>
      <c r="C1495" s="138">
        <v>40460</v>
      </c>
      <c r="D1495" s="139" t="s">
        <v>2791</v>
      </c>
      <c r="E1495" s="139" t="s">
        <v>2513</v>
      </c>
      <c r="F1495" s="139">
        <f t="shared" si="23"/>
        <v>40461</v>
      </c>
    </row>
    <row r="1496" spans="2:6" x14ac:dyDescent="0.2">
      <c r="B1496" s="137" t="s">
        <v>695</v>
      </c>
      <c r="C1496" s="138">
        <v>56350</v>
      </c>
      <c r="D1496" s="139" t="s">
        <v>2987</v>
      </c>
      <c r="E1496" s="139" t="s">
        <v>2513</v>
      </c>
      <c r="F1496" s="139">
        <f t="shared" si="23"/>
        <v>56351</v>
      </c>
    </row>
    <row r="1497" spans="2:6" x14ac:dyDescent="0.2">
      <c r="B1497" s="137" t="s">
        <v>696</v>
      </c>
      <c r="C1497" s="138">
        <v>38070</v>
      </c>
      <c r="D1497" s="139" t="s">
        <v>2882</v>
      </c>
      <c r="E1497" s="139" t="s">
        <v>2513</v>
      </c>
      <c r="F1497" s="139">
        <f t="shared" si="23"/>
        <v>38071</v>
      </c>
    </row>
    <row r="1498" spans="2:6" x14ac:dyDescent="0.2">
      <c r="B1498" s="137" t="s">
        <v>2022</v>
      </c>
      <c r="C1498" s="138">
        <v>62230</v>
      </c>
      <c r="D1498" s="139" t="s">
        <v>2940</v>
      </c>
      <c r="E1498" s="139" t="s">
        <v>2513</v>
      </c>
      <c r="F1498" s="139">
        <f t="shared" si="23"/>
        <v>62231</v>
      </c>
    </row>
    <row r="1499" spans="2:6" x14ac:dyDescent="0.2">
      <c r="B1499" s="137" t="s">
        <v>2023</v>
      </c>
      <c r="C1499" s="138">
        <v>48690</v>
      </c>
      <c r="D1499" s="139" t="s">
        <v>2793</v>
      </c>
      <c r="E1499" s="139" t="s">
        <v>2513</v>
      </c>
      <c r="F1499" s="139">
        <f t="shared" si="23"/>
        <v>48691</v>
      </c>
    </row>
    <row r="1500" spans="2:6" x14ac:dyDescent="0.2">
      <c r="B1500" s="137" t="s">
        <v>2024</v>
      </c>
      <c r="C1500" s="138">
        <v>28170</v>
      </c>
      <c r="D1500" s="139" t="s">
        <v>2809</v>
      </c>
      <c r="E1500" s="139" t="s">
        <v>2503</v>
      </c>
      <c r="F1500" s="139">
        <f t="shared" si="23"/>
        <v>28171</v>
      </c>
    </row>
    <row r="1501" spans="2:6" x14ac:dyDescent="0.2">
      <c r="B1501" s="137" t="s">
        <v>2025</v>
      </c>
      <c r="C1501" s="138">
        <v>28180</v>
      </c>
      <c r="D1501" s="139" t="s">
        <v>2809</v>
      </c>
      <c r="E1501" s="139" t="s">
        <v>2503</v>
      </c>
      <c r="F1501" s="139">
        <f t="shared" si="23"/>
        <v>28181</v>
      </c>
    </row>
    <row r="1502" spans="2:6" x14ac:dyDescent="0.2">
      <c r="B1502" s="137" t="s">
        <v>2026</v>
      </c>
      <c r="C1502" s="138">
        <v>77214</v>
      </c>
      <c r="D1502" s="139" t="s">
        <v>2917</v>
      </c>
      <c r="E1502" s="139" t="s">
        <v>2525</v>
      </c>
      <c r="F1502" s="139">
        <f t="shared" si="23"/>
        <v>77215</v>
      </c>
    </row>
    <row r="1503" spans="2:6" x14ac:dyDescent="0.2">
      <c r="B1503" s="137" t="s">
        <v>2027</v>
      </c>
      <c r="C1503" s="138">
        <v>43320</v>
      </c>
      <c r="D1503" s="139" t="s">
        <v>2865</v>
      </c>
      <c r="E1503" s="139" t="s">
        <v>2513</v>
      </c>
      <c r="F1503" s="139">
        <f t="shared" si="23"/>
        <v>43321</v>
      </c>
    </row>
    <row r="1504" spans="2:6" x14ac:dyDescent="0.2">
      <c r="B1504" s="137" t="s">
        <v>2028</v>
      </c>
      <c r="C1504" s="138">
        <v>77270</v>
      </c>
      <c r="D1504" s="139" t="s">
        <v>2917</v>
      </c>
      <c r="E1504" s="139" t="s">
        <v>2525</v>
      </c>
      <c r="F1504" s="139">
        <f t="shared" si="23"/>
        <v>77271</v>
      </c>
    </row>
    <row r="1505" spans="2:6" x14ac:dyDescent="0.2">
      <c r="B1505" s="137" t="s">
        <v>2029</v>
      </c>
      <c r="C1505" s="138">
        <v>73030</v>
      </c>
      <c r="D1505" s="139" t="s">
        <v>2830</v>
      </c>
      <c r="E1505" s="139" t="s">
        <v>2525</v>
      </c>
      <c r="F1505" s="139">
        <f t="shared" si="23"/>
        <v>73031</v>
      </c>
    </row>
    <row r="1506" spans="2:6" x14ac:dyDescent="0.2">
      <c r="B1506" s="137" t="s">
        <v>2030</v>
      </c>
      <c r="C1506" s="138">
        <v>79120</v>
      </c>
      <c r="D1506" s="139" t="s">
        <v>2909</v>
      </c>
      <c r="E1506" s="139" t="s">
        <v>2525</v>
      </c>
      <c r="F1506" s="139">
        <f t="shared" si="23"/>
        <v>79121</v>
      </c>
    </row>
    <row r="1507" spans="2:6" x14ac:dyDescent="0.2">
      <c r="B1507" s="137" t="s">
        <v>2031</v>
      </c>
      <c r="C1507" s="138">
        <v>10250</v>
      </c>
      <c r="D1507" s="139" t="s">
        <v>2860</v>
      </c>
      <c r="E1507" s="139" t="s">
        <v>2508</v>
      </c>
      <c r="F1507" s="139">
        <f t="shared" si="23"/>
        <v>10251</v>
      </c>
    </row>
    <row r="1508" spans="2:6" x14ac:dyDescent="0.2">
      <c r="B1508" s="137" t="s">
        <v>2531</v>
      </c>
      <c r="C1508" s="138">
        <v>10250</v>
      </c>
      <c r="D1508" s="139" t="s">
        <v>2857</v>
      </c>
      <c r="E1508" s="139" t="s">
        <v>2508</v>
      </c>
      <c r="F1508" s="139">
        <f t="shared" si="23"/>
        <v>10251</v>
      </c>
    </row>
    <row r="1509" spans="2:6" x14ac:dyDescent="0.2">
      <c r="B1509" s="137" t="s">
        <v>2032</v>
      </c>
      <c r="C1509" s="138">
        <v>69000</v>
      </c>
      <c r="D1509" s="139" t="s">
        <v>2925</v>
      </c>
      <c r="E1509" s="139" t="s">
        <v>2525</v>
      </c>
      <c r="F1509" s="139">
        <f t="shared" si="23"/>
        <v>69001</v>
      </c>
    </row>
    <row r="1510" spans="2:6" x14ac:dyDescent="0.2">
      <c r="B1510" s="137" t="s">
        <v>2033</v>
      </c>
      <c r="C1510" s="138">
        <v>65040</v>
      </c>
      <c r="D1510" s="139" t="s">
        <v>3132</v>
      </c>
      <c r="E1510" s="139" t="s">
        <v>2525</v>
      </c>
      <c r="F1510" s="139">
        <f t="shared" si="23"/>
        <v>65041</v>
      </c>
    </row>
    <row r="1511" spans="2:6" x14ac:dyDescent="0.2">
      <c r="B1511" s="137" t="s">
        <v>2034</v>
      </c>
      <c r="C1511" s="138">
        <v>73240</v>
      </c>
      <c r="D1511" s="139" t="s">
        <v>2830</v>
      </c>
      <c r="E1511" s="139" t="s">
        <v>2525</v>
      </c>
      <c r="F1511" s="139">
        <f t="shared" si="23"/>
        <v>73241</v>
      </c>
    </row>
    <row r="1512" spans="2:6" x14ac:dyDescent="0.2">
      <c r="B1512" s="137" t="s">
        <v>2035</v>
      </c>
      <c r="C1512" s="138">
        <v>66150</v>
      </c>
      <c r="D1512" s="139" t="s">
        <v>2911</v>
      </c>
      <c r="E1512" s="139" t="s">
        <v>2525</v>
      </c>
      <c r="F1512" s="139">
        <f t="shared" si="23"/>
        <v>66151</v>
      </c>
    </row>
    <row r="1513" spans="2:6" x14ac:dyDescent="0.2">
      <c r="B1513" s="137" t="s">
        <v>2036</v>
      </c>
      <c r="C1513" s="138">
        <v>69370</v>
      </c>
      <c r="D1513" s="139" t="s">
        <v>2925</v>
      </c>
      <c r="E1513" s="139" t="s">
        <v>2525</v>
      </c>
      <c r="F1513" s="139">
        <f t="shared" si="23"/>
        <v>69371</v>
      </c>
    </row>
    <row r="1514" spans="2:6" x14ac:dyDescent="0.2">
      <c r="B1514" s="137" t="s">
        <v>2037</v>
      </c>
      <c r="C1514" s="138">
        <v>28050</v>
      </c>
      <c r="D1514" s="139" t="s">
        <v>2809</v>
      </c>
      <c r="E1514" s="139" t="s">
        <v>2503</v>
      </c>
      <c r="F1514" s="139">
        <f t="shared" si="23"/>
        <v>28051</v>
      </c>
    </row>
    <row r="1515" spans="2:6" x14ac:dyDescent="0.2">
      <c r="B1515" s="137" t="s">
        <v>2038</v>
      </c>
      <c r="C1515" s="138">
        <v>43680</v>
      </c>
      <c r="D1515" s="139" t="s">
        <v>2865</v>
      </c>
      <c r="E1515" s="139" t="s">
        <v>2513</v>
      </c>
      <c r="F1515" s="139">
        <f t="shared" si="23"/>
        <v>43681</v>
      </c>
    </row>
    <row r="1516" spans="2:6" ht="25.5" x14ac:dyDescent="0.2">
      <c r="B1516" s="137" t="s">
        <v>2039</v>
      </c>
      <c r="C1516" s="138">
        <v>34220</v>
      </c>
      <c r="D1516" s="139" t="s">
        <v>2838</v>
      </c>
      <c r="E1516" s="139" t="s">
        <v>2513</v>
      </c>
      <c r="F1516" s="139">
        <f t="shared" si="23"/>
        <v>34221</v>
      </c>
    </row>
    <row r="1517" spans="2:6" x14ac:dyDescent="0.2">
      <c r="B1517" s="137" t="s">
        <v>2040</v>
      </c>
      <c r="C1517" s="138">
        <v>15900</v>
      </c>
      <c r="D1517" s="139" t="s">
        <v>2901</v>
      </c>
      <c r="E1517" s="139" t="s">
        <v>2577</v>
      </c>
      <c r="F1517" s="139">
        <f t="shared" si="23"/>
        <v>15901</v>
      </c>
    </row>
    <row r="1518" spans="2:6" x14ac:dyDescent="0.2">
      <c r="B1518" s="137" t="s">
        <v>2041</v>
      </c>
      <c r="C1518" s="138">
        <v>24060</v>
      </c>
      <c r="D1518" s="139" t="s">
        <v>3073</v>
      </c>
      <c r="E1518" s="139" t="s">
        <v>2503</v>
      </c>
      <c r="F1518" s="139">
        <f t="shared" si="23"/>
        <v>24061</v>
      </c>
    </row>
    <row r="1519" spans="2:6" x14ac:dyDescent="0.2">
      <c r="B1519" s="137" t="s">
        <v>2042</v>
      </c>
      <c r="C1519" s="138">
        <v>47980</v>
      </c>
      <c r="D1519" s="139" t="s">
        <v>2797</v>
      </c>
      <c r="E1519" s="139" t="s">
        <v>2513</v>
      </c>
      <c r="F1519" s="139">
        <f t="shared" si="23"/>
        <v>47981</v>
      </c>
    </row>
    <row r="1520" spans="2:6" x14ac:dyDescent="0.2">
      <c r="B1520" s="137" t="s">
        <v>2043</v>
      </c>
      <c r="C1520" s="138">
        <v>70014</v>
      </c>
      <c r="D1520" s="139" t="s">
        <v>2830</v>
      </c>
      <c r="E1520" s="139" t="s">
        <v>2525</v>
      </c>
      <c r="F1520" s="139">
        <f t="shared" si="23"/>
        <v>70015</v>
      </c>
    </row>
    <row r="1521" spans="2:6" x14ac:dyDescent="0.2">
      <c r="B1521" s="137" t="s">
        <v>2044</v>
      </c>
      <c r="C1521" s="138">
        <v>27100</v>
      </c>
      <c r="D1521" s="139" t="s">
        <v>3102</v>
      </c>
      <c r="E1521" s="139" t="s">
        <v>2503</v>
      </c>
      <c r="F1521" s="139">
        <f t="shared" si="23"/>
        <v>27101</v>
      </c>
    </row>
    <row r="1522" spans="2:6" x14ac:dyDescent="0.2">
      <c r="B1522" s="137" t="s">
        <v>2045</v>
      </c>
      <c r="C1522" s="138">
        <v>41250</v>
      </c>
      <c r="D1522" s="139" t="s">
        <v>3109</v>
      </c>
      <c r="E1522" s="139" t="s">
        <v>2513</v>
      </c>
      <c r="F1522" s="139">
        <f t="shared" si="23"/>
        <v>41251</v>
      </c>
    </row>
    <row r="1523" spans="2:6" x14ac:dyDescent="0.2">
      <c r="B1523" s="137" t="s">
        <v>2046</v>
      </c>
      <c r="C1523" s="138">
        <v>43210</v>
      </c>
      <c r="D1523" s="139" t="s">
        <v>2865</v>
      </c>
      <c r="E1523" s="139" t="s">
        <v>2513</v>
      </c>
      <c r="F1523" s="139">
        <f t="shared" si="23"/>
        <v>43211</v>
      </c>
    </row>
    <row r="1524" spans="2:6" x14ac:dyDescent="0.2">
      <c r="B1524" s="137" t="s">
        <v>2047</v>
      </c>
      <c r="C1524" s="138">
        <v>33600</v>
      </c>
      <c r="D1524" s="139" t="s">
        <v>2893</v>
      </c>
      <c r="E1524" s="139" t="s">
        <v>2513</v>
      </c>
      <c r="F1524" s="139">
        <f t="shared" si="23"/>
        <v>33601</v>
      </c>
    </row>
    <row r="1525" spans="2:6" x14ac:dyDescent="0.2">
      <c r="B1525" s="137" t="s">
        <v>2048</v>
      </c>
      <c r="C1525" s="138">
        <v>69230</v>
      </c>
      <c r="D1525" s="139" t="s">
        <v>2925</v>
      </c>
      <c r="E1525" s="139" t="s">
        <v>2525</v>
      </c>
      <c r="F1525" s="139">
        <f t="shared" si="23"/>
        <v>69231</v>
      </c>
    </row>
    <row r="1526" spans="2:6" x14ac:dyDescent="0.2">
      <c r="B1526" s="137" t="s">
        <v>2049</v>
      </c>
      <c r="C1526" s="138">
        <v>67100</v>
      </c>
      <c r="D1526" s="139" t="s">
        <v>2825</v>
      </c>
      <c r="E1526" s="139" t="s">
        <v>2525</v>
      </c>
      <c r="F1526" s="139">
        <f t="shared" si="23"/>
        <v>67101</v>
      </c>
    </row>
    <row r="1527" spans="2:6" x14ac:dyDescent="0.2">
      <c r="B1527" s="137" t="s">
        <v>2050</v>
      </c>
      <c r="C1527" s="138">
        <v>81350</v>
      </c>
      <c r="D1527" s="139" t="s">
        <v>3064</v>
      </c>
      <c r="E1527" s="139" t="s">
        <v>2553</v>
      </c>
      <c r="F1527" s="139">
        <f t="shared" si="23"/>
        <v>81351</v>
      </c>
    </row>
    <row r="1528" spans="2:6" x14ac:dyDescent="0.2">
      <c r="B1528" s="137" t="s">
        <v>2051</v>
      </c>
      <c r="C1528" s="138">
        <v>52220</v>
      </c>
      <c r="D1528" s="139" t="s">
        <v>2828</v>
      </c>
      <c r="E1528" s="139" t="s">
        <v>2513</v>
      </c>
      <c r="F1528" s="139">
        <f t="shared" si="23"/>
        <v>52221</v>
      </c>
    </row>
    <row r="1529" spans="2:6" x14ac:dyDescent="0.2">
      <c r="B1529" s="137" t="s">
        <v>2052</v>
      </c>
      <c r="C1529" s="138">
        <v>61160</v>
      </c>
      <c r="D1529" s="139" t="s">
        <v>2904</v>
      </c>
      <c r="E1529" s="139" t="s">
        <v>2513</v>
      </c>
      <c r="F1529" s="139">
        <f t="shared" si="23"/>
        <v>61161</v>
      </c>
    </row>
    <row r="1530" spans="2:6" x14ac:dyDescent="0.2">
      <c r="B1530" s="137" t="s">
        <v>2053</v>
      </c>
      <c r="C1530" s="138">
        <v>40430</v>
      </c>
      <c r="D1530" s="139" t="s">
        <v>2791</v>
      </c>
      <c r="E1530" s="139" t="s">
        <v>2513</v>
      </c>
      <c r="F1530" s="139">
        <f t="shared" si="23"/>
        <v>40431</v>
      </c>
    </row>
    <row r="1531" spans="2:6" x14ac:dyDescent="0.2">
      <c r="B1531" s="137" t="s">
        <v>2054</v>
      </c>
      <c r="C1531" s="138">
        <v>42310</v>
      </c>
      <c r="D1531" s="139" t="s">
        <v>2977</v>
      </c>
      <c r="E1531" s="139" t="s">
        <v>2513</v>
      </c>
      <c r="F1531" s="139">
        <f t="shared" si="23"/>
        <v>42311</v>
      </c>
    </row>
    <row r="1532" spans="2:6" x14ac:dyDescent="0.2">
      <c r="B1532" s="137" t="s">
        <v>2055</v>
      </c>
      <c r="C1532" s="138">
        <v>75100</v>
      </c>
      <c r="D1532" s="139" t="s">
        <v>3282</v>
      </c>
      <c r="E1532" s="139" t="s">
        <v>2525</v>
      </c>
      <c r="F1532" s="139">
        <f t="shared" si="23"/>
        <v>75101</v>
      </c>
    </row>
    <row r="1533" spans="2:6" x14ac:dyDescent="0.2">
      <c r="B1533" s="137" t="s">
        <v>2056</v>
      </c>
      <c r="C1533" s="138">
        <v>45700</v>
      </c>
      <c r="D1533" s="139" t="s">
        <v>3089</v>
      </c>
      <c r="E1533" s="139" t="s">
        <v>2573</v>
      </c>
      <c r="F1533" s="139">
        <f t="shared" si="23"/>
        <v>45701</v>
      </c>
    </row>
    <row r="1534" spans="2:6" x14ac:dyDescent="0.2">
      <c r="B1534" s="137" t="s">
        <v>2057</v>
      </c>
      <c r="C1534" s="138">
        <v>54700</v>
      </c>
      <c r="D1534" s="139" t="s">
        <v>2914</v>
      </c>
      <c r="E1534" s="139" t="s">
        <v>2513</v>
      </c>
      <c r="F1534" s="139">
        <f t="shared" si="23"/>
        <v>54701</v>
      </c>
    </row>
    <row r="1535" spans="2:6" x14ac:dyDescent="0.2">
      <c r="B1535" s="137" t="s">
        <v>2058</v>
      </c>
      <c r="C1535" s="138">
        <v>77070</v>
      </c>
      <c r="D1535" s="139" t="s">
        <v>2917</v>
      </c>
      <c r="E1535" s="139" t="s">
        <v>2525</v>
      </c>
      <c r="F1535" s="139">
        <f t="shared" si="23"/>
        <v>77071</v>
      </c>
    </row>
    <row r="1536" spans="2:6" x14ac:dyDescent="0.2">
      <c r="B1536" s="137" t="s">
        <v>2059</v>
      </c>
      <c r="C1536" s="138">
        <v>54840</v>
      </c>
      <c r="D1536" s="139" t="s">
        <v>2927</v>
      </c>
      <c r="E1536" s="139" t="s">
        <v>2513</v>
      </c>
      <c r="F1536" s="139">
        <f t="shared" si="23"/>
        <v>54841</v>
      </c>
    </row>
    <row r="1537" spans="2:6" x14ac:dyDescent="0.2">
      <c r="B1537" s="137" t="s">
        <v>2060</v>
      </c>
      <c r="C1537" s="138">
        <v>67060</v>
      </c>
      <c r="D1537" s="139" t="s">
        <v>2825</v>
      </c>
      <c r="E1537" s="139" t="s">
        <v>2525</v>
      </c>
      <c r="F1537" s="139">
        <f t="shared" si="23"/>
        <v>67061</v>
      </c>
    </row>
    <row r="1538" spans="2:6" x14ac:dyDescent="0.2">
      <c r="B1538" s="137" t="s">
        <v>2061</v>
      </c>
      <c r="C1538" s="138">
        <v>23660</v>
      </c>
      <c r="D1538" s="139" t="s">
        <v>3140</v>
      </c>
      <c r="E1538" s="139" t="s">
        <v>2503</v>
      </c>
      <c r="F1538" s="139">
        <f t="shared" si="23"/>
        <v>23661</v>
      </c>
    </row>
    <row r="1539" spans="2:6" x14ac:dyDescent="0.2">
      <c r="B1539" s="137" t="s">
        <v>2062</v>
      </c>
      <c r="C1539" s="138">
        <v>27210</v>
      </c>
      <c r="D1539" s="139" t="s">
        <v>3102</v>
      </c>
      <c r="E1539" s="139" t="s">
        <v>2503</v>
      </c>
      <c r="F1539" s="139">
        <f t="shared" si="23"/>
        <v>27211</v>
      </c>
    </row>
    <row r="1540" spans="2:6" x14ac:dyDescent="0.2">
      <c r="B1540" s="137" t="s">
        <v>2063</v>
      </c>
      <c r="C1540" s="138">
        <v>21220</v>
      </c>
      <c r="D1540" s="139" t="s">
        <v>2819</v>
      </c>
      <c r="E1540" s="139" t="s">
        <v>2503</v>
      </c>
      <c r="F1540" s="139">
        <f t="shared" si="23"/>
        <v>21221</v>
      </c>
    </row>
    <row r="1541" spans="2:6" x14ac:dyDescent="0.2">
      <c r="B1541" s="137" t="s">
        <v>2064</v>
      </c>
      <c r="C1541" s="138">
        <v>52072</v>
      </c>
      <c r="D1541" s="139" t="s">
        <v>2871</v>
      </c>
      <c r="E1541" s="139" t="s">
        <v>2513</v>
      </c>
      <c r="F1541" s="139">
        <f t="shared" si="23"/>
        <v>52073</v>
      </c>
    </row>
    <row r="1542" spans="2:6" x14ac:dyDescent="0.2">
      <c r="B1542" s="137" t="s">
        <v>2065</v>
      </c>
      <c r="C1542" s="138">
        <v>47920</v>
      </c>
      <c r="D1542" s="139" t="s">
        <v>2797</v>
      </c>
      <c r="E1542" s="139" t="s">
        <v>2513</v>
      </c>
      <c r="F1542" s="139">
        <f t="shared" si="23"/>
        <v>47921</v>
      </c>
    </row>
    <row r="1543" spans="2:6" x14ac:dyDescent="0.2">
      <c r="B1543" s="137" t="s">
        <v>2066</v>
      </c>
      <c r="C1543" s="138">
        <v>47884</v>
      </c>
      <c r="D1543" s="139" t="s">
        <v>2797</v>
      </c>
      <c r="E1543" s="139" t="s">
        <v>2513</v>
      </c>
      <c r="F1543" s="139">
        <f t="shared" ref="F1543:F1606" si="24">C1543+1</f>
        <v>47885</v>
      </c>
    </row>
    <row r="1544" spans="2:6" x14ac:dyDescent="0.2">
      <c r="B1544" s="137" t="s">
        <v>2067</v>
      </c>
      <c r="C1544" s="138">
        <v>47224</v>
      </c>
      <c r="D1544" s="139" t="s">
        <v>3095</v>
      </c>
      <c r="E1544" s="139" t="s">
        <v>2513</v>
      </c>
      <c r="F1544" s="139">
        <f t="shared" si="24"/>
        <v>47225</v>
      </c>
    </row>
    <row r="1545" spans="2:6" x14ac:dyDescent="0.2">
      <c r="B1545" s="137" t="s">
        <v>2068</v>
      </c>
      <c r="C1545" s="138">
        <v>11180</v>
      </c>
      <c r="D1545" s="139" t="s">
        <v>2860</v>
      </c>
      <c r="E1545" s="139" t="s">
        <v>2508</v>
      </c>
      <c r="F1545" s="139">
        <f t="shared" si="24"/>
        <v>11181</v>
      </c>
    </row>
    <row r="1546" spans="2:6" x14ac:dyDescent="0.2">
      <c r="B1546" s="137" t="s">
        <v>2069</v>
      </c>
      <c r="C1546" s="138">
        <v>50110</v>
      </c>
      <c r="D1546" s="139" t="s">
        <v>2789</v>
      </c>
      <c r="E1546" s="139" t="s">
        <v>2513</v>
      </c>
      <c r="F1546" s="139">
        <f t="shared" si="24"/>
        <v>50111</v>
      </c>
    </row>
    <row r="1547" spans="2:6" x14ac:dyDescent="0.2">
      <c r="B1547" s="137" t="s">
        <v>2070</v>
      </c>
      <c r="C1547" s="138">
        <v>12400</v>
      </c>
      <c r="D1547" s="139" t="s">
        <v>2922</v>
      </c>
      <c r="E1547" s="139" t="s">
        <v>2508</v>
      </c>
      <c r="F1547" s="139">
        <f t="shared" si="24"/>
        <v>12401</v>
      </c>
    </row>
    <row r="1548" spans="2:6" x14ac:dyDescent="0.2">
      <c r="B1548" s="137" t="s">
        <v>2071</v>
      </c>
      <c r="C1548" s="138">
        <v>84810</v>
      </c>
      <c r="D1548" s="139" t="s">
        <v>3123</v>
      </c>
      <c r="E1548" s="139" t="s">
        <v>2553</v>
      </c>
      <c r="F1548" s="139">
        <f t="shared" si="24"/>
        <v>84811</v>
      </c>
    </row>
    <row r="1549" spans="2:6" x14ac:dyDescent="0.2">
      <c r="B1549" s="137" t="s">
        <v>2072</v>
      </c>
      <c r="C1549" s="138">
        <v>10012</v>
      </c>
      <c r="D1549" s="139" t="s">
        <v>2811</v>
      </c>
      <c r="E1549" s="139" t="s">
        <v>2508</v>
      </c>
      <c r="F1549" s="139">
        <f t="shared" si="24"/>
        <v>10013</v>
      </c>
    </row>
    <row r="1550" spans="2:6" x14ac:dyDescent="0.2">
      <c r="B1550" s="137" t="s">
        <v>2073</v>
      </c>
      <c r="C1550" s="138">
        <v>50760</v>
      </c>
      <c r="D1550" s="139" t="s">
        <v>2789</v>
      </c>
      <c r="E1550" s="139" t="s">
        <v>2513</v>
      </c>
      <c r="F1550" s="139">
        <f t="shared" si="24"/>
        <v>50761</v>
      </c>
    </row>
    <row r="1551" spans="2:6" x14ac:dyDescent="0.2">
      <c r="B1551" s="137" t="s">
        <v>2074</v>
      </c>
      <c r="C1551" s="138">
        <v>50560</v>
      </c>
      <c r="D1551" s="139" t="s">
        <v>2867</v>
      </c>
      <c r="E1551" s="139" t="s">
        <v>2513</v>
      </c>
      <c r="F1551" s="139">
        <f t="shared" si="24"/>
        <v>50561</v>
      </c>
    </row>
    <row r="1552" spans="2:6" x14ac:dyDescent="0.2">
      <c r="B1552" s="137" t="s">
        <v>2075</v>
      </c>
      <c r="C1552" s="138">
        <v>34384</v>
      </c>
      <c r="D1552" s="139" t="s">
        <v>2838</v>
      </c>
      <c r="E1552" s="139" t="s">
        <v>2513</v>
      </c>
      <c r="F1552" s="139">
        <f t="shared" si="24"/>
        <v>34385</v>
      </c>
    </row>
    <row r="1553" spans="2:6" x14ac:dyDescent="0.2">
      <c r="B1553" s="137" t="s">
        <v>2076</v>
      </c>
      <c r="C1553" s="138">
        <v>50390</v>
      </c>
      <c r="D1553" s="139" t="s">
        <v>2867</v>
      </c>
      <c r="E1553" s="139" t="s">
        <v>2513</v>
      </c>
      <c r="F1553" s="139">
        <f t="shared" si="24"/>
        <v>50391</v>
      </c>
    </row>
    <row r="1554" spans="2:6" x14ac:dyDescent="0.2">
      <c r="B1554" s="137" t="s">
        <v>2077</v>
      </c>
      <c r="C1554" s="138">
        <v>12470</v>
      </c>
      <c r="D1554" s="139" t="s">
        <v>2853</v>
      </c>
      <c r="E1554" s="139" t="s">
        <v>2508</v>
      </c>
      <c r="F1554" s="139">
        <f t="shared" si="24"/>
        <v>12471</v>
      </c>
    </row>
    <row r="1555" spans="2:6" x14ac:dyDescent="0.2">
      <c r="B1555" s="137" t="s">
        <v>2078</v>
      </c>
      <c r="C1555" s="138">
        <v>43720</v>
      </c>
      <c r="D1555" s="139" t="s">
        <v>2865</v>
      </c>
      <c r="E1555" s="139" t="s">
        <v>2513</v>
      </c>
      <c r="F1555" s="139">
        <f t="shared" si="24"/>
        <v>43721</v>
      </c>
    </row>
    <row r="1556" spans="2:6" x14ac:dyDescent="0.2">
      <c r="B1556" s="137" t="s">
        <v>2079</v>
      </c>
      <c r="C1556" s="138">
        <v>39320</v>
      </c>
      <c r="D1556" s="139" t="s">
        <v>2880</v>
      </c>
      <c r="E1556" s="139" t="s">
        <v>2513</v>
      </c>
      <c r="F1556" s="139">
        <f t="shared" si="24"/>
        <v>39321</v>
      </c>
    </row>
    <row r="1557" spans="2:6" x14ac:dyDescent="0.2">
      <c r="B1557" s="137" t="s">
        <v>2080</v>
      </c>
      <c r="C1557" s="138">
        <v>43396</v>
      </c>
      <c r="D1557" s="139" t="s">
        <v>2865</v>
      </c>
      <c r="E1557" s="139" t="s">
        <v>2513</v>
      </c>
      <c r="F1557" s="139">
        <f t="shared" si="24"/>
        <v>43397</v>
      </c>
    </row>
    <row r="1558" spans="2:6" x14ac:dyDescent="0.2">
      <c r="B1558" s="137" t="s">
        <v>2081</v>
      </c>
      <c r="C1558" s="138">
        <v>39120</v>
      </c>
      <c r="D1558" s="139" t="s">
        <v>2880</v>
      </c>
      <c r="E1558" s="139" t="s">
        <v>2513</v>
      </c>
      <c r="F1558" s="139">
        <f t="shared" si="24"/>
        <v>39121</v>
      </c>
    </row>
    <row r="1559" spans="2:6" x14ac:dyDescent="0.2">
      <c r="B1559" s="137" t="s">
        <v>2082</v>
      </c>
      <c r="C1559" s="138">
        <v>40342</v>
      </c>
      <c r="D1559" s="139" t="s">
        <v>2791</v>
      </c>
      <c r="E1559" s="139" t="s">
        <v>2513</v>
      </c>
      <c r="F1559" s="139">
        <f t="shared" si="24"/>
        <v>40343</v>
      </c>
    </row>
    <row r="1560" spans="2:6" x14ac:dyDescent="0.2">
      <c r="B1560" s="137" t="s">
        <v>2083</v>
      </c>
      <c r="C1560" s="138">
        <v>67130</v>
      </c>
      <c r="D1560" s="139" t="s">
        <v>2825</v>
      </c>
      <c r="E1560" s="139" t="s">
        <v>2525</v>
      </c>
      <c r="F1560" s="139">
        <f t="shared" si="24"/>
        <v>67131</v>
      </c>
    </row>
    <row r="1561" spans="2:6" x14ac:dyDescent="0.2">
      <c r="B1561" s="137" t="s">
        <v>2084</v>
      </c>
      <c r="C1561" s="138">
        <v>47370</v>
      </c>
      <c r="D1561" s="139" t="s">
        <v>2802</v>
      </c>
      <c r="E1561" s="139" t="s">
        <v>2513</v>
      </c>
      <c r="F1561" s="139">
        <f t="shared" si="24"/>
        <v>47371</v>
      </c>
    </row>
    <row r="1562" spans="2:6" x14ac:dyDescent="0.2">
      <c r="B1562" s="137" t="s">
        <v>2085</v>
      </c>
      <c r="C1562" s="138">
        <v>63290</v>
      </c>
      <c r="D1562" s="139" t="s">
        <v>2938</v>
      </c>
      <c r="E1562" s="139" t="s">
        <v>2513</v>
      </c>
      <c r="F1562" s="139">
        <f t="shared" si="24"/>
        <v>63291</v>
      </c>
    </row>
    <row r="1563" spans="2:6" x14ac:dyDescent="0.2">
      <c r="B1563" s="137" t="s">
        <v>2086</v>
      </c>
      <c r="C1563" s="138">
        <v>67150</v>
      </c>
      <c r="D1563" s="139" t="s">
        <v>2825</v>
      </c>
      <c r="E1563" s="139" t="s">
        <v>2525</v>
      </c>
      <c r="F1563" s="139">
        <f t="shared" si="24"/>
        <v>67151</v>
      </c>
    </row>
    <row r="1564" spans="2:6" x14ac:dyDescent="0.2">
      <c r="B1564" s="137" t="s">
        <v>2087</v>
      </c>
      <c r="C1564" s="138">
        <v>52390</v>
      </c>
      <c r="D1564" s="139" t="s">
        <v>2871</v>
      </c>
      <c r="E1564" s="139" t="s">
        <v>2513</v>
      </c>
      <c r="F1564" s="139">
        <f t="shared" si="24"/>
        <v>52391</v>
      </c>
    </row>
    <row r="1565" spans="2:6" x14ac:dyDescent="0.2">
      <c r="B1565" s="137" t="s">
        <v>2088</v>
      </c>
      <c r="C1565" s="138">
        <v>33300</v>
      </c>
      <c r="D1565" s="139" t="s">
        <v>2893</v>
      </c>
      <c r="E1565" s="139" t="s">
        <v>2513</v>
      </c>
      <c r="F1565" s="139">
        <f t="shared" si="24"/>
        <v>33301</v>
      </c>
    </row>
    <row r="1566" spans="2:6" x14ac:dyDescent="0.2">
      <c r="B1566" s="137" t="s">
        <v>2089</v>
      </c>
      <c r="C1566" s="138">
        <v>69080</v>
      </c>
      <c r="D1566" s="139" t="s">
        <v>2925</v>
      </c>
      <c r="E1566" s="139" t="s">
        <v>2525</v>
      </c>
      <c r="F1566" s="139">
        <f t="shared" si="24"/>
        <v>69081</v>
      </c>
    </row>
    <row r="1567" spans="2:6" x14ac:dyDescent="0.2">
      <c r="B1567" s="137" t="s">
        <v>2090</v>
      </c>
      <c r="C1567" s="138">
        <v>29440</v>
      </c>
      <c r="D1567" s="139" t="s">
        <v>3404</v>
      </c>
      <c r="E1567" s="139" t="s">
        <v>2503</v>
      </c>
      <c r="F1567" s="139">
        <f t="shared" si="24"/>
        <v>29441</v>
      </c>
    </row>
    <row r="1568" spans="2:6" x14ac:dyDescent="0.2">
      <c r="B1568" s="137" t="s">
        <v>2091</v>
      </c>
      <c r="C1568" s="138">
        <v>60050</v>
      </c>
      <c r="D1568" s="139" t="s">
        <v>2887</v>
      </c>
      <c r="E1568" s="139" t="s">
        <v>2513</v>
      </c>
      <c r="F1568" s="139">
        <f t="shared" si="24"/>
        <v>60051</v>
      </c>
    </row>
    <row r="1569" spans="2:6" x14ac:dyDescent="0.2">
      <c r="B1569" s="137" t="s">
        <v>2092</v>
      </c>
      <c r="C1569" s="138">
        <v>59060</v>
      </c>
      <c r="D1569" s="139" t="s">
        <v>2887</v>
      </c>
      <c r="E1569" s="139" t="s">
        <v>2513</v>
      </c>
      <c r="F1569" s="139">
        <f t="shared" si="24"/>
        <v>59061</v>
      </c>
    </row>
    <row r="1570" spans="2:6" x14ac:dyDescent="0.2">
      <c r="B1570" s="137" t="s">
        <v>2676</v>
      </c>
      <c r="C1570" s="138">
        <v>60000</v>
      </c>
      <c r="D1570" s="139" t="s">
        <v>2887</v>
      </c>
      <c r="E1570" s="139" t="s">
        <v>2513</v>
      </c>
      <c r="F1570" s="139">
        <f t="shared" si="24"/>
        <v>60001</v>
      </c>
    </row>
    <row r="1571" spans="2:6" x14ac:dyDescent="0.2">
      <c r="B1571" s="137" t="s">
        <v>2093</v>
      </c>
      <c r="C1571" s="138">
        <v>48030</v>
      </c>
      <c r="D1571" s="139" t="s">
        <v>2822</v>
      </c>
      <c r="E1571" s="139" t="s">
        <v>2513</v>
      </c>
      <c r="F1571" s="139">
        <f t="shared" si="24"/>
        <v>48031</v>
      </c>
    </row>
    <row r="1572" spans="2:6" x14ac:dyDescent="0.2">
      <c r="B1572" s="137" t="s">
        <v>2094</v>
      </c>
      <c r="C1572" s="138">
        <v>60600</v>
      </c>
      <c r="D1572" s="139" t="s">
        <v>2887</v>
      </c>
      <c r="E1572" s="139" t="s">
        <v>2513</v>
      </c>
      <c r="F1572" s="139">
        <f t="shared" si="24"/>
        <v>60601</v>
      </c>
    </row>
    <row r="1573" spans="2:6" x14ac:dyDescent="0.2">
      <c r="B1573" s="137" t="s">
        <v>2095</v>
      </c>
      <c r="C1573" s="138">
        <v>18500</v>
      </c>
      <c r="D1573" s="139" t="s">
        <v>3026</v>
      </c>
      <c r="E1573" s="139" t="s">
        <v>2503</v>
      </c>
      <c r="F1573" s="139">
        <f t="shared" si="24"/>
        <v>18501</v>
      </c>
    </row>
    <row r="1574" spans="2:6" x14ac:dyDescent="0.2">
      <c r="B1574" s="137" t="s">
        <v>2096</v>
      </c>
      <c r="C1574" s="138">
        <v>51140</v>
      </c>
      <c r="D1574" s="139" t="s">
        <v>2828</v>
      </c>
      <c r="E1574" s="139" t="s">
        <v>2513</v>
      </c>
      <c r="F1574" s="139">
        <f t="shared" si="24"/>
        <v>51141</v>
      </c>
    </row>
    <row r="1575" spans="2:6" x14ac:dyDescent="0.2">
      <c r="B1575" s="137" t="s">
        <v>2097</v>
      </c>
      <c r="C1575" s="138">
        <v>48670</v>
      </c>
      <c r="D1575" s="139" t="s">
        <v>2793</v>
      </c>
      <c r="E1575" s="139" t="s">
        <v>2513</v>
      </c>
      <c r="F1575" s="139">
        <f t="shared" si="24"/>
        <v>48671</v>
      </c>
    </row>
    <row r="1576" spans="2:6" x14ac:dyDescent="0.2">
      <c r="B1576" s="137" t="s">
        <v>2098</v>
      </c>
      <c r="C1576" s="138">
        <v>75040</v>
      </c>
      <c r="D1576" s="139" t="s">
        <v>3282</v>
      </c>
      <c r="E1576" s="139" t="s">
        <v>2525</v>
      </c>
      <c r="F1576" s="139">
        <f t="shared" si="24"/>
        <v>75041</v>
      </c>
    </row>
    <row r="1577" spans="2:6" x14ac:dyDescent="0.2">
      <c r="B1577" s="137" t="s">
        <v>2099</v>
      </c>
      <c r="C1577" s="138">
        <v>21360</v>
      </c>
      <c r="D1577" s="139" t="s">
        <v>2819</v>
      </c>
      <c r="E1577" s="139" t="s">
        <v>2503</v>
      </c>
      <c r="F1577" s="139">
        <f t="shared" si="24"/>
        <v>21361</v>
      </c>
    </row>
    <row r="1578" spans="2:6" x14ac:dyDescent="0.2">
      <c r="B1578" s="137" t="s">
        <v>2100</v>
      </c>
      <c r="C1578" s="138">
        <v>50354</v>
      </c>
      <c r="D1578" s="139" t="s">
        <v>2867</v>
      </c>
      <c r="E1578" s="139" t="s">
        <v>2513</v>
      </c>
      <c r="F1578" s="139">
        <f t="shared" si="24"/>
        <v>50355</v>
      </c>
    </row>
    <row r="1579" spans="2:6" x14ac:dyDescent="0.2">
      <c r="B1579" s="137" t="s">
        <v>2101</v>
      </c>
      <c r="C1579" s="138">
        <v>85100</v>
      </c>
      <c r="D1579" s="139" t="s">
        <v>3123</v>
      </c>
      <c r="E1579" s="139" t="s">
        <v>2553</v>
      </c>
      <c r="F1579" s="139">
        <f t="shared" si="24"/>
        <v>85101</v>
      </c>
    </row>
    <row r="1580" spans="2:6" x14ac:dyDescent="0.2">
      <c r="B1580" s="137" t="s">
        <v>2102</v>
      </c>
      <c r="C1580" s="138">
        <v>48610</v>
      </c>
      <c r="D1580" s="139" t="s">
        <v>2793</v>
      </c>
      <c r="E1580" s="139" t="s">
        <v>2513</v>
      </c>
      <c r="F1580" s="139">
        <f t="shared" si="24"/>
        <v>48611</v>
      </c>
    </row>
    <row r="1581" spans="2:6" x14ac:dyDescent="0.2">
      <c r="B1581" s="137" t="s">
        <v>2103</v>
      </c>
      <c r="C1581" s="138">
        <v>37020</v>
      </c>
      <c r="D1581" s="139" t="s">
        <v>2882</v>
      </c>
      <c r="E1581" s="139" t="s">
        <v>2513</v>
      </c>
      <c r="F1581" s="139">
        <f t="shared" si="24"/>
        <v>37021</v>
      </c>
    </row>
    <row r="1582" spans="2:6" x14ac:dyDescent="0.2">
      <c r="B1582" s="137" t="s">
        <v>2104</v>
      </c>
      <c r="C1582" s="138">
        <v>39000</v>
      </c>
      <c r="D1582" s="139" t="s">
        <v>2880</v>
      </c>
      <c r="E1582" s="139" t="s">
        <v>2513</v>
      </c>
      <c r="F1582" s="139">
        <f t="shared" si="24"/>
        <v>39001</v>
      </c>
    </row>
    <row r="1583" spans="2:6" x14ac:dyDescent="0.2">
      <c r="B1583" s="137" t="s">
        <v>2105</v>
      </c>
      <c r="C1583" s="138">
        <v>46120</v>
      </c>
      <c r="D1583" s="139" t="s">
        <v>2802</v>
      </c>
      <c r="E1583" s="139" t="s">
        <v>2513</v>
      </c>
      <c r="F1583" s="139">
        <f t="shared" si="24"/>
        <v>46121</v>
      </c>
    </row>
    <row r="1584" spans="2:6" x14ac:dyDescent="0.2">
      <c r="B1584" s="137" t="s">
        <v>2106</v>
      </c>
      <c r="C1584" s="138">
        <v>47118</v>
      </c>
      <c r="D1584" s="139" t="s">
        <v>3095</v>
      </c>
      <c r="E1584" s="139" t="s">
        <v>2513</v>
      </c>
      <c r="F1584" s="139">
        <f t="shared" si="24"/>
        <v>47119</v>
      </c>
    </row>
    <row r="1585" spans="2:6" x14ac:dyDescent="0.2">
      <c r="B1585" s="137" t="s">
        <v>2709</v>
      </c>
      <c r="C1585" s="138">
        <v>47150</v>
      </c>
      <c r="D1585" s="139" t="s">
        <v>3095</v>
      </c>
      <c r="E1585" s="139" t="s">
        <v>2513</v>
      </c>
      <c r="F1585" s="139">
        <f t="shared" si="24"/>
        <v>47151</v>
      </c>
    </row>
    <row r="1586" spans="2:6" x14ac:dyDescent="0.2">
      <c r="B1586" s="137" t="s">
        <v>2107</v>
      </c>
      <c r="C1586" s="138">
        <v>29080</v>
      </c>
      <c r="D1586" s="139" t="s">
        <v>2846</v>
      </c>
      <c r="E1586" s="139" t="s">
        <v>2503</v>
      </c>
      <c r="F1586" s="139">
        <f t="shared" si="24"/>
        <v>29081</v>
      </c>
    </row>
    <row r="1587" spans="2:6" x14ac:dyDescent="0.2">
      <c r="B1587" s="137" t="s">
        <v>2108</v>
      </c>
      <c r="C1587" s="138">
        <v>43460</v>
      </c>
      <c r="D1587" s="139" t="s">
        <v>2865</v>
      </c>
      <c r="E1587" s="139" t="s">
        <v>2513</v>
      </c>
      <c r="F1587" s="139">
        <f t="shared" si="24"/>
        <v>43461</v>
      </c>
    </row>
    <row r="1588" spans="2:6" x14ac:dyDescent="0.2">
      <c r="B1588" s="137" t="s">
        <v>2109</v>
      </c>
      <c r="C1588" s="138">
        <v>84700</v>
      </c>
      <c r="D1588" s="139" t="s">
        <v>3123</v>
      </c>
      <c r="E1588" s="139" t="s">
        <v>2553</v>
      </c>
      <c r="F1588" s="139">
        <f t="shared" si="24"/>
        <v>84701</v>
      </c>
    </row>
    <row r="1589" spans="2:6" x14ac:dyDescent="0.2">
      <c r="B1589" s="137" t="s">
        <v>2110</v>
      </c>
      <c r="C1589" s="138">
        <v>42210</v>
      </c>
      <c r="D1589" s="139" t="s">
        <v>2977</v>
      </c>
      <c r="E1589" s="139" t="s">
        <v>2513</v>
      </c>
      <c r="F1589" s="139">
        <f t="shared" si="24"/>
        <v>42211</v>
      </c>
    </row>
    <row r="1590" spans="2:6" x14ac:dyDescent="0.2">
      <c r="B1590" s="137" t="s">
        <v>2111</v>
      </c>
      <c r="C1590" s="138">
        <v>29320</v>
      </c>
      <c r="D1590" s="139" t="s">
        <v>2846</v>
      </c>
      <c r="E1590" s="139" t="s">
        <v>2503</v>
      </c>
      <c r="F1590" s="139">
        <f t="shared" si="24"/>
        <v>29321</v>
      </c>
    </row>
    <row r="1591" spans="2:6" x14ac:dyDescent="0.2">
      <c r="B1591" s="137" t="s">
        <v>2111</v>
      </c>
      <c r="C1591" s="138">
        <v>24360</v>
      </c>
      <c r="D1591" s="139" t="s">
        <v>3046</v>
      </c>
      <c r="E1591" s="139" t="s">
        <v>2503</v>
      </c>
      <c r="F1591" s="139">
        <f t="shared" si="24"/>
        <v>24361</v>
      </c>
    </row>
    <row r="1592" spans="2:6" x14ac:dyDescent="0.2">
      <c r="B1592" s="137" t="s">
        <v>2112</v>
      </c>
      <c r="C1592" s="138">
        <v>21020</v>
      </c>
      <c r="D1592" s="139" t="s">
        <v>2819</v>
      </c>
      <c r="E1592" s="139" t="s">
        <v>2503</v>
      </c>
      <c r="F1592" s="139">
        <f t="shared" si="24"/>
        <v>21021</v>
      </c>
    </row>
    <row r="1593" spans="2:6" x14ac:dyDescent="0.2">
      <c r="B1593" s="137" t="s">
        <v>2113</v>
      </c>
      <c r="C1593" s="138">
        <v>85500</v>
      </c>
      <c r="D1593" s="139" t="s">
        <v>3123</v>
      </c>
      <c r="E1593" s="139" t="s">
        <v>2553</v>
      </c>
      <c r="F1593" s="139">
        <f t="shared" si="24"/>
        <v>85501</v>
      </c>
    </row>
    <row r="1594" spans="2:6" x14ac:dyDescent="0.2">
      <c r="B1594" s="137" t="s">
        <v>2114</v>
      </c>
      <c r="C1594" s="138">
        <v>55110</v>
      </c>
      <c r="D1594" s="139" t="s">
        <v>2795</v>
      </c>
      <c r="E1594" s="139" t="s">
        <v>2513</v>
      </c>
      <c r="F1594" s="139">
        <f t="shared" si="24"/>
        <v>55111</v>
      </c>
    </row>
    <row r="1595" spans="2:6" x14ac:dyDescent="0.2">
      <c r="B1595" s="137" t="s">
        <v>2115</v>
      </c>
      <c r="C1595" s="138">
        <v>13100</v>
      </c>
      <c r="D1595" s="139" t="s">
        <v>3033</v>
      </c>
      <c r="E1595" s="139" t="s">
        <v>2508</v>
      </c>
      <c r="F1595" s="139">
        <f t="shared" si="24"/>
        <v>13101</v>
      </c>
    </row>
    <row r="1596" spans="2:6" x14ac:dyDescent="0.2">
      <c r="B1596" s="137" t="s">
        <v>2555</v>
      </c>
      <c r="C1596" s="138">
        <v>34200</v>
      </c>
      <c r="D1596" s="139" t="s">
        <v>2838</v>
      </c>
      <c r="E1596" s="139" t="s">
        <v>2513</v>
      </c>
      <c r="F1596" s="139">
        <f t="shared" si="24"/>
        <v>34201</v>
      </c>
    </row>
    <row r="1597" spans="2:6" x14ac:dyDescent="0.2">
      <c r="B1597" s="137" t="s">
        <v>2116</v>
      </c>
      <c r="C1597" s="138">
        <v>69200</v>
      </c>
      <c r="D1597" s="139" t="s">
        <v>2925</v>
      </c>
      <c r="E1597" s="139" t="s">
        <v>2525</v>
      </c>
      <c r="F1597" s="139">
        <f t="shared" si="24"/>
        <v>69201</v>
      </c>
    </row>
    <row r="1598" spans="2:6" x14ac:dyDescent="0.2">
      <c r="B1598" s="137" t="s">
        <v>2117</v>
      </c>
      <c r="C1598" s="138">
        <v>15650</v>
      </c>
      <c r="D1598" s="139" t="s">
        <v>2901</v>
      </c>
      <c r="E1598" s="139" t="s">
        <v>2577</v>
      </c>
      <c r="F1598" s="139">
        <f t="shared" si="24"/>
        <v>15651</v>
      </c>
    </row>
    <row r="1599" spans="2:6" x14ac:dyDescent="0.2">
      <c r="B1599" s="137" t="s">
        <v>2118</v>
      </c>
      <c r="C1599" s="138">
        <v>17240</v>
      </c>
      <c r="D1599" s="139" t="s">
        <v>2862</v>
      </c>
      <c r="E1599" s="139" t="s">
        <v>2503</v>
      </c>
      <c r="F1599" s="139">
        <f t="shared" si="24"/>
        <v>17241</v>
      </c>
    </row>
    <row r="1600" spans="2:6" x14ac:dyDescent="0.2">
      <c r="B1600" s="137" t="s">
        <v>2119</v>
      </c>
      <c r="C1600" s="138">
        <v>17240</v>
      </c>
      <c r="D1600" s="139" t="s">
        <v>3140</v>
      </c>
      <c r="E1600" s="139" t="s">
        <v>2503</v>
      </c>
      <c r="F1600" s="139">
        <f t="shared" si="24"/>
        <v>17241</v>
      </c>
    </row>
    <row r="1601" spans="2:6" x14ac:dyDescent="0.2">
      <c r="B1601" s="137" t="s">
        <v>2120</v>
      </c>
      <c r="C1601" s="138">
        <v>69260</v>
      </c>
      <c r="D1601" s="139" t="s">
        <v>2925</v>
      </c>
      <c r="E1601" s="139" t="s">
        <v>2525</v>
      </c>
      <c r="F1601" s="139">
        <f t="shared" si="24"/>
        <v>69261</v>
      </c>
    </row>
    <row r="1602" spans="2:6" x14ac:dyDescent="0.2">
      <c r="B1602" s="137" t="s">
        <v>2121</v>
      </c>
      <c r="C1602" s="138">
        <v>49324</v>
      </c>
      <c r="D1602" s="139" t="s">
        <v>2841</v>
      </c>
      <c r="E1602" s="139" t="s">
        <v>2513</v>
      </c>
      <c r="F1602" s="139">
        <f t="shared" si="24"/>
        <v>49325</v>
      </c>
    </row>
    <row r="1603" spans="2:6" x14ac:dyDescent="0.2">
      <c r="B1603" s="137" t="s">
        <v>2122</v>
      </c>
      <c r="C1603" s="138">
        <v>49122</v>
      </c>
      <c r="D1603" s="139" t="s">
        <v>2841</v>
      </c>
      <c r="E1603" s="139" t="s">
        <v>2513</v>
      </c>
      <c r="F1603" s="139">
        <f t="shared" si="24"/>
        <v>49123</v>
      </c>
    </row>
    <row r="1604" spans="2:6" x14ac:dyDescent="0.2">
      <c r="B1604" s="137" t="s">
        <v>2123</v>
      </c>
      <c r="C1604" s="138">
        <v>22260</v>
      </c>
      <c r="D1604" s="139" t="s">
        <v>2851</v>
      </c>
      <c r="E1604" s="139" t="s">
        <v>2503</v>
      </c>
      <c r="F1604" s="139">
        <f t="shared" si="24"/>
        <v>22261</v>
      </c>
    </row>
    <row r="1605" spans="2:6" x14ac:dyDescent="0.2">
      <c r="B1605" s="137" t="s">
        <v>2124</v>
      </c>
      <c r="C1605" s="138">
        <v>22350</v>
      </c>
      <c r="D1605" s="139" t="s">
        <v>2851</v>
      </c>
      <c r="E1605" s="139" t="s">
        <v>2503</v>
      </c>
      <c r="F1605" s="139">
        <f t="shared" si="24"/>
        <v>22351</v>
      </c>
    </row>
    <row r="1606" spans="2:6" x14ac:dyDescent="0.2">
      <c r="B1606" s="137" t="s">
        <v>2125</v>
      </c>
      <c r="C1606" s="138">
        <v>50934</v>
      </c>
      <c r="D1606" s="139" t="s">
        <v>2789</v>
      </c>
      <c r="E1606" s="139" t="s">
        <v>2513</v>
      </c>
      <c r="F1606" s="139">
        <f t="shared" si="24"/>
        <v>50935</v>
      </c>
    </row>
    <row r="1607" spans="2:6" x14ac:dyDescent="0.2">
      <c r="B1607" s="137" t="s">
        <v>2126</v>
      </c>
      <c r="C1607" s="138">
        <v>51820</v>
      </c>
      <c r="D1607" s="139" t="s">
        <v>3221</v>
      </c>
      <c r="E1607" s="139" t="s">
        <v>2513</v>
      </c>
      <c r="F1607" s="139">
        <f t="shared" ref="F1607:F1670" si="25">C1607+1</f>
        <v>51821</v>
      </c>
    </row>
    <row r="1608" spans="2:6" x14ac:dyDescent="0.2">
      <c r="B1608" s="137" t="s">
        <v>2127</v>
      </c>
      <c r="C1608" s="138">
        <v>43030</v>
      </c>
      <c r="D1608" s="139" t="s">
        <v>2865</v>
      </c>
      <c r="E1608" s="139" t="s">
        <v>2513</v>
      </c>
      <c r="F1608" s="139">
        <f t="shared" si="25"/>
        <v>43031</v>
      </c>
    </row>
    <row r="1609" spans="2:6" x14ac:dyDescent="0.2">
      <c r="B1609" s="137" t="s">
        <v>2128</v>
      </c>
      <c r="C1609" s="138">
        <v>48110</v>
      </c>
      <c r="D1609" s="139" t="s">
        <v>2822</v>
      </c>
      <c r="E1609" s="139" t="s">
        <v>2513</v>
      </c>
      <c r="F1609" s="139">
        <f t="shared" si="25"/>
        <v>48111</v>
      </c>
    </row>
    <row r="1610" spans="2:6" x14ac:dyDescent="0.2">
      <c r="B1610" s="137" t="s">
        <v>2129</v>
      </c>
      <c r="C1610" s="138">
        <v>11170</v>
      </c>
      <c r="D1610" s="139" t="s">
        <v>2860</v>
      </c>
      <c r="E1610" s="139" t="s">
        <v>2508</v>
      </c>
      <c r="F1610" s="139">
        <f t="shared" si="25"/>
        <v>11171</v>
      </c>
    </row>
    <row r="1611" spans="2:6" x14ac:dyDescent="0.2">
      <c r="B1611" s="137" t="s">
        <v>2130</v>
      </c>
      <c r="C1611" s="138">
        <v>12070</v>
      </c>
      <c r="D1611" s="139" t="s">
        <v>2922</v>
      </c>
      <c r="E1611" s="139" t="s">
        <v>2508</v>
      </c>
      <c r="F1611" s="139">
        <f t="shared" si="25"/>
        <v>12071</v>
      </c>
    </row>
    <row r="1612" spans="2:6" x14ac:dyDescent="0.2">
      <c r="B1612" s="137" t="s">
        <v>2131</v>
      </c>
      <c r="C1612" s="138">
        <v>47430</v>
      </c>
      <c r="D1612" s="139" t="s">
        <v>2802</v>
      </c>
      <c r="E1612" s="139" t="s">
        <v>2513</v>
      </c>
      <c r="F1612" s="139">
        <f t="shared" si="25"/>
        <v>47431</v>
      </c>
    </row>
    <row r="1613" spans="2:6" x14ac:dyDescent="0.2">
      <c r="B1613" s="137" t="s">
        <v>2132</v>
      </c>
      <c r="C1613" s="138">
        <v>22250</v>
      </c>
      <c r="D1613" s="139" t="s">
        <v>2851</v>
      </c>
      <c r="E1613" s="139" t="s">
        <v>2503</v>
      </c>
      <c r="F1613" s="139">
        <f t="shared" si="25"/>
        <v>22251</v>
      </c>
    </row>
    <row r="1614" spans="2:6" x14ac:dyDescent="0.2">
      <c r="B1614" s="137" t="s">
        <v>2133</v>
      </c>
      <c r="C1614" s="138">
        <v>72250</v>
      </c>
      <c r="D1614" s="139" t="s">
        <v>2830</v>
      </c>
      <c r="E1614" s="139" t="s">
        <v>2525</v>
      </c>
      <c r="F1614" s="139">
        <f t="shared" si="25"/>
        <v>72251</v>
      </c>
    </row>
    <row r="1615" spans="2:6" x14ac:dyDescent="0.2">
      <c r="B1615" s="137" t="s">
        <v>2134</v>
      </c>
      <c r="C1615" s="138">
        <v>43052</v>
      </c>
      <c r="D1615" s="139" t="s">
        <v>2865</v>
      </c>
      <c r="E1615" s="139" t="s">
        <v>2513</v>
      </c>
      <c r="F1615" s="139">
        <f t="shared" si="25"/>
        <v>43053</v>
      </c>
    </row>
    <row r="1616" spans="2:6" x14ac:dyDescent="0.2">
      <c r="B1616" s="137" t="s">
        <v>2135</v>
      </c>
      <c r="C1616" s="138">
        <v>39100</v>
      </c>
      <c r="D1616" s="139" t="s">
        <v>2880</v>
      </c>
      <c r="E1616" s="139" t="s">
        <v>2513</v>
      </c>
      <c r="F1616" s="139">
        <f t="shared" si="25"/>
        <v>39101</v>
      </c>
    </row>
    <row r="1617" spans="2:6" x14ac:dyDescent="0.2">
      <c r="B1617" s="137" t="s">
        <v>2136</v>
      </c>
      <c r="C1617" s="138">
        <v>77360</v>
      </c>
      <c r="D1617" s="139" t="s">
        <v>2917</v>
      </c>
      <c r="E1617" s="139" t="s">
        <v>2525</v>
      </c>
      <c r="F1617" s="139">
        <f t="shared" si="25"/>
        <v>77361</v>
      </c>
    </row>
    <row r="1618" spans="2:6" x14ac:dyDescent="0.2">
      <c r="B1618" s="137" t="s">
        <v>2137</v>
      </c>
      <c r="C1618" s="138">
        <v>11040</v>
      </c>
      <c r="D1618" s="139" t="s">
        <v>2860</v>
      </c>
      <c r="E1618" s="139" t="s">
        <v>2508</v>
      </c>
      <c r="F1618" s="139">
        <f t="shared" si="25"/>
        <v>11041</v>
      </c>
    </row>
    <row r="1619" spans="2:6" x14ac:dyDescent="0.2">
      <c r="B1619" s="137" t="s">
        <v>2138</v>
      </c>
      <c r="C1619" s="138">
        <v>28340</v>
      </c>
      <c r="D1619" s="139" t="s">
        <v>2809</v>
      </c>
      <c r="E1619" s="139" t="s">
        <v>2503</v>
      </c>
      <c r="F1619" s="139">
        <f t="shared" si="25"/>
        <v>28341</v>
      </c>
    </row>
    <row r="1620" spans="2:6" x14ac:dyDescent="0.2">
      <c r="B1620" s="137" t="s">
        <v>2139</v>
      </c>
      <c r="C1620" s="138">
        <v>43120</v>
      </c>
      <c r="D1620" s="139" t="s">
        <v>2865</v>
      </c>
      <c r="E1620" s="139" t="s">
        <v>2513</v>
      </c>
      <c r="F1620" s="139">
        <f t="shared" si="25"/>
        <v>43121</v>
      </c>
    </row>
    <row r="1621" spans="2:6" x14ac:dyDescent="0.2">
      <c r="B1621" s="137" t="s">
        <v>2139</v>
      </c>
      <c r="C1621" s="138">
        <v>47384</v>
      </c>
      <c r="D1621" s="139" t="s">
        <v>2802</v>
      </c>
      <c r="E1621" s="139" t="s">
        <v>2513</v>
      </c>
      <c r="F1621" s="139">
        <f t="shared" si="25"/>
        <v>47385</v>
      </c>
    </row>
    <row r="1622" spans="2:6" x14ac:dyDescent="0.2">
      <c r="B1622" s="137" t="s">
        <v>2139</v>
      </c>
      <c r="C1622" s="138">
        <v>22550</v>
      </c>
      <c r="D1622" s="139" t="s">
        <v>2851</v>
      </c>
      <c r="E1622" s="139" t="s">
        <v>2503</v>
      </c>
      <c r="F1622" s="139">
        <f t="shared" si="25"/>
        <v>22551</v>
      </c>
    </row>
    <row r="1623" spans="2:6" x14ac:dyDescent="0.2">
      <c r="B1623" s="137" t="s">
        <v>2140</v>
      </c>
      <c r="C1623" s="138">
        <v>47760</v>
      </c>
      <c r="D1623" s="139" t="s">
        <v>2797</v>
      </c>
      <c r="E1623" s="139" t="s">
        <v>2513</v>
      </c>
      <c r="F1623" s="139">
        <f t="shared" si="25"/>
        <v>47761</v>
      </c>
    </row>
    <row r="1624" spans="2:6" x14ac:dyDescent="0.2">
      <c r="B1624" s="137" t="s">
        <v>2141</v>
      </c>
      <c r="C1624" s="138">
        <v>21200</v>
      </c>
      <c r="D1624" s="139" t="s">
        <v>2819</v>
      </c>
      <c r="E1624" s="139" t="s">
        <v>2503</v>
      </c>
      <c r="F1624" s="139">
        <f t="shared" si="25"/>
        <v>21201</v>
      </c>
    </row>
    <row r="1625" spans="2:6" x14ac:dyDescent="0.2">
      <c r="B1625" s="137" t="s">
        <v>2142</v>
      </c>
      <c r="C1625" s="138">
        <v>39050</v>
      </c>
      <c r="D1625" s="139" t="s">
        <v>2880</v>
      </c>
      <c r="E1625" s="139" t="s">
        <v>2513</v>
      </c>
      <c r="F1625" s="139">
        <f t="shared" si="25"/>
        <v>39051</v>
      </c>
    </row>
    <row r="1626" spans="2:6" x14ac:dyDescent="0.2">
      <c r="B1626" s="137" t="s">
        <v>2143</v>
      </c>
      <c r="C1626" s="138">
        <v>47360</v>
      </c>
      <c r="D1626" s="139" t="s">
        <v>2802</v>
      </c>
      <c r="E1626" s="139" t="s">
        <v>2513</v>
      </c>
      <c r="F1626" s="139">
        <f t="shared" si="25"/>
        <v>47361</v>
      </c>
    </row>
    <row r="1627" spans="2:6" x14ac:dyDescent="0.2">
      <c r="B1627" s="137" t="s">
        <v>2144</v>
      </c>
      <c r="C1627" s="138">
        <v>32050</v>
      </c>
      <c r="D1627" s="139" t="s">
        <v>2893</v>
      </c>
      <c r="E1627" s="139" t="s">
        <v>2513</v>
      </c>
      <c r="F1627" s="139">
        <f t="shared" si="25"/>
        <v>32051</v>
      </c>
    </row>
    <row r="1628" spans="2:6" x14ac:dyDescent="0.2">
      <c r="B1628" s="137" t="s">
        <v>2661</v>
      </c>
      <c r="C1628" s="138">
        <v>51600</v>
      </c>
      <c r="D1628" s="139" t="s">
        <v>3221</v>
      </c>
      <c r="E1628" s="139" t="s">
        <v>2513</v>
      </c>
      <c r="F1628" s="139">
        <f t="shared" si="25"/>
        <v>51601</v>
      </c>
    </row>
    <row r="1629" spans="2:6" x14ac:dyDescent="0.2">
      <c r="B1629" s="137" t="s">
        <v>2145</v>
      </c>
      <c r="C1629" s="138">
        <v>43450</v>
      </c>
      <c r="D1629" s="139" t="s">
        <v>2865</v>
      </c>
      <c r="E1629" s="139" t="s">
        <v>2513</v>
      </c>
      <c r="F1629" s="139">
        <f t="shared" si="25"/>
        <v>43451</v>
      </c>
    </row>
    <row r="1630" spans="2:6" x14ac:dyDescent="0.2">
      <c r="B1630" s="137" t="s">
        <v>2146</v>
      </c>
      <c r="C1630" s="138">
        <v>26230</v>
      </c>
      <c r="D1630" s="139" t="s">
        <v>2844</v>
      </c>
      <c r="E1630" s="139" t="s">
        <v>2503</v>
      </c>
      <c r="F1630" s="139">
        <f t="shared" si="25"/>
        <v>26231</v>
      </c>
    </row>
    <row r="1631" spans="2:6" x14ac:dyDescent="0.2">
      <c r="B1631" s="137" t="s">
        <v>2147</v>
      </c>
      <c r="C1631" s="138">
        <v>70040</v>
      </c>
      <c r="D1631" s="139" t="s">
        <v>2830</v>
      </c>
      <c r="E1631" s="139" t="s">
        <v>2525</v>
      </c>
      <c r="F1631" s="139">
        <f t="shared" si="25"/>
        <v>70041</v>
      </c>
    </row>
    <row r="1632" spans="2:6" x14ac:dyDescent="0.2">
      <c r="B1632" s="137" t="s">
        <v>2148</v>
      </c>
      <c r="C1632" s="138">
        <v>24700</v>
      </c>
      <c r="D1632" s="139" t="s">
        <v>3046</v>
      </c>
      <c r="E1632" s="139" t="s">
        <v>2503</v>
      </c>
      <c r="F1632" s="139">
        <f t="shared" si="25"/>
        <v>24701</v>
      </c>
    </row>
    <row r="1633" spans="2:6" x14ac:dyDescent="0.2">
      <c r="B1633" s="137" t="s">
        <v>2149</v>
      </c>
      <c r="C1633" s="138">
        <v>15550</v>
      </c>
      <c r="D1633" s="139" t="s">
        <v>2901</v>
      </c>
      <c r="E1633" s="139" t="s">
        <v>2577</v>
      </c>
      <c r="F1633" s="139">
        <f t="shared" si="25"/>
        <v>15551</v>
      </c>
    </row>
    <row r="1634" spans="2:6" x14ac:dyDescent="0.2">
      <c r="B1634" s="137" t="s">
        <v>2149</v>
      </c>
      <c r="C1634" s="138">
        <v>92900</v>
      </c>
      <c r="D1634" s="139" t="s">
        <v>2897</v>
      </c>
      <c r="E1634" s="139" t="s">
        <v>2553</v>
      </c>
      <c r="F1634" s="139">
        <f t="shared" si="25"/>
        <v>92901</v>
      </c>
    </row>
    <row r="1635" spans="2:6" x14ac:dyDescent="0.2">
      <c r="B1635" s="137" t="s">
        <v>2150</v>
      </c>
      <c r="C1635" s="138">
        <v>77020</v>
      </c>
      <c r="D1635" s="139" t="s">
        <v>2917</v>
      </c>
      <c r="E1635" s="139" t="s">
        <v>2525</v>
      </c>
      <c r="F1635" s="139">
        <f t="shared" si="25"/>
        <v>77021</v>
      </c>
    </row>
    <row r="1636" spans="2:6" x14ac:dyDescent="0.2">
      <c r="B1636" s="137" t="s">
        <v>2151</v>
      </c>
      <c r="C1636" s="138">
        <v>26160</v>
      </c>
      <c r="D1636" s="139" t="s">
        <v>2844</v>
      </c>
      <c r="E1636" s="139" t="s">
        <v>2503</v>
      </c>
      <c r="F1636" s="139">
        <f t="shared" si="25"/>
        <v>26161</v>
      </c>
    </row>
    <row r="1637" spans="2:6" x14ac:dyDescent="0.2">
      <c r="B1637" s="137" t="s">
        <v>2152</v>
      </c>
      <c r="C1637" s="138">
        <v>22280</v>
      </c>
      <c r="D1637" s="139" t="s">
        <v>2851</v>
      </c>
      <c r="E1637" s="139" t="s">
        <v>2503</v>
      </c>
      <c r="F1637" s="139">
        <f t="shared" si="25"/>
        <v>22281</v>
      </c>
    </row>
    <row r="1638" spans="2:6" ht="25.5" x14ac:dyDescent="0.2">
      <c r="B1638" s="137" t="s">
        <v>2153</v>
      </c>
      <c r="C1638" s="138">
        <v>50220</v>
      </c>
      <c r="D1638" s="139" t="s">
        <v>2789</v>
      </c>
      <c r="E1638" s="139" t="s">
        <v>2513</v>
      </c>
      <c r="F1638" s="139">
        <f t="shared" si="25"/>
        <v>50221</v>
      </c>
    </row>
    <row r="1639" spans="2:6" x14ac:dyDescent="0.2">
      <c r="B1639" s="137" t="s">
        <v>2154</v>
      </c>
      <c r="C1639" s="138">
        <v>69220</v>
      </c>
      <c r="D1639" s="139" t="s">
        <v>2925</v>
      </c>
      <c r="E1639" s="139" t="s">
        <v>2525</v>
      </c>
      <c r="F1639" s="139">
        <f t="shared" si="25"/>
        <v>69221</v>
      </c>
    </row>
    <row r="1640" spans="2:6" x14ac:dyDescent="0.2">
      <c r="B1640" s="137" t="s">
        <v>2155</v>
      </c>
      <c r="C1640" s="138">
        <v>68080</v>
      </c>
      <c r="D1640" s="139" t="s">
        <v>3194</v>
      </c>
      <c r="E1640" s="139" t="s">
        <v>2525</v>
      </c>
      <c r="F1640" s="139">
        <f t="shared" si="25"/>
        <v>68081</v>
      </c>
    </row>
    <row r="1641" spans="2:6" x14ac:dyDescent="0.2">
      <c r="B1641" s="137" t="s">
        <v>2156</v>
      </c>
      <c r="C1641" s="138">
        <v>54010</v>
      </c>
      <c r="D1641" s="139" t="s">
        <v>2927</v>
      </c>
      <c r="E1641" s="139" t="s">
        <v>2513</v>
      </c>
      <c r="F1641" s="139">
        <f t="shared" si="25"/>
        <v>54011</v>
      </c>
    </row>
    <row r="1642" spans="2:6" x14ac:dyDescent="0.2">
      <c r="B1642" s="137" t="s">
        <v>2157</v>
      </c>
      <c r="C1642" s="138">
        <v>52370</v>
      </c>
      <c r="D1642" s="139" t="s">
        <v>2871</v>
      </c>
      <c r="E1642" s="139" t="s">
        <v>2513</v>
      </c>
      <c r="F1642" s="139">
        <f t="shared" si="25"/>
        <v>52371</v>
      </c>
    </row>
    <row r="1643" spans="2:6" x14ac:dyDescent="0.2">
      <c r="B1643" s="137" t="s">
        <v>2158</v>
      </c>
      <c r="C1643" s="138">
        <v>67370</v>
      </c>
      <c r="D1643" s="139" t="s">
        <v>2825</v>
      </c>
      <c r="E1643" s="139" t="s">
        <v>2525</v>
      </c>
      <c r="F1643" s="139">
        <f t="shared" si="25"/>
        <v>67371</v>
      </c>
    </row>
    <row r="1644" spans="2:6" x14ac:dyDescent="0.2">
      <c r="B1644" s="137" t="s">
        <v>2159</v>
      </c>
      <c r="C1644" s="138">
        <v>12304</v>
      </c>
      <c r="D1644" s="139" t="s">
        <v>2922</v>
      </c>
      <c r="E1644" s="139" t="s">
        <v>2508</v>
      </c>
      <c r="F1644" s="139">
        <f t="shared" si="25"/>
        <v>12305</v>
      </c>
    </row>
    <row r="1645" spans="2:6" x14ac:dyDescent="0.2">
      <c r="B1645" s="137" t="s">
        <v>2535</v>
      </c>
      <c r="C1645" s="138">
        <v>67450</v>
      </c>
      <c r="D1645" s="139" t="s">
        <v>2825</v>
      </c>
      <c r="E1645" s="139" t="s">
        <v>2525</v>
      </c>
      <c r="F1645" s="139">
        <f t="shared" si="25"/>
        <v>67451</v>
      </c>
    </row>
    <row r="1646" spans="2:6" x14ac:dyDescent="0.2">
      <c r="B1646" s="137" t="s">
        <v>2160</v>
      </c>
      <c r="C1646" s="138">
        <v>23420</v>
      </c>
      <c r="D1646" s="139" t="s">
        <v>3140</v>
      </c>
      <c r="E1646" s="139" t="s">
        <v>2503</v>
      </c>
      <c r="F1646" s="139">
        <f t="shared" si="25"/>
        <v>23421</v>
      </c>
    </row>
    <row r="1647" spans="2:6" x14ac:dyDescent="0.2">
      <c r="B1647" s="137" t="s">
        <v>2161</v>
      </c>
      <c r="C1647" s="138">
        <v>36280</v>
      </c>
      <c r="D1647" s="139" t="s">
        <v>2952</v>
      </c>
      <c r="E1647" s="139" t="s">
        <v>2513</v>
      </c>
      <c r="F1647" s="139">
        <f t="shared" si="25"/>
        <v>36281</v>
      </c>
    </row>
    <row r="1648" spans="2:6" x14ac:dyDescent="0.2">
      <c r="B1648" s="137" t="s">
        <v>2162</v>
      </c>
      <c r="C1648" s="138">
        <v>22080</v>
      </c>
      <c r="D1648" s="139" t="s">
        <v>2851</v>
      </c>
      <c r="E1648" s="139" t="s">
        <v>2503</v>
      </c>
      <c r="F1648" s="139">
        <f t="shared" si="25"/>
        <v>22081</v>
      </c>
    </row>
    <row r="1649" spans="2:6" x14ac:dyDescent="0.2">
      <c r="B1649" s="137" t="s">
        <v>2163</v>
      </c>
      <c r="C1649" s="138">
        <v>35170</v>
      </c>
      <c r="D1649" s="139" t="s">
        <v>2816</v>
      </c>
      <c r="E1649" s="139" t="s">
        <v>2513</v>
      </c>
      <c r="F1649" s="139">
        <f t="shared" si="25"/>
        <v>35171</v>
      </c>
    </row>
    <row r="1650" spans="2:6" x14ac:dyDescent="0.2">
      <c r="B1650" s="137" t="s">
        <v>2164</v>
      </c>
      <c r="C1650" s="138">
        <v>41100</v>
      </c>
      <c r="D1650" s="139" t="s">
        <v>3109</v>
      </c>
      <c r="E1650" s="139" t="s">
        <v>2513</v>
      </c>
      <c r="F1650" s="139">
        <f t="shared" si="25"/>
        <v>41101</v>
      </c>
    </row>
    <row r="1651" spans="2:6" x14ac:dyDescent="0.2">
      <c r="B1651" s="137" t="s">
        <v>2165</v>
      </c>
      <c r="C1651" s="138">
        <v>69094</v>
      </c>
      <c r="D1651" s="139" t="s">
        <v>2925</v>
      </c>
      <c r="E1651" s="139" t="s">
        <v>2525</v>
      </c>
      <c r="F1651" s="139">
        <f t="shared" si="25"/>
        <v>69095</v>
      </c>
    </row>
    <row r="1652" spans="2:6" x14ac:dyDescent="0.2">
      <c r="B1652" s="137" t="s">
        <v>2166</v>
      </c>
      <c r="C1652" s="138">
        <v>72052</v>
      </c>
      <c r="D1652" s="139" t="s">
        <v>2830</v>
      </c>
      <c r="E1652" s="139" t="s">
        <v>2525</v>
      </c>
      <c r="F1652" s="139">
        <f t="shared" si="25"/>
        <v>72053</v>
      </c>
    </row>
    <row r="1653" spans="2:6" x14ac:dyDescent="0.2">
      <c r="B1653" s="137" t="s">
        <v>2167</v>
      </c>
      <c r="C1653" s="138">
        <v>67110</v>
      </c>
      <c r="D1653" s="139" t="s">
        <v>2825</v>
      </c>
      <c r="E1653" s="139" t="s">
        <v>2525</v>
      </c>
      <c r="F1653" s="139">
        <f t="shared" si="25"/>
        <v>67111</v>
      </c>
    </row>
    <row r="1654" spans="2:6" x14ac:dyDescent="0.2">
      <c r="B1654" s="137" t="s">
        <v>2168</v>
      </c>
      <c r="C1654" s="138">
        <v>75850</v>
      </c>
      <c r="D1654" s="139" t="s">
        <v>2891</v>
      </c>
      <c r="E1654" s="139" t="s">
        <v>2525</v>
      </c>
      <c r="F1654" s="139">
        <f t="shared" si="25"/>
        <v>75851</v>
      </c>
    </row>
    <row r="1655" spans="2:6" x14ac:dyDescent="0.2">
      <c r="B1655" s="137" t="s">
        <v>2169</v>
      </c>
      <c r="C1655" s="138">
        <v>60650</v>
      </c>
      <c r="D1655" s="139" t="s">
        <v>2887</v>
      </c>
      <c r="E1655" s="139" t="s">
        <v>2513</v>
      </c>
      <c r="F1655" s="139">
        <f t="shared" si="25"/>
        <v>60651</v>
      </c>
    </row>
    <row r="1656" spans="2:6" x14ac:dyDescent="0.2">
      <c r="B1656" s="137" t="s">
        <v>2170</v>
      </c>
      <c r="C1656" s="138">
        <v>74800</v>
      </c>
      <c r="D1656" s="139" t="s">
        <v>255</v>
      </c>
      <c r="E1656" s="139" t="s">
        <v>2525</v>
      </c>
      <c r="F1656" s="139">
        <f t="shared" si="25"/>
        <v>74801</v>
      </c>
    </row>
    <row r="1657" spans="2:6" x14ac:dyDescent="0.2">
      <c r="B1657" s="137" t="s">
        <v>2171</v>
      </c>
      <c r="C1657" s="138">
        <v>53700</v>
      </c>
      <c r="D1657" s="139" t="s">
        <v>2927</v>
      </c>
      <c r="E1657" s="139" t="s">
        <v>2513</v>
      </c>
      <c r="F1657" s="139">
        <f t="shared" si="25"/>
        <v>53701</v>
      </c>
    </row>
    <row r="1658" spans="2:6" x14ac:dyDescent="0.2">
      <c r="B1658" s="137" t="s">
        <v>2172</v>
      </c>
      <c r="C1658" s="138">
        <v>88350</v>
      </c>
      <c r="D1658" s="139" t="s">
        <v>2889</v>
      </c>
      <c r="E1658" s="139" t="s">
        <v>2553</v>
      </c>
      <c r="F1658" s="139">
        <f t="shared" si="25"/>
        <v>88351</v>
      </c>
    </row>
    <row r="1659" spans="2:6" x14ac:dyDescent="0.2">
      <c r="B1659" s="137" t="s">
        <v>2173</v>
      </c>
      <c r="C1659" s="138">
        <v>48900</v>
      </c>
      <c r="D1659" s="139" t="s">
        <v>2793</v>
      </c>
      <c r="E1659" s="139" t="s">
        <v>2513</v>
      </c>
      <c r="F1659" s="139">
        <f t="shared" si="25"/>
        <v>48901</v>
      </c>
    </row>
    <row r="1660" spans="2:6" x14ac:dyDescent="0.2">
      <c r="B1660" s="137" t="s">
        <v>2174</v>
      </c>
      <c r="C1660" s="138">
        <v>40230</v>
      </c>
      <c r="D1660" s="139" t="s">
        <v>2791</v>
      </c>
      <c r="E1660" s="139" t="s">
        <v>2513</v>
      </c>
      <c r="F1660" s="139">
        <f t="shared" si="25"/>
        <v>40231</v>
      </c>
    </row>
    <row r="1661" spans="2:6" x14ac:dyDescent="0.2">
      <c r="B1661" s="137" t="s">
        <v>2175</v>
      </c>
      <c r="C1661" s="138">
        <v>48730</v>
      </c>
      <c r="D1661" s="139" t="s">
        <v>2793</v>
      </c>
      <c r="E1661" s="139" t="s">
        <v>2513</v>
      </c>
      <c r="F1661" s="139">
        <f t="shared" si="25"/>
        <v>48731</v>
      </c>
    </row>
    <row r="1662" spans="2:6" x14ac:dyDescent="0.2">
      <c r="B1662" s="137" t="s">
        <v>2176</v>
      </c>
      <c r="C1662" s="138">
        <v>43280</v>
      </c>
      <c r="D1662" s="139" t="s">
        <v>2865</v>
      </c>
      <c r="E1662" s="139" t="s">
        <v>2513</v>
      </c>
      <c r="F1662" s="139">
        <f t="shared" si="25"/>
        <v>43281</v>
      </c>
    </row>
    <row r="1663" spans="2:6" x14ac:dyDescent="0.2">
      <c r="B1663" s="137" t="s">
        <v>2177</v>
      </c>
      <c r="C1663" s="138">
        <v>45650</v>
      </c>
      <c r="D1663" s="139" t="s">
        <v>3089</v>
      </c>
      <c r="E1663" s="139" t="s">
        <v>2573</v>
      </c>
      <c r="F1663" s="139">
        <f t="shared" si="25"/>
        <v>45651</v>
      </c>
    </row>
    <row r="1664" spans="2:6" x14ac:dyDescent="0.2">
      <c r="B1664" s="137" t="s">
        <v>2178</v>
      </c>
      <c r="C1664" s="138">
        <v>24450</v>
      </c>
      <c r="D1664" s="139" t="s">
        <v>3059</v>
      </c>
      <c r="E1664" s="139" t="s">
        <v>2503</v>
      </c>
      <c r="F1664" s="139">
        <f t="shared" si="25"/>
        <v>24451</v>
      </c>
    </row>
    <row r="1665" spans="2:6" x14ac:dyDescent="0.2">
      <c r="B1665" s="137" t="s">
        <v>2179</v>
      </c>
      <c r="C1665" s="138">
        <v>52334</v>
      </c>
      <c r="D1665" s="139" t="s">
        <v>2871</v>
      </c>
      <c r="E1665" s="139" t="s">
        <v>2513</v>
      </c>
      <c r="F1665" s="139">
        <f t="shared" si="25"/>
        <v>52335</v>
      </c>
    </row>
    <row r="1666" spans="2:6" x14ac:dyDescent="0.2">
      <c r="B1666" s="137" t="s">
        <v>2180</v>
      </c>
      <c r="C1666" s="138">
        <v>52020</v>
      </c>
      <c r="D1666" s="139" t="s">
        <v>2871</v>
      </c>
      <c r="E1666" s="139" t="s">
        <v>2513</v>
      </c>
      <c r="F1666" s="139">
        <f t="shared" si="25"/>
        <v>52021</v>
      </c>
    </row>
    <row r="1667" spans="2:6" x14ac:dyDescent="0.2">
      <c r="B1667" s="137" t="s">
        <v>2181</v>
      </c>
      <c r="C1667" s="138">
        <v>28030</v>
      </c>
      <c r="D1667" s="139" t="s">
        <v>2809</v>
      </c>
      <c r="E1667" s="139" t="s">
        <v>2503</v>
      </c>
      <c r="F1667" s="139">
        <f t="shared" si="25"/>
        <v>28031</v>
      </c>
    </row>
    <row r="1668" spans="2:6" x14ac:dyDescent="0.2">
      <c r="B1668" s="137" t="s">
        <v>738</v>
      </c>
      <c r="C1668" s="138">
        <v>24010</v>
      </c>
      <c r="D1668" s="139" t="s">
        <v>3073</v>
      </c>
      <c r="E1668" s="139" t="s">
        <v>2503</v>
      </c>
      <c r="F1668" s="139">
        <f t="shared" si="25"/>
        <v>24011</v>
      </c>
    </row>
    <row r="1669" spans="2:6" x14ac:dyDescent="0.2">
      <c r="B1669" s="137" t="s">
        <v>739</v>
      </c>
      <c r="C1669" s="138">
        <v>52410</v>
      </c>
      <c r="D1669" s="139" t="s">
        <v>2871</v>
      </c>
      <c r="E1669" s="139" t="s">
        <v>2513</v>
      </c>
      <c r="F1669" s="139">
        <f t="shared" si="25"/>
        <v>52411</v>
      </c>
    </row>
    <row r="1670" spans="2:6" x14ac:dyDescent="0.2">
      <c r="B1670" s="137" t="s">
        <v>740</v>
      </c>
      <c r="C1670" s="138">
        <v>95050</v>
      </c>
      <c r="D1670" s="139" t="s">
        <v>2869</v>
      </c>
      <c r="E1670" s="139" t="s">
        <v>2553</v>
      </c>
      <c r="F1670" s="139">
        <f t="shared" si="25"/>
        <v>95051</v>
      </c>
    </row>
    <row r="1671" spans="2:6" x14ac:dyDescent="0.2">
      <c r="B1671" s="137" t="s">
        <v>741</v>
      </c>
      <c r="C1671" s="138">
        <v>51580</v>
      </c>
      <c r="D1671" s="139" t="s">
        <v>3221</v>
      </c>
      <c r="E1671" s="139" t="s">
        <v>2513</v>
      </c>
      <c r="F1671" s="139">
        <f t="shared" ref="F1671:F1734" si="26">C1671+1</f>
        <v>51581</v>
      </c>
    </row>
    <row r="1672" spans="2:6" x14ac:dyDescent="0.2">
      <c r="B1672" s="137" t="s">
        <v>742</v>
      </c>
      <c r="C1672" s="138">
        <v>40400</v>
      </c>
      <c r="D1672" s="139" t="s">
        <v>2791</v>
      </c>
      <c r="E1672" s="139" t="s">
        <v>2513</v>
      </c>
      <c r="F1672" s="139">
        <f t="shared" si="26"/>
        <v>40401</v>
      </c>
    </row>
    <row r="1673" spans="2:6" x14ac:dyDescent="0.2">
      <c r="B1673" s="137" t="s">
        <v>743</v>
      </c>
      <c r="C1673" s="138">
        <v>67180</v>
      </c>
      <c r="D1673" s="139" t="s">
        <v>2825</v>
      </c>
      <c r="E1673" s="139" t="s">
        <v>2525</v>
      </c>
      <c r="F1673" s="139">
        <f t="shared" si="26"/>
        <v>67181</v>
      </c>
    </row>
    <row r="1674" spans="2:6" x14ac:dyDescent="0.2">
      <c r="B1674" s="137" t="s">
        <v>744</v>
      </c>
      <c r="C1674" s="138">
        <v>57080</v>
      </c>
      <c r="D1674" s="139" t="s">
        <v>2942</v>
      </c>
      <c r="E1674" s="139" t="s">
        <v>2513</v>
      </c>
      <c r="F1674" s="139">
        <f t="shared" si="26"/>
        <v>57081</v>
      </c>
    </row>
    <row r="1675" spans="2:6" x14ac:dyDescent="0.2">
      <c r="B1675" s="137" t="s">
        <v>745</v>
      </c>
      <c r="C1675" s="138">
        <v>73090</v>
      </c>
      <c r="D1675" s="139" t="s">
        <v>2830</v>
      </c>
      <c r="E1675" s="139" t="s">
        <v>2525</v>
      </c>
      <c r="F1675" s="139">
        <f t="shared" si="26"/>
        <v>73091</v>
      </c>
    </row>
    <row r="1676" spans="2:6" x14ac:dyDescent="0.2">
      <c r="B1676" s="137" t="s">
        <v>746</v>
      </c>
      <c r="C1676" s="138">
        <v>63300</v>
      </c>
      <c r="D1676" s="139" t="s">
        <v>2938</v>
      </c>
      <c r="E1676" s="139" t="s">
        <v>2513</v>
      </c>
      <c r="F1676" s="139">
        <f t="shared" si="26"/>
        <v>63301</v>
      </c>
    </row>
    <row r="1677" spans="2:6" x14ac:dyDescent="0.2">
      <c r="B1677" s="137" t="s">
        <v>747</v>
      </c>
      <c r="C1677" s="138">
        <v>45300</v>
      </c>
      <c r="D1677" s="139" t="s">
        <v>3089</v>
      </c>
      <c r="E1677" s="139" t="s">
        <v>2573</v>
      </c>
      <c r="F1677" s="139">
        <f t="shared" si="26"/>
        <v>45301</v>
      </c>
    </row>
    <row r="1678" spans="2:6" x14ac:dyDescent="0.2">
      <c r="B1678" s="137" t="s">
        <v>748</v>
      </c>
      <c r="C1678" s="138">
        <v>24110</v>
      </c>
      <c r="D1678" s="139" t="s">
        <v>3073</v>
      </c>
      <c r="E1678" s="139" t="s">
        <v>2503</v>
      </c>
      <c r="F1678" s="139">
        <f t="shared" si="26"/>
        <v>24111</v>
      </c>
    </row>
    <row r="1679" spans="2:6" x14ac:dyDescent="0.2">
      <c r="B1679" s="137" t="s">
        <v>2515</v>
      </c>
      <c r="C1679" s="138">
        <v>24100</v>
      </c>
      <c r="D1679" s="139" t="s">
        <v>3073</v>
      </c>
      <c r="E1679" s="139" t="s">
        <v>2503</v>
      </c>
      <c r="F1679" s="139">
        <f t="shared" si="26"/>
        <v>24101</v>
      </c>
    </row>
    <row r="1680" spans="2:6" x14ac:dyDescent="0.2">
      <c r="B1680" s="137" t="s">
        <v>749</v>
      </c>
      <c r="C1680" s="138">
        <v>51520</v>
      </c>
      <c r="D1680" s="139" t="s">
        <v>2828</v>
      </c>
      <c r="E1680" s="139" t="s">
        <v>2513</v>
      </c>
      <c r="F1680" s="139">
        <f t="shared" si="26"/>
        <v>51521</v>
      </c>
    </row>
    <row r="1681" spans="2:6" x14ac:dyDescent="0.2">
      <c r="B1681" s="137" t="s">
        <v>750</v>
      </c>
      <c r="C1681" s="138">
        <v>48590</v>
      </c>
      <c r="D1681" s="139" t="s">
        <v>2793</v>
      </c>
      <c r="E1681" s="139" t="s">
        <v>2513</v>
      </c>
      <c r="F1681" s="139">
        <f t="shared" si="26"/>
        <v>48591</v>
      </c>
    </row>
    <row r="1682" spans="2:6" x14ac:dyDescent="0.2">
      <c r="B1682" s="137" t="s">
        <v>751</v>
      </c>
      <c r="C1682" s="138">
        <v>41270</v>
      </c>
      <c r="D1682" s="139" t="s">
        <v>3109</v>
      </c>
      <c r="E1682" s="139" t="s">
        <v>2513</v>
      </c>
      <c r="F1682" s="139">
        <f t="shared" si="26"/>
        <v>41271</v>
      </c>
    </row>
    <row r="1683" spans="2:6" x14ac:dyDescent="0.2">
      <c r="B1683" s="137" t="s">
        <v>752</v>
      </c>
      <c r="C1683" s="138">
        <v>51770</v>
      </c>
      <c r="D1683" s="139" t="s">
        <v>3221</v>
      </c>
      <c r="E1683" s="139" t="s">
        <v>2513</v>
      </c>
      <c r="F1683" s="139">
        <f t="shared" si="26"/>
        <v>51771</v>
      </c>
    </row>
    <row r="1684" spans="2:6" x14ac:dyDescent="0.2">
      <c r="B1684" s="137" t="s">
        <v>753</v>
      </c>
      <c r="C1684" s="138">
        <v>95200</v>
      </c>
      <c r="D1684" s="139" t="s">
        <v>2869</v>
      </c>
      <c r="E1684" s="139" t="s">
        <v>2553</v>
      </c>
      <c r="F1684" s="139">
        <f t="shared" si="26"/>
        <v>95201</v>
      </c>
    </row>
    <row r="1685" spans="2:6" x14ac:dyDescent="0.2">
      <c r="B1685" s="137" t="s">
        <v>754</v>
      </c>
      <c r="C1685" s="138">
        <v>67430</v>
      </c>
      <c r="D1685" s="139" t="s">
        <v>2825</v>
      </c>
      <c r="E1685" s="139" t="s">
        <v>2525</v>
      </c>
      <c r="F1685" s="139">
        <f t="shared" si="26"/>
        <v>67431</v>
      </c>
    </row>
    <row r="1686" spans="2:6" x14ac:dyDescent="0.2">
      <c r="B1686" s="137" t="s">
        <v>755</v>
      </c>
      <c r="C1686" s="138">
        <v>32020</v>
      </c>
      <c r="D1686" s="139" t="s">
        <v>2893</v>
      </c>
      <c r="E1686" s="139" t="s">
        <v>2513</v>
      </c>
      <c r="F1686" s="139">
        <f t="shared" si="26"/>
        <v>32021</v>
      </c>
    </row>
    <row r="1687" spans="2:6" x14ac:dyDescent="0.2">
      <c r="B1687" s="137" t="s">
        <v>756</v>
      </c>
      <c r="C1687" s="138">
        <v>70090</v>
      </c>
      <c r="D1687" s="139" t="s">
        <v>2830</v>
      </c>
      <c r="E1687" s="139" t="s">
        <v>2525</v>
      </c>
      <c r="F1687" s="139">
        <f t="shared" si="26"/>
        <v>70091</v>
      </c>
    </row>
    <row r="1688" spans="2:6" x14ac:dyDescent="0.2">
      <c r="B1688" s="137" t="s">
        <v>757</v>
      </c>
      <c r="C1688" s="138">
        <v>70092</v>
      </c>
      <c r="D1688" s="139" t="s">
        <v>2830</v>
      </c>
      <c r="E1688" s="139" t="s">
        <v>2525</v>
      </c>
      <c r="F1688" s="139">
        <f t="shared" si="26"/>
        <v>70093</v>
      </c>
    </row>
    <row r="1689" spans="2:6" x14ac:dyDescent="0.2">
      <c r="B1689" s="137" t="s">
        <v>758</v>
      </c>
      <c r="C1689" s="138">
        <v>21400</v>
      </c>
      <c r="D1689" s="139" t="s">
        <v>2819</v>
      </c>
      <c r="E1689" s="139" t="s">
        <v>2503</v>
      </c>
      <c r="F1689" s="139">
        <f t="shared" si="26"/>
        <v>21401</v>
      </c>
    </row>
    <row r="1690" spans="2:6" x14ac:dyDescent="0.2">
      <c r="B1690" s="137" t="s">
        <v>759</v>
      </c>
      <c r="C1690" s="138">
        <v>56410</v>
      </c>
      <c r="D1690" s="139" t="s">
        <v>2987</v>
      </c>
      <c r="E1690" s="139" t="s">
        <v>2513</v>
      </c>
      <c r="F1690" s="139">
        <f t="shared" si="26"/>
        <v>56411</v>
      </c>
    </row>
    <row r="1691" spans="2:6" x14ac:dyDescent="0.2">
      <c r="B1691" s="137" t="s">
        <v>760</v>
      </c>
      <c r="C1691" s="138">
        <v>56400</v>
      </c>
      <c r="D1691" s="139" t="s">
        <v>2987</v>
      </c>
      <c r="E1691" s="139" t="s">
        <v>2513</v>
      </c>
      <c r="F1691" s="139">
        <f t="shared" si="26"/>
        <v>56401</v>
      </c>
    </row>
    <row r="1692" spans="2:6" x14ac:dyDescent="0.2">
      <c r="B1692" s="137" t="s">
        <v>2563</v>
      </c>
      <c r="C1692" s="138">
        <v>56300</v>
      </c>
      <c r="D1692" s="139" t="s">
        <v>2987</v>
      </c>
      <c r="E1692" s="139" t="s">
        <v>2513</v>
      </c>
      <c r="F1692" s="139">
        <f t="shared" si="26"/>
        <v>56301</v>
      </c>
    </row>
    <row r="1693" spans="2:6" x14ac:dyDescent="0.2">
      <c r="B1693" s="137" t="s">
        <v>761</v>
      </c>
      <c r="C1693" s="138">
        <v>16600</v>
      </c>
      <c r="D1693" s="139" t="s">
        <v>3142</v>
      </c>
      <c r="E1693" s="139" t="s">
        <v>2577</v>
      </c>
      <c r="F1693" s="139">
        <f t="shared" si="26"/>
        <v>16601</v>
      </c>
    </row>
    <row r="1694" spans="2:6" x14ac:dyDescent="0.2">
      <c r="B1694" s="137" t="s">
        <v>762</v>
      </c>
      <c r="C1694" s="138">
        <v>75800</v>
      </c>
      <c r="D1694" s="139" t="s">
        <v>2891</v>
      </c>
      <c r="E1694" s="139" t="s">
        <v>2525</v>
      </c>
      <c r="F1694" s="139">
        <f t="shared" si="26"/>
        <v>75801</v>
      </c>
    </row>
    <row r="1695" spans="2:6" x14ac:dyDescent="0.2">
      <c r="B1695" s="137" t="s">
        <v>763</v>
      </c>
      <c r="C1695" s="138">
        <v>91400</v>
      </c>
      <c r="D1695" s="139" t="s">
        <v>2897</v>
      </c>
      <c r="E1695" s="139" t="s">
        <v>2553</v>
      </c>
      <c r="F1695" s="139">
        <f t="shared" si="26"/>
        <v>91401</v>
      </c>
    </row>
    <row r="1696" spans="2:6" x14ac:dyDescent="0.2">
      <c r="B1696" s="137" t="s">
        <v>764</v>
      </c>
      <c r="C1696" s="138">
        <v>18750</v>
      </c>
      <c r="D1696" s="139" t="s">
        <v>3026</v>
      </c>
      <c r="E1696" s="139" t="s">
        <v>2503</v>
      </c>
      <c r="F1696" s="139">
        <f t="shared" si="26"/>
        <v>18751</v>
      </c>
    </row>
    <row r="1697" spans="2:6" x14ac:dyDescent="0.2">
      <c r="B1697" s="137" t="s">
        <v>765</v>
      </c>
      <c r="C1697" s="138">
        <v>48660</v>
      </c>
      <c r="D1697" s="139" t="s">
        <v>2793</v>
      </c>
      <c r="E1697" s="139" t="s">
        <v>2513</v>
      </c>
      <c r="F1697" s="139">
        <f t="shared" si="26"/>
        <v>48661</v>
      </c>
    </row>
    <row r="1698" spans="2:6" x14ac:dyDescent="0.2">
      <c r="B1698" s="137" t="s">
        <v>766</v>
      </c>
      <c r="C1698" s="138">
        <v>41160</v>
      </c>
      <c r="D1698" s="139" t="s">
        <v>3109</v>
      </c>
      <c r="E1698" s="139" t="s">
        <v>2513</v>
      </c>
      <c r="F1698" s="139">
        <f t="shared" si="26"/>
        <v>41161</v>
      </c>
    </row>
    <row r="1699" spans="2:6" x14ac:dyDescent="0.2">
      <c r="B1699" s="137" t="s">
        <v>767</v>
      </c>
      <c r="C1699" s="138">
        <v>43570</v>
      </c>
      <c r="D1699" s="139" t="s">
        <v>2865</v>
      </c>
      <c r="E1699" s="139" t="s">
        <v>2513</v>
      </c>
      <c r="F1699" s="139">
        <f t="shared" si="26"/>
        <v>43571</v>
      </c>
    </row>
    <row r="1700" spans="2:6" x14ac:dyDescent="0.2">
      <c r="B1700" s="137" t="s">
        <v>768</v>
      </c>
      <c r="C1700" s="138">
        <v>72210</v>
      </c>
      <c r="D1700" s="139" t="s">
        <v>2830</v>
      </c>
      <c r="E1700" s="139" t="s">
        <v>2525</v>
      </c>
      <c r="F1700" s="139">
        <f t="shared" si="26"/>
        <v>72211</v>
      </c>
    </row>
    <row r="1701" spans="2:6" x14ac:dyDescent="0.2">
      <c r="B1701" s="137" t="s">
        <v>769</v>
      </c>
      <c r="C1701" s="138">
        <v>35030</v>
      </c>
      <c r="D1701" s="139" t="s">
        <v>2816</v>
      </c>
      <c r="E1701" s="139" t="s">
        <v>2513</v>
      </c>
      <c r="F1701" s="139">
        <f t="shared" si="26"/>
        <v>35031</v>
      </c>
    </row>
    <row r="1702" spans="2:6" x14ac:dyDescent="0.2">
      <c r="B1702" s="137" t="s">
        <v>770</v>
      </c>
      <c r="C1702" s="138">
        <v>35020</v>
      </c>
      <c r="D1702" s="139" t="s">
        <v>2816</v>
      </c>
      <c r="E1702" s="139" t="s">
        <v>2513</v>
      </c>
      <c r="F1702" s="139">
        <f t="shared" si="26"/>
        <v>35021</v>
      </c>
    </row>
    <row r="1703" spans="2:6" x14ac:dyDescent="0.2">
      <c r="B1703" s="137" t="s">
        <v>771</v>
      </c>
      <c r="C1703" s="138">
        <v>37510</v>
      </c>
      <c r="D1703" s="139" t="s">
        <v>2882</v>
      </c>
      <c r="E1703" s="139" t="s">
        <v>2513</v>
      </c>
      <c r="F1703" s="139">
        <f t="shared" si="26"/>
        <v>37511</v>
      </c>
    </row>
    <row r="1704" spans="2:6" x14ac:dyDescent="0.2">
      <c r="B1704" s="137" t="s">
        <v>772</v>
      </c>
      <c r="C1704" s="138">
        <v>47086</v>
      </c>
      <c r="D1704" s="139" t="s">
        <v>3494</v>
      </c>
      <c r="E1704" s="139" t="s">
        <v>2513</v>
      </c>
      <c r="F1704" s="139">
        <f t="shared" si="26"/>
        <v>47087</v>
      </c>
    </row>
    <row r="1705" spans="2:6" x14ac:dyDescent="0.2">
      <c r="B1705" s="137" t="s">
        <v>773</v>
      </c>
      <c r="C1705" s="138">
        <v>24210</v>
      </c>
      <c r="D1705" s="139" t="s">
        <v>3073</v>
      </c>
      <c r="E1705" s="139" t="s">
        <v>2503</v>
      </c>
      <c r="F1705" s="139">
        <f t="shared" si="26"/>
        <v>24211</v>
      </c>
    </row>
    <row r="1706" spans="2:6" x14ac:dyDescent="0.2">
      <c r="B1706" s="137" t="s">
        <v>774</v>
      </c>
      <c r="C1706" s="138">
        <v>24220</v>
      </c>
      <c r="D1706" s="139" t="s">
        <v>3073</v>
      </c>
      <c r="E1706" s="139" t="s">
        <v>2503</v>
      </c>
      <c r="F1706" s="139">
        <f t="shared" si="26"/>
        <v>24221</v>
      </c>
    </row>
    <row r="1707" spans="2:6" x14ac:dyDescent="0.2">
      <c r="B1707" s="137" t="s">
        <v>775</v>
      </c>
      <c r="C1707" s="138">
        <v>36200</v>
      </c>
      <c r="D1707" s="139" t="s">
        <v>2952</v>
      </c>
      <c r="E1707" s="139" t="s">
        <v>2513</v>
      </c>
      <c r="F1707" s="139">
        <f t="shared" si="26"/>
        <v>36201</v>
      </c>
    </row>
    <row r="1708" spans="2:6" x14ac:dyDescent="0.2">
      <c r="B1708" s="137" t="s">
        <v>776</v>
      </c>
      <c r="C1708" s="138">
        <v>48200</v>
      </c>
      <c r="D1708" s="139" t="s">
        <v>2822</v>
      </c>
      <c r="E1708" s="139" t="s">
        <v>2513</v>
      </c>
      <c r="F1708" s="139">
        <f t="shared" si="26"/>
        <v>48201</v>
      </c>
    </row>
    <row r="1709" spans="2:6" x14ac:dyDescent="0.2">
      <c r="B1709" s="137" t="s">
        <v>777</v>
      </c>
      <c r="C1709" s="138">
        <v>12430</v>
      </c>
      <c r="D1709" s="139" t="s">
        <v>2922</v>
      </c>
      <c r="E1709" s="139" t="s">
        <v>2508</v>
      </c>
      <c r="F1709" s="139">
        <f t="shared" si="26"/>
        <v>12431</v>
      </c>
    </row>
    <row r="1710" spans="2:6" x14ac:dyDescent="0.2">
      <c r="B1710" s="137" t="s">
        <v>778</v>
      </c>
      <c r="C1710" s="138">
        <v>41060</v>
      </c>
      <c r="D1710" s="139" t="s">
        <v>3109</v>
      </c>
      <c r="E1710" s="139" t="s">
        <v>2513</v>
      </c>
      <c r="F1710" s="139">
        <f t="shared" si="26"/>
        <v>41061</v>
      </c>
    </row>
    <row r="1711" spans="2:6" x14ac:dyDescent="0.2">
      <c r="B1711" s="137" t="s">
        <v>779</v>
      </c>
      <c r="C1711" s="138">
        <v>49328</v>
      </c>
      <c r="D1711" s="139" t="s">
        <v>2841</v>
      </c>
      <c r="E1711" s="139" t="s">
        <v>2513</v>
      </c>
      <c r="F1711" s="139">
        <f t="shared" si="26"/>
        <v>49329</v>
      </c>
    </row>
    <row r="1712" spans="2:6" x14ac:dyDescent="0.2">
      <c r="B1712" s="137" t="s">
        <v>780</v>
      </c>
      <c r="C1712" s="138">
        <v>67330</v>
      </c>
      <c r="D1712" s="139" t="s">
        <v>2825</v>
      </c>
      <c r="E1712" s="139" t="s">
        <v>2525</v>
      </c>
      <c r="F1712" s="139">
        <f t="shared" si="26"/>
        <v>67331</v>
      </c>
    </row>
    <row r="1713" spans="2:6" x14ac:dyDescent="0.2">
      <c r="B1713" s="137" t="s">
        <v>781</v>
      </c>
      <c r="C1713" s="138">
        <v>67340</v>
      </c>
      <c r="D1713" s="139" t="s">
        <v>2825</v>
      </c>
      <c r="E1713" s="139" t="s">
        <v>2525</v>
      </c>
      <c r="F1713" s="139">
        <f t="shared" si="26"/>
        <v>67341</v>
      </c>
    </row>
    <row r="1714" spans="2:6" x14ac:dyDescent="0.2">
      <c r="B1714" s="137" t="s">
        <v>782</v>
      </c>
      <c r="C1714" s="138">
        <v>65310</v>
      </c>
      <c r="D1714" s="139" t="s">
        <v>3132</v>
      </c>
      <c r="E1714" s="139" t="s">
        <v>2525</v>
      </c>
      <c r="F1714" s="139">
        <f t="shared" si="26"/>
        <v>65311</v>
      </c>
    </row>
    <row r="1715" spans="2:6" x14ac:dyDescent="0.2">
      <c r="B1715" s="137" t="s">
        <v>783</v>
      </c>
      <c r="C1715" s="138">
        <v>29160</v>
      </c>
      <c r="D1715" s="139" t="s">
        <v>2846</v>
      </c>
      <c r="E1715" s="139" t="s">
        <v>2503</v>
      </c>
      <c r="F1715" s="139">
        <f t="shared" si="26"/>
        <v>29161</v>
      </c>
    </row>
    <row r="1716" spans="2:6" x14ac:dyDescent="0.2">
      <c r="B1716" s="137" t="s">
        <v>784</v>
      </c>
      <c r="C1716" s="138">
        <v>29430</v>
      </c>
      <c r="D1716" s="139" t="s">
        <v>3404</v>
      </c>
      <c r="E1716" s="139" t="s">
        <v>2503</v>
      </c>
      <c r="F1716" s="139">
        <f t="shared" si="26"/>
        <v>29431</v>
      </c>
    </row>
    <row r="1717" spans="2:6" x14ac:dyDescent="0.2">
      <c r="B1717" s="137" t="s">
        <v>785</v>
      </c>
      <c r="C1717" s="138">
        <v>42300</v>
      </c>
      <c r="D1717" s="139" t="s">
        <v>2977</v>
      </c>
      <c r="E1717" s="139" t="s">
        <v>2513</v>
      </c>
      <c r="F1717" s="139">
        <f t="shared" si="26"/>
        <v>42301</v>
      </c>
    </row>
    <row r="1718" spans="2:6" x14ac:dyDescent="0.2">
      <c r="B1718" s="137" t="s">
        <v>786</v>
      </c>
      <c r="C1718" s="138">
        <v>41050</v>
      </c>
      <c r="D1718" s="139" t="s">
        <v>3109</v>
      </c>
      <c r="E1718" s="139" t="s">
        <v>2513</v>
      </c>
      <c r="F1718" s="139">
        <f t="shared" si="26"/>
        <v>41051</v>
      </c>
    </row>
    <row r="1719" spans="2:6" x14ac:dyDescent="0.2">
      <c r="B1719" s="137" t="s">
        <v>787</v>
      </c>
      <c r="C1719" s="138">
        <v>25130</v>
      </c>
      <c r="D1719" s="139" t="s">
        <v>3046</v>
      </c>
      <c r="E1719" s="139" t="s">
        <v>2503</v>
      </c>
      <c r="F1719" s="139">
        <f t="shared" si="26"/>
        <v>25131</v>
      </c>
    </row>
    <row r="1720" spans="2:6" x14ac:dyDescent="0.2">
      <c r="B1720" s="137" t="s">
        <v>788</v>
      </c>
      <c r="C1720" s="138">
        <v>22510</v>
      </c>
      <c r="D1720" s="139" t="s">
        <v>2851</v>
      </c>
      <c r="E1720" s="139" t="s">
        <v>2503</v>
      </c>
      <c r="F1720" s="139">
        <f t="shared" si="26"/>
        <v>22511</v>
      </c>
    </row>
    <row r="1721" spans="2:6" x14ac:dyDescent="0.2">
      <c r="B1721" s="137" t="s">
        <v>789</v>
      </c>
      <c r="C1721" s="138">
        <v>57400</v>
      </c>
      <c r="D1721" s="139" t="s">
        <v>2942</v>
      </c>
      <c r="E1721" s="139" t="s">
        <v>2513</v>
      </c>
      <c r="F1721" s="139">
        <f t="shared" si="26"/>
        <v>57401</v>
      </c>
    </row>
    <row r="1722" spans="2:6" x14ac:dyDescent="0.2">
      <c r="B1722" s="137" t="s">
        <v>790</v>
      </c>
      <c r="C1722" s="138">
        <v>65050</v>
      </c>
      <c r="D1722" s="139" t="s">
        <v>3132</v>
      </c>
      <c r="E1722" s="139" t="s">
        <v>2525</v>
      </c>
      <c r="F1722" s="139">
        <f t="shared" si="26"/>
        <v>65051</v>
      </c>
    </row>
    <row r="1723" spans="2:6" x14ac:dyDescent="0.2">
      <c r="B1723" s="137" t="s">
        <v>791</v>
      </c>
      <c r="C1723" s="138">
        <v>75030</v>
      </c>
      <c r="D1723" s="139" t="s">
        <v>3282</v>
      </c>
      <c r="E1723" s="139" t="s">
        <v>2525</v>
      </c>
      <c r="F1723" s="139">
        <f t="shared" si="26"/>
        <v>75031</v>
      </c>
    </row>
    <row r="1724" spans="2:6" x14ac:dyDescent="0.2">
      <c r="B1724" s="137" t="s">
        <v>792</v>
      </c>
      <c r="C1724" s="138">
        <v>75000</v>
      </c>
      <c r="D1724" s="139" t="s">
        <v>3282</v>
      </c>
      <c r="E1724" s="139" t="s">
        <v>2525</v>
      </c>
      <c r="F1724" s="139">
        <f t="shared" si="26"/>
        <v>75001</v>
      </c>
    </row>
    <row r="1725" spans="2:6" x14ac:dyDescent="0.2">
      <c r="B1725" s="137" t="s">
        <v>793</v>
      </c>
      <c r="C1725" s="138">
        <v>75010</v>
      </c>
      <c r="D1725" s="139" t="s">
        <v>3282</v>
      </c>
      <c r="E1725" s="139" t="s">
        <v>2525</v>
      </c>
      <c r="F1725" s="139">
        <f t="shared" si="26"/>
        <v>75011</v>
      </c>
    </row>
    <row r="1726" spans="2:6" x14ac:dyDescent="0.2">
      <c r="B1726" s="137" t="s">
        <v>794</v>
      </c>
      <c r="C1726" s="138">
        <v>24370</v>
      </c>
      <c r="D1726" s="139" t="s">
        <v>3046</v>
      </c>
      <c r="E1726" s="139" t="s">
        <v>2503</v>
      </c>
      <c r="F1726" s="139">
        <f t="shared" si="26"/>
        <v>24371</v>
      </c>
    </row>
    <row r="1727" spans="2:6" x14ac:dyDescent="0.2">
      <c r="B1727" s="137" t="s">
        <v>795</v>
      </c>
      <c r="C1727" s="138">
        <v>12130</v>
      </c>
      <c r="D1727" s="139" t="s">
        <v>2922</v>
      </c>
      <c r="E1727" s="139" t="s">
        <v>2508</v>
      </c>
      <c r="F1727" s="139">
        <f t="shared" si="26"/>
        <v>12131</v>
      </c>
    </row>
    <row r="1728" spans="2:6" ht="25.5" x14ac:dyDescent="0.2">
      <c r="B1728" s="137" t="s">
        <v>796</v>
      </c>
      <c r="C1728" s="138">
        <v>47030</v>
      </c>
      <c r="D1728" s="139" t="s">
        <v>3494</v>
      </c>
      <c r="E1728" s="139" t="s">
        <v>2513</v>
      </c>
      <c r="F1728" s="139">
        <f t="shared" si="26"/>
        <v>47031</v>
      </c>
    </row>
    <row r="1729" spans="2:6" x14ac:dyDescent="0.2">
      <c r="B1729" s="137" t="s">
        <v>797</v>
      </c>
      <c r="C1729" s="138">
        <v>45720</v>
      </c>
      <c r="D1729" s="139" t="s">
        <v>3089</v>
      </c>
      <c r="E1729" s="139" t="s">
        <v>2573</v>
      </c>
      <c r="F1729" s="139">
        <f t="shared" si="26"/>
        <v>45721</v>
      </c>
    </row>
    <row r="1730" spans="2:6" x14ac:dyDescent="0.2">
      <c r="B1730" s="137" t="s">
        <v>798</v>
      </c>
      <c r="C1730" s="138">
        <v>42204</v>
      </c>
      <c r="D1730" s="139" t="s">
        <v>2977</v>
      </c>
      <c r="E1730" s="139" t="s">
        <v>2513</v>
      </c>
      <c r="F1730" s="139">
        <f t="shared" si="26"/>
        <v>42205</v>
      </c>
    </row>
    <row r="1731" spans="2:6" x14ac:dyDescent="0.2">
      <c r="B1731" s="137" t="s">
        <v>799</v>
      </c>
      <c r="C1731" s="138">
        <v>10520</v>
      </c>
      <c r="D1731" s="139" t="s">
        <v>2857</v>
      </c>
      <c r="E1731" s="139" t="s">
        <v>2508</v>
      </c>
      <c r="F1731" s="139">
        <f t="shared" si="26"/>
        <v>10521</v>
      </c>
    </row>
    <row r="1732" spans="2:6" x14ac:dyDescent="0.2">
      <c r="B1732" s="137" t="s">
        <v>800</v>
      </c>
      <c r="C1732" s="138">
        <v>12010</v>
      </c>
      <c r="D1732" s="139" t="s">
        <v>2922</v>
      </c>
      <c r="E1732" s="139" t="s">
        <v>2508</v>
      </c>
      <c r="F1732" s="139">
        <f t="shared" si="26"/>
        <v>12011</v>
      </c>
    </row>
    <row r="1733" spans="2:6" x14ac:dyDescent="0.2">
      <c r="B1733" s="137" t="s">
        <v>801</v>
      </c>
      <c r="C1733" s="138">
        <v>63030</v>
      </c>
      <c r="D1733" s="139" t="s">
        <v>2938</v>
      </c>
      <c r="E1733" s="139" t="s">
        <v>2513</v>
      </c>
      <c r="F1733" s="139">
        <f t="shared" si="26"/>
        <v>63031</v>
      </c>
    </row>
    <row r="1734" spans="2:6" x14ac:dyDescent="0.2">
      <c r="B1734" s="137" t="s">
        <v>802</v>
      </c>
      <c r="C1734" s="138">
        <v>23380</v>
      </c>
      <c r="D1734" s="139" t="s">
        <v>3140</v>
      </c>
      <c r="E1734" s="139" t="s">
        <v>2503</v>
      </c>
      <c r="F1734" s="139">
        <f t="shared" si="26"/>
        <v>23381</v>
      </c>
    </row>
    <row r="1735" spans="2:6" x14ac:dyDescent="0.2">
      <c r="B1735" s="137" t="s">
        <v>803</v>
      </c>
      <c r="C1735" s="138">
        <v>72130</v>
      </c>
      <c r="D1735" s="139" t="s">
        <v>2830</v>
      </c>
      <c r="E1735" s="139" t="s">
        <v>2525</v>
      </c>
      <c r="F1735" s="139">
        <f t="shared" ref="F1735:F1798" si="27">C1735+1</f>
        <v>72131</v>
      </c>
    </row>
    <row r="1736" spans="2:6" x14ac:dyDescent="0.2">
      <c r="B1736" s="137" t="s">
        <v>804</v>
      </c>
      <c r="C1736" s="138">
        <v>29000</v>
      </c>
      <c r="D1736" s="139" t="s">
        <v>2846</v>
      </c>
      <c r="E1736" s="139" t="s">
        <v>2503</v>
      </c>
      <c r="F1736" s="139">
        <f t="shared" si="27"/>
        <v>29001</v>
      </c>
    </row>
    <row r="1737" spans="2:6" x14ac:dyDescent="0.2">
      <c r="B1737" s="137" t="s">
        <v>805</v>
      </c>
      <c r="C1737" s="138">
        <v>22690</v>
      </c>
      <c r="D1737" s="139" t="s">
        <v>2849</v>
      </c>
      <c r="E1737" s="139" t="s">
        <v>2503</v>
      </c>
      <c r="F1737" s="139">
        <f t="shared" si="27"/>
        <v>22691</v>
      </c>
    </row>
    <row r="1738" spans="2:6" x14ac:dyDescent="0.2">
      <c r="B1738" s="137" t="s">
        <v>806</v>
      </c>
      <c r="C1738" s="138">
        <v>12420</v>
      </c>
      <c r="D1738" s="139" t="s">
        <v>2922</v>
      </c>
      <c r="E1738" s="139" t="s">
        <v>2508</v>
      </c>
      <c r="F1738" s="139">
        <f t="shared" si="27"/>
        <v>12421</v>
      </c>
    </row>
    <row r="1739" spans="2:6" x14ac:dyDescent="0.2">
      <c r="B1739" s="137" t="s">
        <v>807</v>
      </c>
      <c r="C1739" s="138">
        <v>30120</v>
      </c>
      <c r="D1739" s="139" t="s">
        <v>2800</v>
      </c>
      <c r="E1739" s="139" t="s">
        <v>2513</v>
      </c>
      <c r="F1739" s="139">
        <f t="shared" si="27"/>
        <v>30121</v>
      </c>
    </row>
    <row r="1740" spans="2:6" x14ac:dyDescent="0.2">
      <c r="B1740" s="137" t="s">
        <v>808</v>
      </c>
      <c r="C1740" s="138">
        <v>47350</v>
      </c>
      <c r="D1740" s="139" t="s">
        <v>2802</v>
      </c>
      <c r="E1740" s="139" t="s">
        <v>2513</v>
      </c>
      <c r="F1740" s="139">
        <f t="shared" si="27"/>
        <v>47351</v>
      </c>
    </row>
    <row r="1741" spans="2:6" x14ac:dyDescent="0.2">
      <c r="B1741" s="137" t="s">
        <v>809</v>
      </c>
      <c r="C1741" s="138">
        <v>11120</v>
      </c>
      <c r="D1741" s="139" t="s">
        <v>2860</v>
      </c>
      <c r="E1741" s="139" t="s">
        <v>2508</v>
      </c>
      <c r="F1741" s="139">
        <f t="shared" si="27"/>
        <v>11121</v>
      </c>
    </row>
    <row r="1742" spans="2:6" x14ac:dyDescent="0.2">
      <c r="B1742" s="137" t="s">
        <v>810</v>
      </c>
      <c r="C1742" s="138">
        <v>10400</v>
      </c>
      <c r="D1742" s="139" t="s">
        <v>2857</v>
      </c>
      <c r="E1742" s="139" t="s">
        <v>2508</v>
      </c>
      <c r="F1742" s="139">
        <f t="shared" si="27"/>
        <v>10401</v>
      </c>
    </row>
    <row r="1743" spans="2:6" x14ac:dyDescent="0.2">
      <c r="B1743" s="137" t="s">
        <v>811</v>
      </c>
      <c r="C1743" s="138">
        <v>93000</v>
      </c>
      <c r="D1743" s="139" t="s">
        <v>2897</v>
      </c>
      <c r="E1743" s="139" t="s">
        <v>2553</v>
      </c>
      <c r="F1743" s="139">
        <f t="shared" si="27"/>
        <v>93001</v>
      </c>
    </row>
    <row r="1744" spans="2:6" x14ac:dyDescent="0.2">
      <c r="B1744" s="137" t="s">
        <v>812</v>
      </c>
      <c r="C1744" s="138">
        <v>63420</v>
      </c>
      <c r="D1744" s="139" t="s">
        <v>2938</v>
      </c>
      <c r="E1744" s="139" t="s">
        <v>2513</v>
      </c>
      <c r="F1744" s="139">
        <f t="shared" si="27"/>
        <v>63421</v>
      </c>
    </row>
    <row r="1745" spans="2:6" x14ac:dyDescent="0.2">
      <c r="B1745" s="137" t="s">
        <v>813</v>
      </c>
      <c r="C1745" s="138">
        <v>23630</v>
      </c>
      <c r="D1745" s="139" t="s">
        <v>3140</v>
      </c>
      <c r="E1745" s="139" t="s">
        <v>2503</v>
      </c>
      <c r="F1745" s="139">
        <f t="shared" si="27"/>
        <v>23631</v>
      </c>
    </row>
    <row r="1746" spans="2:6" x14ac:dyDescent="0.2">
      <c r="B1746" s="137" t="s">
        <v>814</v>
      </c>
      <c r="C1746" s="138">
        <v>65130</v>
      </c>
      <c r="D1746" s="139" t="s">
        <v>3132</v>
      </c>
      <c r="E1746" s="139" t="s">
        <v>2525</v>
      </c>
      <c r="F1746" s="139">
        <f t="shared" si="27"/>
        <v>65131</v>
      </c>
    </row>
    <row r="1747" spans="2:6" x14ac:dyDescent="0.2">
      <c r="B1747" s="137" t="s">
        <v>815</v>
      </c>
      <c r="C1747" s="138">
        <v>65120</v>
      </c>
      <c r="D1747" s="139" t="s">
        <v>3132</v>
      </c>
      <c r="E1747" s="139" t="s">
        <v>2525</v>
      </c>
      <c r="F1747" s="139">
        <f t="shared" si="27"/>
        <v>65121</v>
      </c>
    </row>
    <row r="1748" spans="2:6" x14ac:dyDescent="0.2">
      <c r="B1748" s="137" t="s">
        <v>816</v>
      </c>
      <c r="C1748" s="138">
        <v>12034</v>
      </c>
      <c r="D1748" s="139" t="s">
        <v>2922</v>
      </c>
      <c r="E1748" s="139" t="s">
        <v>2508</v>
      </c>
      <c r="F1748" s="139">
        <f t="shared" si="27"/>
        <v>12035</v>
      </c>
    </row>
    <row r="1749" spans="2:6" x14ac:dyDescent="0.2">
      <c r="B1749" s="137" t="s">
        <v>817</v>
      </c>
      <c r="C1749" s="138">
        <v>39650</v>
      </c>
      <c r="D1749" s="139" t="s">
        <v>2880</v>
      </c>
      <c r="E1749" s="139" t="s">
        <v>2513</v>
      </c>
      <c r="F1749" s="139">
        <f t="shared" si="27"/>
        <v>39651</v>
      </c>
    </row>
    <row r="1750" spans="2:6" x14ac:dyDescent="0.2">
      <c r="B1750" s="137" t="s">
        <v>818</v>
      </c>
      <c r="C1750" s="138">
        <v>52326</v>
      </c>
      <c r="D1750" s="139" t="s">
        <v>2871</v>
      </c>
      <c r="E1750" s="139" t="s">
        <v>2513</v>
      </c>
      <c r="F1750" s="139">
        <f t="shared" si="27"/>
        <v>52327</v>
      </c>
    </row>
    <row r="1751" spans="2:6" x14ac:dyDescent="0.2">
      <c r="B1751" s="137" t="s">
        <v>819</v>
      </c>
      <c r="C1751" s="138">
        <v>17140</v>
      </c>
      <c r="D1751" s="139" t="s">
        <v>3140</v>
      </c>
      <c r="E1751" s="139" t="s">
        <v>2503</v>
      </c>
      <c r="F1751" s="139">
        <f t="shared" si="27"/>
        <v>17141</v>
      </c>
    </row>
    <row r="1752" spans="2:6" x14ac:dyDescent="0.2">
      <c r="B1752" s="137" t="s">
        <v>820</v>
      </c>
      <c r="C1752" s="138">
        <v>26300</v>
      </c>
      <c r="D1752" s="139" t="s">
        <v>2844</v>
      </c>
      <c r="E1752" s="139" t="s">
        <v>2503</v>
      </c>
      <c r="F1752" s="139">
        <f t="shared" si="27"/>
        <v>26301</v>
      </c>
    </row>
    <row r="1753" spans="2:6" x14ac:dyDescent="0.2">
      <c r="B1753" s="137" t="s">
        <v>821</v>
      </c>
      <c r="C1753" s="138">
        <v>21370</v>
      </c>
      <c r="D1753" s="139" t="s">
        <v>2819</v>
      </c>
      <c r="E1753" s="139" t="s">
        <v>2503</v>
      </c>
      <c r="F1753" s="139">
        <f t="shared" si="27"/>
        <v>21371</v>
      </c>
    </row>
    <row r="1754" spans="2:6" x14ac:dyDescent="0.2">
      <c r="B1754" s="137" t="s">
        <v>822</v>
      </c>
      <c r="C1754" s="138">
        <v>49210</v>
      </c>
      <c r="D1754" s="139" t="s">
        <v>2841</v>
      </c>
      <c r="E1754" s="139" t="s">
        <v>2513</v>
      </c>
      <c r="F1754" s="139">
        <f t="shared" si="27"/>
        <v>49211</v>
      </c>
    </row>
    <row r="1755" spans="2:6" x14ac:dyDescent="0.2">
      <c r="B1755" s="137" t="s">
        <v>823</v>
      </c>
      <c r="C1755" s="138">
        <v>29230</v>
      </c>
      <c r="D1755" s="139" t="s">
        <v>2846</v>
      </c>
      <c r="E1755" s="139" t="s">
        <v>2503</v>
      </c>
      <c r="F1755" s="139">
        <f t="shared" si="27"/>
        <v>29231</v>
      </c>
    </row>
    <row r="1756" spans="2:6" x14ac:dyDescent="0.2">
      <c r="B1756" s="137" t="s">
        <v>824</v>
      </c>
      <c r="C1756" s="138">
        <v>47630</v>
      </c>
      <c r="D1756" s="139" t="s">
        <v>2802</v>
      </c>
      <c r="E1756" s="139" t="s">
        <v>2513</v>
      </c>
      <c r="F1756" s="139">
        <f t="shared" si="27"/>
        <v>47631</v>
      </c>
    </row>
    <row r="1757" spans="2:6" x14ac:dyDescent="0.2">
      <c r="B1757" s="137" t="s">
        <v>825</v>
      </c>
      <c r="C1757" s="138">
        <v>91300</v>
      </c>
      <c r="D1757" s="139" t="s">
        <v>2897</v>
      </c>
      <c r="E1757" s="139" t="s">
        <v>2553</v>
      </c>
      <c r="F1757" s="139">
        <f t="shared" si="27"/>
        <v>91301</v>
      </c>
    </row>
    <row r="1758" spans="2:6" x14ac:dyDescent="0.2">
      <c r="B1758" s="137" t="s">
        <v>826</v>
      </c>
      <c r="C1758" s="138">
        <v>51480</v>
      </c>
      <c r="D1758" s="139" t="s">
        <v>2828</v>
      </c>
      <c r="E1758" s="139" t="s">
        <v>2513</v>
      </c>
      <c r="F1758" s="139">
        <f t="shared" si="27"/>
        <v>51481</v>
      </c>
    </row>
    <row r="1759" spans="2:6" x14ac:dyDescent="0.2">
      <c r="B1759" s="137" t="s">
        <v>827</v>
      </c>
      <c r="C1759" s="138">
        <v>93100</v>
      </c>
      <c r="D1759" s="139" t="s">
        <v>2897</v>
      </c>
      <c r="E1759" s="139" t="s">
        <v>2553</v>
      </c>
      <c r="F1759" s="139">
        <f t="shared" si="27"/>
        <v>93101</v>
      </c>
    </row>
    <row r="1760" spans="2:6" x14ac:dyDescent="0.2">
      <c r="B1760" s="137" t="s">
        <v>828</v>
      </c>
      <c r="C1760" s="138">
        <v>20200</v>
      </c>
      <c r="D1760" s="139" t="s">
        <v>2819</v>
      </c>
      <c r="E1760" s="139" t="s">
        <v>2503</v>
      </c>
      <c r="F1760" s="139">
        <f t="shared" si="27"/>
        <v>20201</v>
      </c>
    </row>
    <row r="1761" spans="2:6" x14ac:dyDescent="0.2">
      <c r="B1761" s="137" t="s">
        <v>829</v>
      </c>
      <c r="C1761" s="138">
        <v>13210</v>
      </c>
      <c r="D1761" s="139" t="s">
        <v>3033</v>
      </c>
      <c r="E1761" s="139" t="s">
        <v>2508</v>
      </c>
      <c r="F1761" s="139">
        <f t="shared" si="27"/>
        <v>13211</v>
      </c>
    </row>
    <row r="1762" spans="2:6" x14ac:dyDescent="0.2">
      <c r="B1762" s="137" t="s">
        <v>830</v>
      </c>
      <c r="C1762" s="138">
        <v>55300</v>
      </c>
      <c r="D1762" s="139" t="s">
        <v>2795</v>
      </c>
      <c r="E1762" s="139" t="s">
        <v>2513</v>
      </c>
      <c r="F1762" s="139">
        <f t="shared" si="27"/>
        <v>55301</v>
      </c>
    </row>
    <row r="1763" spans="2:6" x14ac:dyDescent="0.2">
      <c r="B1763" s="137" t="s">
        <v>831</v>
      </c>
      <c r="C1763" s="138">
        <v>48052</v>
      </c>
      <c r="D1763" s="139" t="s">
        <v>2822</v>
      </c>
      <c r="E1763" s="139" t="s">
        <v>2513</v>
      </c>
      <c r="F1763" s="139">
        <f t="shared" si="27"/>
        <v>48053</v>
      </c>
    </row>
    <row r="1764" spans="2:6" x14ac:dyDescent="0.2">
      <c r="B1764" s="137" t="s">
        <v>832</v>
      </c>
      <c r="C1764" s="138">
        <v>24820</v>
      </c>
      <c r="D1764" s="139" t="s">
        <v>3046</v>
      </c>
      <c r="E1764" s="139" t="s">
        <v>2503</v>
      </c>
      <c r="F1764" s="139">
        <f t="shared" si="27"/>
        <v>24821</v>
      </c>
    </row>
    <row r="1765" spans="2:6" x14ac:dyDescent="0.2">
      <c r="B1765" s="137" t="s">
        <v>833</v>
      </c>
      <c r="C1765" s="138">
        <v>58152</v>
      </c>
      <c r="D1765" s="139" t="s">
        <v>2948</v>
      </c>
      <c r="E1765" s="139" t="s">
        <v>2513</v>
      </c>
      <c r="F1765" s="139">
        <f t="shared" si="27"/>
        <v>58153</v>
      </c>
    </row>
    <row r="1766" spans="2:6" x14ac:dyDescent="0.2">
      <c r="B1766" s="137" t="s">
        <v>834</v>
      </c>
      <c r="C1766" s="138">
        <v>50950</v>
      </c>
      <c r="D1766" s="139" t="s">
        <v>2789</v>
      </c>
      <c r="E1766" s="139" t="s">
        <v>2513</v>
      </c>
      <c r="F1766" s="139">
        <f t="shared" si="27"/>
        <v>50951</v>
      </c>
    </row>
    <row r="1767" spans="2:6" x14ac:dyDescent="0.2">
      <c r="B1767" s="137" t="s">
        <v>835</v>
      </c>
      <c r="C1767" s="138">
        <v>25160</v>
      </c>
      <c r="D1767" s="139" t="s">
        <v>3046</v>
      </c>
      <c r="E1767" s="139" t="s">
        <v>2503</v>
      </c>
      <c r="F1767" s="139">
        <f t="shared" si="27"/>
        <v>25161</v>
      </c>
    </row>
    <row r="1768" spans="2:6" x14ac:dyDescent="0.2">
      <c r="B1768" s="137" t="s">
        <v>836</v>
      </c>
      <c r="C1768" s="138">
        <v>25110</v>
      </c>
      <c r="D1768" s="139" t="s">
        <v>3046</v>
      </c>
      <c r="E1768" s="139" t="s">
        <v>2503</v>
      </c>
      <c r="F1768" s="139">
        <f t="shared" si="27"/>
        <v>25111</v>
      </c>
    </row>
    <row r="1769" spans="2:6" x14ac:dyDescent="0.2">
      <c r="B1769" s="137" t="s">
        <v>2651</v>
      </c>
      <c r="C1769" s="138">
        <v>25000</v>
      </c>
      <c r="D1769" s="139" t="s">
        <v>3046</v>
      </c>
      <c r="E1769" s="139" t="s">
        <v>2503</v>
      </c>
      <c r="F1769" s="139">
        <f t="shared" si="27"/>
        <v>25001</v>
      </c>
    </row>
    <row r="1770" spans="2:6" x14ac:dyDescent="0.2">
      <c r="B1770" s="137" t="s">
        <v>837</v>
      </c>
      <c r="C1770" s="138">
        <v>24720</v>
      </c>
      <c r="D1770" s="139" t="s">
        <v>3046</v>
      </c>
      <c r="E1770" s="139" t="s">
        <v>2503</v>
      </c>
      <c r="F1770" s="139">
        <f t="shared" si="27"/>
        <v>24721</v>
      </c>
    </row>
    <row r="1771" spans="2:6" x14ac:dyDescent="0.2">
      <c r="B1771" s="137" t="s">
        <v>838</v>
      </c>
      <c r="C1771" s="138">
        <v>25210</v>
      </c>
      <c r="D1771" s="139" t="s">
        <v>3046</v>
      </c>
      <c r="E1771" s="139" t="s">
        <v>2503</v>
      </c>
      <c r="F1771" s="139">
        <f t="shared" si="27"/>
        <v>25211</v>
      </c>
    </row>
    <row r="1772" spans="2:6" x14ac:dyDescent="0.2">
      <c r="B1772" s="137" t="s">
        <v>839</v>
      </c>
      <c r="C1772" s="138">
        <v>25120</v>
      </c>
      <c r="D1772" s="139" t="s">
        <v>3046</v>
      </c>
      <c r="E1772" s="139" t="s">
        <v>2503</v>
      </c>
      <c r="F1772" s="139">
        <f t="shared" si="27"/>
        <v>25121</v>
      </c>
    </row>
    <row r="1773" spans="2:6" x14ac:dyDescent="0.2">
      <c r="B1773" s="137" t="s">
        <v>840</v>
      </c>
      <c r="C1773" s="138">
        <v>21042</v>
      </c>
      <c r="D1773" s="139" t="s">
        <v>2819</v>
      </c>
      <c r="E1773" s="139" t="s">
        <v>2503</v>
      </c>
      <c r="F1773" s="139">
        <f t="shared" si="27"/>
        <v>21043</v>
      </c>
    </row>
    <row r="1774" spans="2:6" x14ac:dyDescent="0.2">
      <c r="B1774" s="137" t="s">
        <v>841</v>
      </c>
      <c r="C1774" s="138">
        <v>76120</v>
      </c>
      <c r="D1774" s="139" t="s">
        <v>2830</v>
      </c>
      <c r="E1774" s="139" t="s">
        <v>2525</v>
      </c>
      <c r="F1774" s="139">
        <f t="shared" si="27"/>
        <v>76121</v>
      </c>
    </row>
    <row r="1775" spans="2:6" x14ac:dyDescent="0.2">
      <c r="B1775" s="137" t="s">
        <v>842</v>
      </c>
      <c r="C1775" s="138">
        <v>47200</v>
      </c>
      <c r="D1775" s="139" t="s">
        <v>3095</v>
      </c>
      <c r="E1775" s="139" t="s">
        <v>2513</v>
      </c>
      <c r="F1775" s="139">
        <f t="shared" si="27"/>
        <v>47201</v>
      </c>
    </row>
    <row r="1776" spans="2:6" x14ac:dyDescent="0.2">
      <c r="B1776" s="137" t="s">
        <v>843</v>
      </c>
      <c r="C1776" s="138">
        <v>50430</v>
      </c>
      <c r="D1776" s="139" t="s">
        <v>2867</v>
      </c>
      <c r="E1776" s="139" t="s">
        <v>2513</v>
      </c>
      <c r="F1776" s="139">
        <f t="shared" si="27"/>
        <v>50431</v>
      </c>
    </row>
    <row r="1777" spans="2:6" x14ac:dyDescent="0.2">
      <c r="B1777" s="137" t="s">
        <v>844</v>
      </c>
      <c r="C1777" s="138">
        <v>47216</v>
      </c>
      <c r="D1777" s="139" t="s">
        <v>2802</v>
      </c>
      <c r="E1777" s="139" t="s">
        <v>2513</v>
      </c>
      <c r="F1777" s="139">
        <f t="shared" si="27"/>
        <v>47217</v>
      </c>
    </row>
    <row r="1778" spans="2:6" x14ac:dyDescent="0.2">
      <c r="B1778" s="137" t="s">
        <v>845</v>
      </c>
      <c r="C1778" s="138">
        <v>51280</v>
      </c>
      <c r="D1778" s="139" t="s">
        <v>2828</v>
      </c>
      <c r="E1778" s="139" t="s">
        <v>2513</v>
      </c>
      <c r="F1778" s="139">
        <f t="shared" si="27"/>
        <v>51281</v>
      </c>
    </row>
    <row r="1779" spans="2:6" x14ac:dyDescent="0.2">
      <c r="B1779" s="137" t="s">
        <v>846</v>
      </c>
      <c r="C1779" s="138">
        <v>67380</v>
      </c>
      <c r="D1779" s="139" t="s">
        <v>2825</v>
      </c>
      <c r="E1779" s="139" t="s">
        <v>2525</v>
      </c>
      <c r="F1779" s="139">
        <f t="shared" si="27"/>
        <v>67381</v>
      </c>
    </row>
    <row r="1780" spans="2:6" x14ac:dyDescent="0.2">
      <c r="B1780" s="137" t="s">
        <v>847</v>
      </c>
      <c r="C1780" s="138">
        <v>40570</v>
      </c>
      <c r="D1780" s="139" t="s">
        <v>2791</v>
      </c>
      <c r="E1780" s="139" t="s">
        <v>2513</v>
      </c>
      <c r="F1780" s="139">
        <f t="shared" si="27"/>
        <v>40571</v>
      </c>
    </row>
    <row r="1781" spans="2:6" x14ac:dyDescent="0.2">
      <c r="B1781" s="137" t="s">
        <v>848</v>
      </c>
      <c r="C1781" s="138">
        <v>76220</v>
      </c>
      <c r="D1781" s="139" t="s">
        <v>2807</v>
      </c>
      <c r="E1781" s="139" t="s">
        <v>2525</v>
      </c>
      <c r="F1781" s="139">
        <f t="shared" si="27"/>
        <v>76221</v>
      </c>
    </row>
    <row r="1782" spans="2:6" x14ac:dyDescent="0.2">
      <c r="B1782" s="137" t="s">
        <v>849</v>
      </c>
      <c r="C1782" s="138">
        <v>21380</v>
      </c>
      <c r="D1782" s="139" t="s">
        <v>2819</v>
      </c>
      <c r="E1782" s="139" t="s">
        <v>2503</v>
      </c>
      <c r="F1782" s="139">
        <f t="shared" si="27"/>
        <v>21381</v>
      </c>
    </row>
    <row r="1783" spans="2:6" x14ac:dyDescent="0.2">
      <c r="B1783" s="137" t="s">
        <v>850</v>
      </c>
      <c r="C1783" s="138">
        <v>49100</v>
      </c>
      <c r="D1783" s="139" t="s">
        <v>2841</v>
      </c>
      <c r="E1783" s="139" t="s">
        <v>2513</v>
      </c>
      <c r="F1783" s="139">
        <f t="shared" si="27"/>
        <v>49101</v>
      </c>
    </row>
    <row r="1784" spans="2:6" x14ac:dyDescent="0.2">
      <c r="B1784" s="137" t="s">
        <v>851</v>
      </c>
      <c r="C1784" s="138">
        <v>88360</v>
      </c>
      <c r="D1784" s="139" t="s">
        <v>2889</v>
      </c>
      <c r="E1784" s="139" t="s">
        <v>2553</v>
      </c>
      <c r="F1784" s="139">
        <f t="shared" si="27"/>
        <v>88361</v>
      </c>
    </row>
    <row r="1785" spans="2:6" x14ac:dyDescent="0.2">
      <c r="B1785" s="137" t="s">
        <v>852</v>
      </c>
      <c r="C1785" s="138">
        <v>49040</v>
      </c>
      <c r="D1785" s="139" t="s">
        <v>2841</v>
      </c>
      <c r="E1785" s="139" t="s">
        <v>2513</v>
      </c>
      <c r="F1785" s="139">
        <f t="shared" si="27"/>
        <v>49041</v>
      </c>
    </row>
    <row r="1786" spans="2:6" x14ac:dyDescent="0.2">
      <c r="B1786" s="137" t="s">
        <v>853</v>
      </c>
      <c r="C1786" s="138">
        <v>22710</v>
      </c>
      <c r="D1786" s="139" t="s">
        <v>2849</v>
      </c>
      <c r="E1786" s="139" t="s">
        <v>2503</v>
      </c>
      <c r="F1786" s="139">
        <f t="shared" si="27"/>
        <v>22711</v>
      </c>
    </row>
    <row r="1787" spans="2:6" x14ac:dyDescent="0.2">
      <c r="B1787" s="137" t="s">
        <v>854</v>
      </c>
      <c r="C1787" s="138">
        <v>10510</v>
      </c>
      <c r="D1787" s="139" t="s">
        <v>2857</v>
      </c>
      <c r="E1787" s="139" t="s">
        <v>2508</v>
      </c>
      <c r="F1787" s="139">
        <f t="shared" si="27"/>
        <v>10511</v>
      </c>
    </row>
    <row r="1788" spans="2:6" x14ac:dyDescent="0.2">
      <c r="B1788" s="137" t="s">
        <v>855</v>
      </c>
      <c r="C1788" s="138">
        <v>22110</v>
      </c>
      <c r="D1788" s="139" t="s">
        <v>2851</v>
      </c>
      <c r="E1788" s="139" t="s">
        <v>2503</v>
      </c>
      <c r="F1788" s="139">
        <f t="shared" si="27"/>
        <v>22111</v>
      </c>
    </row>
    <row r="1789" spans="2:6" x14ac:dyDescent="0.2">
      <c r="B1789" s="137" t="s">
        <v>856</v>
      </c>
      <c r="C1789" s="138">
        <v>43230</v>
      </c>
      <c r="D1789" s="139" t="s">
        <v>2865</v>
      </c>
      <c r="E1789" s="139" t="s">
        <v>2513</v>
      </c>
      <c r="F1789" s="139">
        <f t="shared" si="27"/>
        <v>43231</v>
      </c>
    </row>
    <row r="1790" spans="2:6" x14ac:dyDescent="0.2">
      <c r="B1790" s="137" t="s">
        <v>857</v>
      </c>
      <c r="C1790" s="138">
        <v>52180</v>
      </c>
      <c r="D1790" s="139" t="s">
        <v>2871</v>
      </c>
      <c r="E1790" s="139" t="s">
        <v>2513</v>
      </c>
      <c r="F1790" s="139">
        <f t="shared" si="27"/>
        <v>52181</v>
      </c>
    </row>
    <row r="1791" spans="2:6" x14ac:dyDescent="0.2">
      <c r="B1791" s="137" t="s">
        <v>858</v>
      </c>
      <c r="C1791" s="138">
        <v>43260</v>
      </c>
      <c r="D1791" s="139" t="s">
        <v>2865</v>
      </c>
      <c r="E1791" s="139" t="s">
        <v>2513</v>
      </c>
      <c r="F1791" s="139">
        <f t="shared" si="27"/>
        <v>43261</v>
      </c>
    </row>
    <row r="1792" spans="2:6" x14ac:dyDescent="0.2">
      <c r="B1792" s="137" t="s">
        <v>859</v>
      </c>
      <c r="C1792" s="138">
        <v>48890</v>
      </c>
      <c r="D1792" s="139" t="s">
        <v>2793</v>
      </c>
      <c r="E1792" s="139" t="s">
        <v>2513</v>
      </c>
      <c r="F1792" s="139">
        <f t="shared" si="27"/>
        <v>48891</v>
      </c>
    </row>
    <row r="1793" spans="2:6" x14ac:dyDescent="0.2">
      <c r="B1793" s="137" t="s">
        <v>860</v>
      </c>
      <c r="C1793" s="138">
        <v>50306</v>
      </c>
      <c r="D1793" s="139" t="s">
        <v>2867</v>
      </c>
      <c r="E1793" s="139" t="s">
        <v>2513</v>
      </c>
      <c r="F1793" s="139">
        <f t="shared" si="27"/>
        <v>50307</v>
      </c>
    </row>
    <row r="1794" spans="2:6" x14ac:dyDescent="0.2">
      <c r="B1794" s="137" t="s">
        <v>861</v>
      </c>
      <c r="C1794" s="138">
        <v>49110</v>
      </c>
      <c r="D1794" s="139" t="s">
        <v>2841</v>
      </c>
      <c r="E1794" s="139" t="s">
        <v>2513</v>
      </c>
      <c r="F1794" s="139">
        <f t="shared" si="27"/>
        <v>49111</v>
      </c>
    </row>
    <row r="1795" spans="2:6" x14ac:dyDescent="0.2">
      <c r="B1795" s="137" t="s">
        <v>862</v>
      </c>
      <c r="C1795" s="138">
        <v>37140</v>
      </c>
      <c r="D1795" s="139" t="s">
        <v>2882</v>
      </c>
      <c r="E1795" s="139" t="s">
        <v>2513</v>
      </c>
      <c r="F1795" s="139">
        <f t="shared" si="27"/>
        <v>37141</v>
      </c>
    </row>
    <row r="1796" spans="2:6" x14ac:dyDescent="0.2">
      <c r="B1796" s="137" t="s">
        <v>863</v>
      </c>
      <c r="C1796" s="138">
        <v>47610</v>
      </c>
      <c r="D1796" s="139" t="s">
        <v>2802</v>
      </c>
      <c r="E1796" s="139" t="s">
        <v>2513</v>
      </c>
      <c r="F1796" s="139">
        <f t="shared" si="27"/>
        <v>47611</v>
      </c>
    </row>
    <row r="1797" spans="2:6" x14ac:dyDescent="0.2">
      <c r="B1797" s="137" t="s">
        <v>864</v>
      </c>
      <c r="C1797" s="138">
        <v>47950</v>
      </c>
      <c r="D1797" s="139" t="s">
        <v>2797</v>
      </c>
      <c r="E1797" s="139" t="s">
        <v>2513</v>
      </c>
      <c r="F1797" s="139">
        <f t="shared" si="27"/>
        <v>47951</v>
      </c>
    </row>
    <row r="1798" spans="2:6" x14ac:dyDescent="0.2">
      <c r="B1798" s="137" t="s">
        <v>865</v>
      </c>
      <c r="C1798" s="138">
        <v>16810</v>
      </c>
      <c r="D1798" s="139" t="s">
        <v>3142</v>
      </c>
      <c r="E1798" s="139" t="s">
        <v>2577</v>
      </c>
      <c r="F1798" s="139">
        <f t="shared" si="27"/>
        <v>16811</v>
      </c>
    </row>
    <row r="1799" spans="2:6" x14ac:dyDescent="0.2">
      <c r="B1799" s="137" t="s">
        <v>866</v>
      </c>
      <c r="C1799" s="138">
        <v>28150</v>
      </c>
      <c r="D1799" s="139" t="s">
        <v>2809</v>
      </c>
      <c r="E1799" s="139" t="s">
        <v>2503</v>
      </c>
      <c r="F1799" s="139">
        <f t="shared" ref="F1799:F1862" si="28">C1799+1</f>
        <v>28151</v>
      </c>
    </row>
    <row r="1800" spans="2:6" x14ac:dyDescent="0.2">
      <c r="B1800" s="137" t="s">
        <v>867</v>
      </c>
      <c r="C1800" s="138">
        <v>19280</v>
      </c>
      <c r="D1800" s="139" t="s">
        <v>3140</v>
      </c>
      <c r="E1800" s="139" t="s">
        <v>2503</v>
      </c>
      <c r="F1800" s="139">
        <f t="shared" si="28"/>
        <v>19281</v>
      </c>
    </row>
    <row r="1801" spans="2:6" x14ac:dyDescent="0.2">
      <c r="B1801" s="137" t="s">
        <v>868</v>
      </c>
      <c r="C1801" s="138">
        <v>77370</v>
      </c>
      <c r="D1801" s="139" t="s">
        <v>2917</v>
      </c>
      <c r="E1801" s="139" t="s">
        <v>2525</v>
      </c>
      <c r="F1801" s="139">
        <f t="shared" si="28"/>
        <v>77371</v>
      </c>
    </row>
    <row r="1802" spans="2:6" x14ac:dyDescent="0.2">
      <c r="B1802" s="137" t="s">
        <v>869</v>
      </c>
      <c r="C1802" s="138">
        <v>18760</v>
      </c>
      <c r="D1802" s="139" t="s">
        <v>3026</v>
      </c>
      <c r="E1802" s="139" t="s">
        <v>2503</v>
      </c>
      <c r="F1802" s="139">
        <f t="shared" si="28"/>
        <v>18761</v>
      </c>
    </row>
    <row r="1803" spans="2:6" x14ac:dyDescent="0.2">
      <c r="B1803" s="137" t="s">
        <v>870</v>
      </c>
      <c r="C1803" s="138">
        <v>36300</v>
      </c>
      <c r="D1803" s="139" t="s">
        <v>2952</v>
      </c>
      <c r="E1803" s="139" t="s">
        <v>2513</v>
      </c>
      <c r="F1803" s="139">
        <f t="shared" si="28"/>
        <v>36301</v>
      </c>
    </row>
    <row r="1804" spans="2:6" x14ac:dyDescent="0.2">
      <c r="B1804" s="137" t="s">
        <v>871</v>
      </c>
      <c r="C1804" s="138">
        <v>24050</v>
      </c>
      <c r="D1804" s="139" t="s">
        <v>3073</v>
      </c>
      <c r="E1804" s="139" t="s">
        <v>2503</v>
      </c>
      <c r="F1804" s="139">
        <f t="shared" si="28"/>
        <v>24051</v>
      </c>
    </row>
    <row r="1805" spans="2:6" x14ac:dyDescent="0.2">
      <c r="B1805" s="137" t="s">
        <v>872</v>
      </c>
      <c r="C1805" s="138">
        <v>46350</v>
      </c>
      <c r="D1805" s="139" t="s">
        <v>2802</v>
      </c>
      <c r="E1805" s="139" t="s">
        <v>2513</v>
      </c>
      <c r="F1805" s="139">
        <f t="shared" si="28"/>
        <v>46351</v>
      </c>
    </row>
    <row r="1806" spans="2:6" x14ac:dyDescent="0.2">
      <c r="B1806" s="137" t="s">
        <v>873</v>
      </c>
      <c r="C1806" s="138">
        <v>48120</v>
      </c>
      <c r="D1806" s="139" t="s">
        <v>2822</v>
      </c>
      <c r="E1806" s="139" t="s">
        <v>2513</v>
      </c>
      <c r="F1806" s="139">
        <f t="shared" si="28"/>
        <v>48121</v>
      </c>
    </row>
    <row r="1807" spans="2:6" x14ac:dyDescent="0.2">
      <c r="B1807" s="137" t="s">
        <v>874</v>
      </c>
      <c r="C1807" s="138">
        <v>59030</v>
      </c>
      <c r="D1807" s="139" t="s">
        <v>2887</v>
      </c>
      <c r="E1807" s="139" t="s">
        <v>2513</v>
      </c>
      <c r="F1807" s="139">
        <f t="shared" si="28"/>
        <v>59031</v>
      </c>
    </row>
    <row r="1808" spans="2:6" x14ac:dyDescent="0.2">
      <c r="B1808" s="137" t="s">
        <v>875</v>
      </c>
      <c r="C1808" s="138">
        <v>24180</v>
      </c>
      <c r="D1808" s="139" t="s">
        <v>3073</v>
      </c>
      <c r="E1808" s="139" t="s">
        <v>2503</v>
      </c>
      <c r="F1808" s="139">
        <f t="shared" si="28"/>
        <v>24181</v>
      </c>
    </row>
    <row r="1809" spans="2:6" x14ac:dyDescent="0.2">
      <c r="B1809" s="137" t="s">
        <v>876</v>
      </c>
      <c r="C1809" s="138">
        <v>66000</v>
      </c>
      <c r="D1809" s="139" t="s">
        <v>3118</v>
      </c>
      <c r="E1809" s="139" t="s">
        <v>2525</v>
      </c>
      <c r="F1809" s="139">
        <f t="shared" si="28"/>
        <v>66001</v>
      </c>
    </row>
    <row r="1810" spans="2:6" x14ac:dyDescent="0.2">
      <c r="B1810" s="137" t="s">
        <v>877</v>
      </c>
      <c r="C1810" s="138">
        <v>86700</v>
      </c>
      <c r="D1810" s="139" t="s">
        <v>2869</v>
      </c>
      <c r="E1810" s="139" t="s">
        <v>2553</v>
      </c>
      <c r="F1810" s="139">
        <f t="shared" si="28"/>
        <v>86701</v>
      </c>
    </row>
    <row r="1811" spans="2:6" x14ac:dyDescent="0.2">
      <c r="B1811" s="137" t="s">
        <v>878</v>
      </c>
      <c r="C1811" s="138">
        <v>69060</v>
      </c>
      <c r="D1811" s="139" t="s">
        <v>2925</v>
      </c>
      <c r="E1811" s="139" t="s">
        <v>2525</v>
      </c>
      <c r="F1811" s="139">
        <f t="shared" si="28"/>
        <v>69061</v>
      </c>
    </row>
    <row r="1812" spans="2:6" x14ac:dyDescent="0.2">
      <c r="B1812" s="137" t="s">
        <v>879</v>
      </c>
      <c r="C1812" s="138">
        <v>10036</v>
      </c>
      <c r="D1812" s="139" t="s">
        <v>2811</v>
      </c>
      <c r="E1812" s="139" t="s">
        <v>2508</v>
      </c>
      <c r="F1812" s="139">
        <f t="shared" si="28"/>
        <v>10037</v>
      </c>
    </row>
    <row r="1813" spans="2:6" x14ac:dyDescent="0.2">
      <c r="B1813" s="137" t="s">
        <v>880</v>
      </c>
      <c r="C1813" s="138">
        <v>23270</v>
      </c>
      <c r="D1813" s="139" t="s">
        <v>3140</v>
      </c>
      <c r="E1813" s="139" t="s">
        <v>2503</v>
      </c>
      <c r="F1813" s="139">
        <f t="shared" si="28"/>
        <v>23271</v>
      </c>
    </row>
    <row r="1814" spans="2:6" x14ac:dyDescent="0.2">
      <c r="B1814" s="137" t="s">
        <v>881</v>
      </c>
      <c r="C1814" s="138">
        <v>12508</v>
      </c>
      <c r="D1814" s="139" t="s">
        <v>2853</v>
      </c>
      <c r="E1814" s="139" t="s">
        <v>2508</v>
      </c>
      <c r="F1814" s="139">
        <f t="shared" si="28"/>
        <v>12509</v>
      </c>
    </row>
    <row r="1815" spans="2:6" x14ac:dyDescent="0.2">
      <c r="B1815" s="137" t="s">
        <v>882</v>
      </c>
      <c r="C1815" s="138">
        <v>68040</v>
      </c>
      <c r="D1815" s="139" t="s">
        <v>3194</v>
      </c>
      <c r="E1815" s="139" t="s">
        <v>2525</v>
      </c>
      <c r="F1815" s="139">
        <f t="shared" si="28"/>
        <v>68041</v>
      </c>
    </row>
    <row r="1816" spans="2:6" x14ac:dyDescent="0.2">
      <c r="B1816" s="137" t="s">
        <v>883</v>
      </c>
      <c r="C1816" s="138">
        <v>10100</v>
      </c>
      <c r="D1816" s="139" t="s">
        <v>2811</v>
      </c>
      <c r="E1816" s="139" t="s">
        <v>2508</v>
      </c>
      <c r="F1816" s="139">
        <f t="shared" si="28"/>
        <v>10101</v>
      </c>
    </row>
    <row r="1817" spans="2:6" x14ac:dyDescent="0.2">
      <c r="B1817" s="137" t="s">
        <v>884</v>
      </c>
      <c r="C1817" s="138">
        <v>75020</v>
      </c>
      <c r="D1817" s="139" t="s">
        <v>3282</v>
      </c>
      <c r="E1817" s="139" t="s">
        <v>2525</v>
      </c>
      <c r="F1817" s="139">
        <f t="shared" si="28"/>
        <v>75021</v>
      </c>
    </row>
    <row r="1818" spans="2:6" x14ac:dyDescent="0.2">
      <c r="B1818" s="137" t="s">
        <v>885</v>
      </c>
      <c r="C1818" s="138">
        <v>11014</v>
      </c>
      <c r="D1818" s="139" t="s">
        <v>2860</v>
      </c>
      <c r="E1818" s="139" t="s">
        <v>2508</v>
      </c>
      <c r="F1818" s="139">
        <f t="shared" si="28"/>
        <v>11015</v>
      </c>
    </row>
    <row r="1819" spans="2:6" x14ac:dyDescent="0.2">
      <c r="B1819" s="137" t="s">
        <v>886</v>
      </c>
      <c r="C1819" s="138">
        <v>10450</v>
      </c>
      <c r="D1819" s="139" t="s">
        <v>2857</v>
      </c>
      <c r="E1819" s="139" t="s">
        <v>2508</v>
      </c>
      <c r="F1819" s="139">
        <f t="shared" si="28"/>
        <v>10451</v>
      </c>
    </row>
    <row r="1820" spans="2:6" x14ac:dyDescent="0.2">
      <c r="B1820" s="137" t="s">
        <v>887</v>
      </c>
      <c r="C1820" s="138">
        <v>47690</v>
      </c>
      <c r="D1820" s="139" t="s">
        <v>2797</v>
      </c>
      <c r="E1820" s="139" t="s">
        <v>2513</v>
      </c>
      <c r="F1820" s="139">
        <f t="shared" si="28"/>
        <v>47691</v>
      </c>
    </row>
    <row r="1821" spans="2:6" x14ac:dyDescent="0.2">
      <c r="B1821" s="137" t="s">
        <v>888</v>
      </c>
      <c r="C1821" s="138">
        <v>66030</v>
      </c>
      <c r="D1821" s="139" t="s">
        <v>2911</v>
      </c>
      <c r="E1821" s="139" t="s">
        <v>2525</v>
      </c>
      <c r="F1821" s="139">
        <f t="shared" si="28"/>
        <v>66031</v>
      </c>
    </row>
    <row r="1822" spans="2:6" x14ac:dyDescent="0.2">
      <c r="B1822" s="137" t="s">
        <v>889</v>
      </c>
      <c r="C1822" s="138">
        <v>64230</v>
      </c>
      <c r="D1822" s="139" t="s">
        <v>2832</v>
      </c>
      <c r="E1822" s="139" t="s">
        <v>2513</v>
      </c>
      <c r="F1822" s="139">
        <f t="shared" si="28"/>
        <v>64231</v>
      </c>
    </row>
    <row r="1823" spans="2:6" x14ac:dyDescent="0.2">
      <c r="B1823" s="137" t="s">
        <v>890</v>
      </c>
      <c r="C1823" s="138">
        <v>58258</v>
      </c>
      <c r="D1823" s="139" t="s">
        <v>2948</v>
      </c>
      <c r="E1823" s="139" t="s">
        <v>2513</v>
      </c>
      <c r="F1823" s="139">
        <f t="shared" si="28"/>
        <v>58259</v>
      </c>
    </row>
    <row r="1824" spans="2:6" x14ac:dyDescent="0.2">
      <c r="B1824" s="137" t="s">
        <v>891</v>
      </c>
      <c r="C1824" s="138">
        <v>58240</v>
      </c>
      <c r="D1824" s="139" t="s">
        <v>2948</v>
      </c>
      <c r="E1824" s="139" t="s">
        <v>2513</v>
      </c>
      <c r="F1824" s="139">
        <f t="shared" si="28"/>
        <v>58241</v>
      </c>
    </row>
    <row r="1825" spans="2:6" x14ac:dyDescent="0.2">
      <c r="B1825" s="137" t="s">
        <v>892</v>
      </c>
      <c r="C1825" s="138">
        <v>47830</v>
      </c>
      <c r="D1825" s="139" t="s">
        <v>2797</v>
      </c>
      <c r="E1825" s="139" t="s">
        <v>2513</v>
      </c>
      <c r="F1825" s="139">
        <f t="shared" si="28"/>
        <v>47831</v>
      </c>
    </row>
    <row r="1826" spans="2:6" x14ac:dyDescent="0.2">
      <c r="B1826" s="137" t="s">
        <v>893</v>
      </c>
      <c r="C1826" s="138">
        <v>57480</v>
      </c>
      <c r="D1826" s="139" t="s">
        <v>2942</v>
      </c>
      <c r="E1826" s="139" t="s">
        <v>2513</v>
      </c>
      <c r="F1826" s="139">
        <f t="shared" si="28"/>
        <v>57481</v>
      </c>
    </row>
    <row r="1827" spans="2:6" x14ac:dyDescent="0.2">
      <c r="B1827" s="137" t="s">
        <v>894</v>
      </c>
      <c r="C1827" s="138">
        <v>41300</v>
      </c>
      <c r="D1827" s="139" t="s">
        <v>3109</v>
      </c>
      <c r="E1827" s="139" t="s">
        <v>2513</v>
      </c>
      <c r="F1827" s="139">
        <f t="shared" si="28"/>
        <v>41301</v>
      </c>
    </row>
    <row r="1828" spans="2:6" x14ac:dyDescent="0.2">
      <c r="B1828" s="137" t="s">
        <v>895</v>
      </c>
      <c r="C1828" s="138">
        <v>63040</v>
      </c>
      <c r="D1828" s="139" t="s">
        <v>2938</v>
      </c>
      <c r="E1828" s="139" t="s">
        <v>2513</v>
      </c>
      <c r="F1828" s="139">
        <f t="shared" si="28"/>
        <v>63041</v>
      </c>
    </row>
    <row r="1829" spans="2:6" x14ac:dyDescent="0.2">
      <c r="B1829" s="137" t="s">
        <v>896</v>
      </c>
      <c r="C1829" s="138">
        <v>22000</v>
      </c>
      <c r="D1829" s="139" t="s">
        <v>2851</v>
      </c>
      <c r="E1829" s="139" t="s">
        <v>2503</v>
      </c>
      <c r="F1829" s="139">
        <f t="shared" si="28"/>
        <v>22001</v>
      </c>
    </row>
    <row r="1830" spans="2:6" x14ac:dyDescent="0.2">
      <c r="B1830" s="137" t="s">
        <v>897</v>
      </c>
      <c r="C1830" s="138">
        <v>67160</v>
      </c>
      <c r="D1830" s="139" t="s">
        <v>2825</v>
      </c>
      <c r="E1830" s="139" t="s">
        <v>2525</v>
      </c>
      <c r="F1830" s="139">
        <f t="shared" si="28"/>
        <v>67161</v>
      </c>
    </row>
    <row r="1831" spans="2:6" x14ac:dyDescent="0.2">
      <c r="B1831" s="137" t="s">
        <v>898</v>
      </c>
      <c r="C1831" s="138">
        <v>85300</v>
      </c>
      <c r="D1831" s="139" t="s">
        <v>3123</v>
      </c>
      <c r="E1831" s="139" t="s">
        <v>2553</v>
      </c>
      <c r="F1831" s="139">
        <f t="shared" si="28"/>
        <v>85301</v>
      </c>
    </row>
    <row r="1832" spans="2:6" x14ac:dyDescent="0.2">
      <c r="B1832" s="137" t="s">
        <v>899</v>
      </c>
      <c r="C1832" s="138">
        <v>71100</v>
      </c>
      <c r="D1832" s="139" t="s">
        <v>2830</v>
      </c>
      <c r="E1832" s="139" t="s">
        <v>2525</v>
      </c>
      <c r="F1832" s="139">
        <f t="shared" si="28"/>
        <v>71101</v>
      </c>
    </row>
    <row r="1833" spans="2:6" x14ac:dyDescent="0.2">
      <c r="B1833" s="137" t="s">
        <v>900</v>
      </c>
      <c r="C1833" s="138">
        <v>52100</v>
      </c>
      <c r="D1833" s="139" t="s">
        <v>2871</v>
      </c>
      <c r="E1833" s="139" t="s">
        <v>2513</v>
      </c>
      <c r="F1833" s="139">
        <f t="shared" si="28"/>
        <v>52101</v>
      </c>
    </row>
    <row r="1834" spans="2:6" x14ac:dyDescent="0.2">
      <c r="B1834" s="137" t="s">
        <v>901</v>
      </c>
      <c r="C1834" s="138">
        <v>67200</v>
      </c>
      <c r="D1834" s="139" t="s">
        <v>2825</v>
      </c>
      <c r="E1834" s="139" t="s">
        <v>2525</v>
      </c>
      <c r="F1834" s="139">
        <f t="shared" si="28"/>
        <v>67201</v>
      </c>
    </row>
    <row r="1835" spans="2:6" x14ac:dyDescent="0.2">
      <c r="B1835" s="137" t="s">
        <v>902</v>
      </c>
      <c r="C1835" s="138">
        <v>52330</v>
      </c>
      <c r="D1835" s="139" t="s">
        <v>2871</v>
      </c>
      <c r="E1835" s="139" t="s">
        <v>2513</v>
      </c>
      <c r="F1835" s="139">
        <f t="shared" si="28"/>
        <v>52331</v>
      </c>
    </row>
    <row r="1836" spans="2:6" x14ac:dyDescent="0.2">
      <c r="B1836" s="137" t="s">
        <v>903</v>
      </c>
      <c r="C1836" s="138">
        <v>52360</v>
      </c>
      <c r="D1836" s="139" t="s">
        <v>2871</v>
      </c>
      <c r="E1836" s="139" t="s">
        <v>2513</v>
      </c>
      <c r="F1836" s="139">
        <f t="shared" si="28"/>
        <v>52361</v>
      </c>
    </row>
    <row r="1837" spans="2:6" x14ac:dyDescent="0.2">
      <c r="B1837" s="137" t="s">
        <v>2522</v>
      </c>
      <c r="C1837" s="138">
        <v>39350</v>
      </c>
      <c r="D1837" s="139" t="s">
        <v>2880</v>
      </c>
      <c r="E1837" s="139" t="s">
        <v>2513</v>
      </c>
      <c r="F1837" s="139">
        <f t="shared" si="28"/>
        <v>39351</v>
      </c>
    </row>
    <row r="1838" spans="2:6" x14ac:dyDescent="0.2">
      <c r="B1838" s="137" t="s">
        <v>904</v>
      </c>
      <c r="C1838" s="138">
        <v>21420</v>
      </c>
      <c r="D1838" s="139" t="s">
        <v>2819</v>
      </c>
      <c r="E1838" s="139" t="s">
        <v>2503</v>
      </c>
      <c r="F1838" s="139">
        <f t="shared" si="28"/>
        <v>21421</v>
      </c>
    </row>
    <row r="1839" spans="2:6" x14ac:dyDescent="0.2">
      <c r="B1839" s="137" t="s">
        <v>905</v>
      </c>
      <c r="C1839" s="138">
        <v>12090</v>
      </c>
      <c r="D1839" s="139" t="s">
        <v>2922</v>
      </c>
      <c r="E1839" s="139" t="s">
        <v>2508</v>
      </c>
      <c r="F1839" s="139">
        <f t="shared" si="28"/>
        <v>12091</v>
      </c>
    </row>
    <row r="1840" spans="2:6" x14ac:dyDescent="0.2">
      <c r="B1840" s="137" t="s">
        <v>906</v>
      </c>
      <c r="C1840" s="138">
        <v>75120</v>
      </c>
      <c r="D1840" s="139" t="s">
        <v>3282</v>
      </c>
      <c r="E1840" s="139" t="s">
        <v>2525</v>
      </c>
      <c r="F1840" s="139">
        <f t="shared" si="28"/>
        <v>75121</v>
      </c>
    </row>
    <row r="1841" spans="2:6" x14ac:dyDescent="0.2">
      <c r="B1841" s="137" t="s">
        <v>907</v>
      </c>
      <c r="C1841" s="138">
        <v>87650</v>
      </c>
      <c r="D1841" s="139" t="s">
        <v>2869</v>
      </c>
      <c r="E1841" s="139" t="s">
        <v>2553</v>
      </c>
      <c r="F1841" s="139">
        <f t="shared" si="28"/>
        <v>87651</v>
      </c>
    </row>
    <row r="1842" spans="2:6" x14ac:dyDescent="0.2">
      <c r="B1842" s="137" t="s">
        <v>2552</v>
      </c>
      <c r="C1842" s="138">
        <v>87300</v>
      </c>
      <c r="D1842" s="139" t="s">
        <v>2869</v>
      </c>
      <c r="E1842" s="139" t="s">
        <v>2553</v>
      </c>
      <c r="F1842" s="139">
        <f t="shared" si="28"/>
        <v>87301</v>
      </c>
    </row>
    <row r="1843" spans="2:6" x14ac:dyDescent="0.2">
      <c r="B1843" s="137" t="s">
        <v>908</v>
      </c>
      <c r="C1843" s="138">
        <v>34310</v>
      </c>
      <c r="D1843" s="139" t="s">
        <v>2838</v>
      </c>
      <c r="E1843" s="139" t="s">
        <v>2513</v>
      </c>
      <c r="F1843" s="139">
        <f t="shared" si="28"/>
        <v>34311</v>
      </c>
    </row>
    <row r="1844" spans="2:6" x14ac:dyDescent="0.2">
      <c r="B1844" s="137" t="s">
        <v>909</v>
      </c>
      <c r="C1844" s="138">
        <v>76310</v>
      </c>
      <c r="D1844" s="139" t="s">
        <v>2807</v>
      </c>
      <c r="E1844" s="139" t="s">
        <v>2525</v>
      </c>
      <c r="F1844" s="139">
        <f t="shared" si="28"/>
        <v>76311</v>
      </c>
    </row>
    <row r="1845" spans="2:6" x14ac:dyDescent="0.2">
      <c r="B1845" s="137" t="s">
        <v>910</v>
      </c>
      <c r="C1845" s="138">
        <v>75210</v>
      </c>
      <c r="D1845" s="139" t="s">
        <v>3282</v>
      </c>
      <c r="E1845" s="139" t="s">
        <v>2525</v>
      </c>
      <c r="F1845" s="139">
        <f t="shared" si="28"/>
        <v>75211</v>
      </c>
    </row>
    <row r="1846" spans="2:6" x14ac:dyDescent="0.2">
      <c r="B1846" s="137" t="s">
        <v>911</v>
      </c>
      <c r="C1846" s="138">
        <v>12320</v>
      </c>
      <c r="D1846" s="139" t="s">
        <v>2922</v>
      </c>
      <c r="E1846" s="139" t="s">
        <v>2508</v>
      </c>
      <c r="F1846" s="139">
        <f t="shared" si="28"/>
        <v>12321</v>
      </c>
    </row>
    <row r="1847" spans="2:6" x14ac:dyDescent="0.2">
      <c r="B1847" s="137" t="s">
        <v>912</v>
      </c>
      <c r="C1847" s="138">
        <v>19210</v>
      </c>
      <c r="D1847" s="139" t="s">
        <v>3029</v>
      </c>
      <c r="E1847" s="139" t="s">
        <v>2503</v>
      </c>
      <c r="F1847" s="139">
        <f t="shared" si="28"/>
        <v>19211</v>
      </c>
    </row>
    <row r="1848" spans="2:6" x14ac:dyDescent="0.2">
      <c r="B1848" s="137" t="s">
        <v>913</v>
      </c>
      <c r="C1848" s="138">
        <v>12110</v>
      </c>
      <c r="D1848" s="139" t="s">
        <v>2922</v>
      </c>
      <c r="E1848" s="139" t="s">
        <v>2508</v>
      </c>
      <c r="F1848" s="139">
        <f t="shared" si="28"/>
        <v>12111</v>
      </c>
    </row>
    <row r="1849" spans="2:6" x14ac:dyDescent="0.2">
      <c r="B1849" s="137" t="s">
        <v>914</v>
      </c>
      <c r="C1849" s="138">
        <v>13250</v>
      </c>
      <c r="D1849" s="139" t="s">
        <v>3033</v>
      </c>
      <c r="E1849" s="139" t="s">
        <v>2508</v>
      </c>
      <c r="F1849" s="139">
        <f t="shared" si="28"/>
        <v>13251</v>
      </c>
    </row>
    <row r="1850" spans="2:6" x14ac:dyDescent="0.2">
      <c r="B1850" s="137" t="s">
        <v>2548</v>
      </c>
      <c r="C1850" s="138">
        <v>64200</v>
      </c>
      <c r="D1850" s="139" t="s">
        <v>2832</v>
      </c>
      <c r="E1850" s="139" t="s">
        <v>2513</v>
      </c>
      <c r="F1850" s="139">
        <f t="shared" si="28"/>
        <v>64201</v>
      </c>
    </row>
    <row r="1851" spans="2:6" x14ac:dyDescent="0.2">
      <c r="B1851" s="137" t="s">
        <v>915</v>
      </c>
      <c r="C1851" s="138">
        <v>76060</v>
      </c>
      <c r="D1851" s="139" t="s">
        <v>2830</v>
      </c>
      <c r="E1851" s="139" t="s">
        <v>2525</v>
      </c>
      <c r="F1851" s="139">
        <f t="shared" si="28"/>
        <v>76061</v>
      </c>
    </row>
    <row r="1852" spans="2:6" x14ac:dyDescent="0.2">
      <c r="B1852" s="137" t="s">
        <v>916</v>
      </c>
      <c r="C1852" s="138">
        <v>26196</v>
      </c>
      <c r="D1852" s="139" t="s">
        <v>2844</v>
      </c>
      <c r="E1852" s="139" t="s">
        <v>2503</v>
      </c>
      <c r="F1852" s="139">
        <f t="shared" si="28"/>
        <v>26197</v>
      </c>
    </row>
    <row r="1853" spans="2:6" x14ac:dyDescent="0.2">
      <c r="B1853" s="137" t="s">
        <v>917</v>
      </c>
      <c r="C1853" s="138">
        <v>43444</v>
      </c>
      <c r="D1853" s="139" t="s">
        <v>2865</v>
      </c>
      <c r="E1853" s="139" t="s">
        <v>2538</v>
      </c>
      <c r="F1853" s="139">
        <f t="shared" si="28"/>
        <v>43445</v>
      </c>
    </row>
    <row r="1854" spans="2:6" x14ac:dyDescent="0.2">
      <c r="B1854" s="137" t="s">
        <v>918</v>
      </c>
      <c r="C1854" s="138">
        <v>55150</v>
      </c>
      <c r="D1854" s="139" t="s">
        <v>2927</v>
      </c>
      <c r="E1854" s="139" t="s">
        <v>2513</v>
      </c>
      <c r="F1854" s="139">
        <f t="shared" si="28"/>
        <v>55151</v>
      </c>
    </row>
    <row r="1855" spans="2:6" x14ac:dyDescent="0.2">
      <c r="B1855" s="137" t="s">
        <v>919</v>
      </c>
      <c r="C1855" s="138">
        <v>55140</v>
      </c>
      <c r="D1855" s="139" t="s">
        <v>2795</v>
      </c>
      <c r="E1855" s="139" t="s">
        <v>2513</v>
      </c>
      <c r="F1855" s="139">
        <f t="shared" si="28"/>
        <v>55141</v>
      </c>
    </row>
    <row r="1856" spans="2:6" x14ac:dyDescent="0.2">
      <c r="B1856" s="137" t="s">
        <v>920</v>
      </c>
      <c r="C1856" s="138">
        <v>33500</v>
      </c>
      <c r="D1856" s="139" t="s">
        <v>2893</v>
      </c>
      <c r="E1856" s="139" t="s">
        <v>2513</v>
      </c>
      <c r="F1856" s="139">
        <f t="shared" si="28"/>
        <v>33501</v>
      </c>
    </row>
    <row r="1857" spans="2:6" x14ac:dyDescent="0.2">
      <c r="B1857" s="137" t="s">
        <v>921</v>
      </c>
      <c r="C1857" s="138">
        <v>36070</v>
      </c>
      <c r="D1857" s="139" t="s">
        <v>2952</v>
      </c>
      <c r="E1857" s="139" t="s">
        <v>2513</v>
      </c>
      <c r="F1857" s="139">
        <f t="shared" si="28"/>
        <v>36071</v>
      </c>
    </row>
    <row r="1858" spans="2:6" x14ac:dyDescent="0.2">
      <c r="B1858" s="137" t="s">
        <v>922</v>
      </c>
      <c r="C1858" s="138">
        <v>41340</v>
      </c>
      <c r="D1858" s="139" t="s">
        <v>3109</v>
      </c>
      <c r="E1858" s="139" t="s">
        <v>2513</v>
      </c>
      <c r="F1858" s="139">
        <f t="shared" si="28"/>
        <v>41341</v>
      </c>
    </row>
    <row r="1859" spans="2:6" x14ac:dyDescent="0.2">
      <c r="B1859" s="137" t="s">
        <v>923</v>
      </c>
      <c r="C1859" s="138">
        <v>24480</v>
      </c>
      <c r="D1859" s="139" t="s">
        <v>3059</v>
      </c>
      <c r="E1859" s="139" t="s">
        <v>2503</v>
      </c>
      <c r="F1859" s="139">
        <f t="shared" si="28"/>
        <v>24481</v>
      </c>
    </row>
    <row r="1860" spans="2:6" x14ac:dyDescent="0.2">
      <c r="B1860" s="137" t="s">
        <v>924</v>
      </c>
      <c r="C1860" s="138">
        <v>72110</v>
      </c>
      <c r="D1860" s="139" t="s">
        <v>2830</v>
      </c>
      <c r="E1860" s="139" t="s">
        <v>2525</v>
      </c>
      <c r="F1860" s="139">
        <f t="shared" si="28"/>
        <v>72111</v>
      </c>
    </row>
    <row r="1861" spans="2:6" x14ac:dyDescent="0.2">
      <c r="B1861" s="137" t="s">
        <v>925</v>
      </c>
      <c r="C1861" s="138">
        <v>22530</v>
      </c>
      <c r="D1861" s="139" t="s">
        <v>2851</v>
      </c>
      <c r="E1861" s="139" t="s">
        <v>2503</v>
      </c>
      <c r="F1861" s="139">
        <f t="shared" si="28"/>
        <v>22531</v>
      </c>
    </row>
    <row r="1862" spans="2:6" x14ac:dyDescent="0.2">
      <c r="B1862" s="137" t="s">
        <v>926</v>
      </c>
      <c r="C1862" s="138">
        <v>51402</v>
      </c>
      <c r="D1862" s="139" t="s">
        <v>2828</v>
      </c>
      <c r="E1862" s="139" t="s">
        <v>2513</v>
      </c>
      <c r="F1862" s="139">
        <f t="shared" si="28"/>
        <v>51403</v>
      </c>
    </row>
    <row r="1863" spans="2:6" x14ac:dyDescent="0.2">
      <c r="B1863" s="137" t="s">
        <v>927</v>
      </c>
      <c r="C1863" s="138">
        <v>84500</v>
      </c>
      <c r="D1863" s="139" t="s">
        <v>3123</v>
      </c>
      <c r="E1863" s="139" t="s">
        <v>2553</v>
      </c>
      <c r="F1863" s="139">
        <f t="shared" ref="F1863:F1926" si="29">C1863+1</f>
        <v>84501</v>
      </c>
    </row>
    <row r="1864" spans="2:6" x14ac:dyDescent="0.2">
      <c r="B1864" s="137" t="s">
        <v>928</v>
      </c>
      <c r="C1864" s="138">
        <v>62120</v>
      </c>
      <c r="D1864" s="139" t="s">
        <v>2940</v>
      </c>
      <c r="E1864" s="139" t="s">
        <v>2513</v>
      </c>
      <c r="F1864" s="139">
        <f t="shared" si="29"/>
        <v>62121</v>
      </c>
    </row>
    <row r="1865" spans="2:6" x14ac:dyDescent="0.2">
      <c r="B1865" s="137" t="s">
        <v>929</v>
      </c>
      <c r="C1865" s="138">
        <v>29232</v>
      </c>
      <c r="D1865" s="139" t="s">
        <v>2846</v>
      </c>
      <c r="E1865" s="139" t="s">
        <v>2503</v>
      </c>
      <c r="F1865" s="139">
        <f t="shared" si="29"/>
        <v>29233</v>
      </c>
    </row>
    <row r="1866" spans="2:6" x14ac:dyDescent="0.2">
      <c r="B1866" s="137" t="s">
        <v>930</v>
      </c>
      <c r="C1866" s="138">
        <v>47810</v>
      </c>
      <c r="D1866" s="139" t="s">
        <v>2797</v>
      </c>
      <c r="E1866" s="139" t="s">
        <v>2513</v>
      </c>
      <c r="F1866" s="139">
        <f t="shared" si="29"/>
        <v>47811</v>
      </c>
    </row>
    <row r="1867" spans="2:6" x14ac:dyDescent="0.2">
      <c r="B1867" s="137" t="s">
        <v>931</v>
      </c>
      <c r="C1867" s="138">
        <v>34650</v>
      </c>
      <c r="D1867" s="139" t="s">
        <v>2838</v>
      </c>
      <c r="E1867" s="139" t="s">
        <v>2513</v>
      </c>
      <c r="F1867" s="139">
        <f t="shared" si="29"/>
        <v>34651</v>
      </c>
    </row>
    <row r="1868" spans="2:6" x14ac:dyDescent="0.2">
      <c r="B1868" s="137" t="s">
        <v>932</v>
      </c>
      <c r="C1868" s="138">
        <v>12610</v>
      </c>
      <c r="D1868" s="139" t="s">
        <v>2853</v>
      </c>
      <c r="E1868" s="139" t="s">
        <v>2508</v>
      </c>
      <c r="F1868" s="139">
        <f t="shared" si="29"/>
        <v>12611</v>
      </c>
    </row>
    <row r="1869" spans="2:6" x14ac:dyDescent="0.2">
      <c r="B1869" s="137" t="s">
        <v>933</v>
      </c>
      <c r="C1869" s="138">
        <v>43232</v>
      </c>
      <c r="D1869" s="139" t="s">
        <v>2865</v>
      </c>
      <c r="E1869" s="139" t="s">
        <v>2513</v>
      </c>
      <c r="F1869" s="139">
        <f t="shared" si="29"/>
        <v>43233</v>
      </c>
    </row>
    <row r="1870" spans="2:6" x14ac:dyDescent="0.2">
      <c r="B1870" s="137" t="s">
        <v>934</v>
      </c>
      <c r="C1870" s="138">
        <v>43500</v>
      </c>
      <c r="D1870" s="139" t="s">
        <v>2865</v>
      </c>
      <c r="E1870" s="139" t="s">
        <v>2513</v>
      </c>
      <c r="F1870" s="139">
        <f t="shared" si="29"/>
        <v>43501</v>
      </c>
    </row>
    <row r="1871" spans="2:6" x14ac:dyDescent="0.2">
      <c r="B1871" s="137" t="s">
        <v>935</v>
      </c>
      <c r="C1871" s="138">
        <v>29206</v>
      </c>
      <c r="D1871" s="139" t="s">
        <v>2846</v>
      </c>
      <c r="E1871" s="139" t="s">
        <v>2503</v>
      </c>
      <c r="F1871" s="139">
        <f t="shared" si="29"/>
        <v>29207</v>
      </c>
    </row>
    <row r="1872" spans="2:6" x14ac:dyDescent="0.2">
      <c r="B1872" s="137" t="s">
        <v>936</v>
      </c>
      <c r="C1872" s="138">
        <v>41320</v>
      </c>
      <c r="D1872" s="139" t="s">
        <v>3109</v>
      </c>
      <c r="E1872" s="139" t="s">
        <v>2513</v>
      </c>
      <c r="F1872" s="139">
        <f t="shared" si="29"/>
        <v>41321</v>
      </c>
    </row>
    <row r="1873" spans="2:6" x14ac:dyDescent="0.2">
      <c r="B1873" s="137" t="s">
        <v>937</v>
      </c>
      <c r="C1873" s="138">
        <v>66100</v>
      </c>
      <c r="D1873" s="139" t="s">
        <v>2911</v>
      </c>
      <c r="E1873" s="139" t="s">
        <v>2525</v>
      </c>
      <c r="F1873" s="139">
        <f t="shared" si="29"/>
        <v>66101</v>
      </c>
    </row>
    <row r="1874" spans="2:6" x14ac:dyDescent="0.2">
      <c r="B1874" s="137" t="s">
        <v>938</v>
      </c>
      <c r="C1874" s="138">
        <v>20300</v>
      </c>
      <c r="D1874" s="139" t="s">
        <v>2819</v>
      </c>
      <c r="E1874" s="139" t="s">
        <v>2503</v>
      </c>
      <c r="F1874" s="139">
        <f t="shared" si="29"/>
        <v>20301</v>
      </c>
    </row>
    <row r="1875" spans="2:6" x14ac:dyDescent="0.2">
      <c r="B1875" s="137" t="s">
        <v>939</v>
      </c>
      <c r="C1875" s="138">
        <v>84900</v>
      </c>
      <c r="D1875" s="139" t="s">
        <v>3123</v>
      </c>
      <c r="E1875" s="139" t="s">
        <v>2553</v>
      </c>
      <c r="F1875" s="139">
        <f t="shared" si="29"/>
        <v>84901</v>
      </c>
    </row>
    <row r="1876" spans="2:6" x14ac:dyDescent="0.2">
      <c r="B1876" s="137" t="s">
        <v>940</v>
      </c>
      <c r="C1876" s="138">
        <v>84600</v>
      </c>
      <c r="D1876" s="139" t="s">
        <v>3123</v>
      </c>
      <c r="E1876" s="139" t="s">
        <v>2553</v>
      </c>
      <c r="F1876" s="139">
        <f t="shared" si="29"/>
        <v>84601</v>
      </c>
    </row>
    <row r="1877" spans="2:6" x14ac:dyDescent="0.2">
      <c r="B1877" s="137" t="s">
        <v>941</v>
      </c>
      <c r="C1877" s="138">
        <v>21036</v>
      </c>
      <c r="D1877" s="139" t="s">
        <v>2819</v>
      </c>
      <c r="E1877" s="139" t="s">
        <v>2503</v>
      </c>
      <c r="F1877" s="139">
        <f t="shared" si="29"/>
        <v>21037</v>
      </c>
    </row>
    <row r="1878" spans="2:6" x14ac:dyDescent="0.2">
      <c r="B1878" s="137" t="s">
        <v>942</v>
      </c>
      <c r="C1878" s="138">
        <v>70012</v>
      </c>
      <c r="D1878" s="139" t="s">
        <v>2830</v>
      </c>
      <c r="E1878" s="139" t="s">
        <v>2525</v>
      </c>
      <c r="F1878" s="139">
        <f t="shared" si="29"/>
        <v>70013</v>
      </c>
    </row>
    <row r="1879" spans="2:6" x14ac:dyDescent="0.2">
      <c r="B1879" s="137" t="s">
        <v>943</v>
      </c>
      <c r="C1879" s="138">
        <v>24070</v>
      </c>
      <c r="D1879" s="139" t="s">
        <v>3073</v>
      </c>
      <c r="E1879" s="139" t="s">
        <v>2503</v>
      </c>
      <c r="F1879" s="139">
        <f t="shared" si="29"/>
        <v>24071</v>
      </c>
    </row>
    <row r="1880" spans="2:6" x14ac:dyDescent="0.2">
      <c r="B1880" s="137" t="s">
        <v>944</v>
      </c>
      <c r="C1880" s="138">
        <v>50370</v>
      </c>
      <c r="D1880" s="139" t="s">
        <v>2867</v>
      </c>
      <c r="E1880" s="139" t="s">
        <v>2513</v>
      </c>
      <c r="F1880" s="139">
        <f t="shared" si="29"/>
        <v>50371</v>
      </c>
    </row>
    <row r="1881" spans="2:6" x14ac:dyDescent="0.2">
      <c r="B1881" s="137" t="s">
        <v>945</v>
      </c>
      <c r="C1881" s="138">
        <v>50380</v>
      </c>
      <c r="D1881" s="139" t="s">
        <v>2867</v>
      </c>
      <c r="E1881" s="139" t="s">
        <v>2513</v>
      </c>
      <c r="F1881" s="139">
        <f t="shared" si="29"/>
        <v>50381</v>
      </c>
    </row>
    <row r="1882" spans="2:6" x14ac:dyDescent="0.2">
      <c r="B1882" s="137" t="s">
        <v>946</v>
      </c>
      <c r="C1882" s="138">
        <v>52090</v>
      </c>
      <c r="D1882" s="139" t="s">
        <v>2871</v>
      </c>
      <c r="E1882" s="139" t="s">
        <v>2513</v>
      </c>
      <c r="F1882" s="139">
        <f t="shared" si="29"/>
        <v>52091</v>
      </c>
    </row>
    <row r="1883" spans="2:6" x14ac:dyDescent="0.2">
      <c r="B1883" s="137" t="s">
        <v>947</v>
      </c>
      <c r="C1883" s="138">
        <v>77380</v>
      </c>
      <c r="D1883" s="139" t="s">
        <v>2917</v>
      </c>
      <c r="E1883" s="139" t="s">
        <v>2525</v>
      </c>
      <c r="F1883" s="139">
        <f t="shared" si="29"/>
        <v>77381</v>
      </c>
    </row>
    <row r="1884" spans="2:6" x14ac:dyDescent="0.2">
      <c r="B1884" s="137" t="s">
        <v>948</v>
      </c>
      <c r="C1884" s="138">
        <v>10540</v>
      </c>
      <c r="D1884" s="139" t="s">
        <v>2857</v>
      </c>
      <c r="E1884" s="139" t="s">
        <v>2508</v>
      </c>
      <c r="F1884" s="139">
        <f t="shared" si="29"/>
        <v>10541</v>
      </c>
    </row>
    <row r="1885" spans="2:6" x14ac:dyDescent="0.2">
      <c r="B1885" s="137" t="s">
        <v>949</v>
      </c>
      <c r="C1885" s="138">
        <v>45510</v>
      </c>
      <c r="D1885" s="139" t="s">
        <v>3089</v>
      </c>
      <c r="E1885" s="139" t="s">
        <v>2573</v>
      </c>
      <c r="F1885" s="139">
        <f t="shared" si="29"/>
        <v>45511</v>
      </c>
    </row>
    <row r="1886" spans="2:6" x14ac:dyDescent="0.2">
      <c r="B1886" s="137" t="s">
        <v>950</v>
      </c>
      <c r="C1886" s="138">
        <v>12350</v>
      </c>
      <c r="D1886" s="139" t="s">
        <v>2922</v>
      </c>
      <c r="E1886" s="139" t="s">
        <v>2508</v>
      </c>
      <c r="F1886" s="139">
        <f t="shared" si="29"/>
        <v>12351</v>
      </c>
    </row>
    <row r="1887" spans="2:6" x14ac:dyDescent="0.2">
      <c r="B1887" s="137" t="s">
        <v>951</v>
      </c>
      <c r="C1887" s="138">
        <v>46520</v>
      </c>
      <c r="D1887" s="139" t="s">
        <v>2802</v>
      </c>
      <c r="E1887" s="139" t="s">
        <v>2513</v>
      </c>
      <c r="F1887" s="139">
        <f t="shared" si="29"/>
        <v>46521</v>
      </c>
    </row>
    <row r="1888" spans="2:6" x14ac:dyDescent="0.2">
      <c r="B1888" s="137" t="s">
        <v>952</v>
      </c>
      <c r="C1888" s="138">
        <v>46330</v>
      </c>
      <c r="D1888" s="139" t="s">
        <v>2802</v>
      </c>
      <c r="E1888" s="139" t="s">
        <v>2513</v>
      </c>
      <c r="F1888" s="139">
        <f t="shared" si="29"/>
        <v>46331</v>
      </c>
    </row>
    <row r="1889" spans="2:6" x14ac:dyDescent="0.2">
      <c r="B1889" s="137" t="s">
        <v>953</v>
      </c>
      <c r="C1889" s="138">
        <v>46000</v>
      </c>
      <c r="D1889" s="139" t="s">
        <v>2802</v>
      </c>
      <c r="E1889" s="139" t="s">
        <v>2513</v>
      </c>
      <c r="F1889" s="139">
        <f t="shared" si="29"/>
        <v>46001</v>
      </c>
    </row>
    <row r="1890" spans="2:6" x14ac:dyDescent="0.2">
      <c r="B1890" s="137" t="s">
        <v>954</v>
      </c>
      <c r="C1890" s="138">
        <v>46610</v>
      </c>
      <c r="D1890" s="139" t="s">
        <v>2802</v>
      </c>
      <c r="E1890" s="139" t="s">
        <v>2513</v>
      </c>
      <c r="F1890" s="139">
        <f t="shared" si="29"/>
        <v>46611</v>
      </c>
    </row>
    <row r="1891" spans="2:6" x14ac:dyDescent="0.2">
      <c r="B1891" s="137" t="s">
        <v>955</v>
      </c>
      <c r="C1891" s="138">
        <v>46310</v>
      </c>
      <c r="D1891" s="139" t="s">
        <v>2802</v>
      </c>
      <c r="E1891" s="139" t="s">
        <v>2513</v>
      </c>
      <c r="F1891" s="139">
        <f t="shared" si="29"/>
        <v>46311</v>
      </c>
    </row>
    <row r="1892" spans="2:6" x14ac:dyDescent="0.2">
      <c r="B1892" s="137" t="s">
        <v>956</v>
      </c>
      <c r="C1892" s="138">
        <v>46070</v>
      </c>
      <c r="D1892" s="139" t="s">
        <v>2802</v>
      </c>
      <c r="E1892" s="139" t="s">
        <v>2513</v>
      </c>
      <c r="F1892" s="139">
        <f t="shared" si="29"/>
        <v>46071</v>
      </c>
    </row>
    <row r="1893" spans="2:6" x14ac:dyDescent="0.2">
      <c r="B1893" s="137" t="s">
        <v>957</v>
      </c>
      <c r="C1893" s="138">
        <v>46510</v>
      </c>
      <c r="D1893" s="139" t="s">
        <v>2802</v>
      </c>
      <c r="E1893" s="139" t="s">
        <v>2513</v>
      </c>
      <c r="F1893" s="139">
        <f t="shared" si="29"/>
        <v>46511</v>
      </c>
    </row>
    <row r="1894" spans="2:6" x14ac:dyDescent="0.2">
      <c r="B1894" s="137" t="s">
        <v>958</v>
      </c>
      <c r="C1894" s="138">
        <v>46010</v>
      </c>
      <c r="D1894" s="139" t="s">
        <v>2802</v>
      </c>
      <c r="E1894" s="139" t="s">
        <v>2513</v>
      </c>
      <c r="F1894" s="139">
        <f t="shared" si="29"/>
        <v>46011</v>
      </c>
    </row>
    <row r="1895" spans="2:6" x14ac:dyDescent="0.2">
      <c r="B1895" s="137" t="s">
        <v>959</v>
      </c>
      <c r="C1895" s="138">
        <v>47086</v>
      </c>
      <c r="D1895" s="139" t="s">
        <v>3494</v>
      </c>
      <c r="E1895" s="139" t="s">
        <v>2513</v>
      </c>
      <c r="F1895" s="139">
        <f t="shared" si="29"/>
        <v>47087</v>
      </c>
    </row>
    <row r="1896" spans="2:6" x14ac:dyDescent="0.2">
      <c r="B1896" s="137" t="s">
        <v>960</v>
      </c>
      <c r="C1896" s="138">
        <v>46320</v>
      </c>
      <c r="D1896" s="139" t="s">
        <v>2802</v>
      </c>
      <c r="E1896" s="139" t="s">
        <v>2513</v>
      </c>
      <c r="F1896" s="139">
        <f t="shared" si="29"/>
        <v>46321</v>
      </c>
    </row>
    <row r="1897" spans="2:6" x14ac:dyDescent="0.2">
      <c r="B1897" s="137" t="s">
        <v>961</v>
      </c>
      <c r="C1897" s="138">
        <v>46300</v>
      </c>
      <c r="D1897" s="139" t="s">
        <v>2802</v>
      </c>
      <c r="E1897" s="139" t="s">
        <v>2513</v>
      </c>
      <c r="F1897" s="139">
        <f t="shared" si="29"/>
        <v>46301</v>
      </c>
    </row>
    <row r="1898" spans="2:6" x14ac:dyDescent="0.2">
      <c r="B1898" s="137" t="s">
        <v>962</v>
      </c>
      <c r="C1898" s="138">
        <v>46020</v>
      </c>
      <c r="D1898" s="139" t="s">
        <v>2802</v>
      </c>
      <c r="E1898" s="139" t="s">
        <v>2513</v>
      </c>
      <c r="F1898" s="139">
        <f t="shared" si="29"/>
        <v>46021</v>
      </c>
    </row>
    <row r="1899" spans="2:6" x14ac:dyDescent="0.2">
      <c r="B1899" s="137" t="s">
        <v>963</v>
      </c>
      <c r="C1899" s="138">
        <v>46060</v>
      </c>
      <c r="D1899" s="139" t="s">
        <v>2802</v>
      </c>
      <c r="E1899" s="139" t="s">
        <v>2513</v>
      </c>
      <c r="F1899" s="139">
        <f t="shared" si="29"/>
        <v>46061</v>
      </c>
    </row>
    <row r="1900" spans="2:6" x14ac:dyDescent="0.2">
      <c r="B1900" s="137" t="s">
        <v>964</v>
      </c>
      <c r="C1900" s="138">
        <v>39018</v>
      </c>
      <c r="D1900" s="139" t="s">
        <v>2880</v>
      </c>
      <c r="E1900" s="139" t="s">
        <v>2513</v>
      </c>
      <c r="F1900" s="139">
        <f t="shared" si="29"/>
        <v>39019</v>
      </c>
    </row>
    <row r="1901" spans="2:6" x14ac:dyDescent="0.2">
      <c r="B1901" s="137" t="s">
        <v>965</v>
      </c>
      <c r="C1901" s="138">
        <v>28260</v>
      </c>
      <c r="D1901" s="139" t="s">
        <v>2809</v>
      </c>
      <c r="E1901" s="139" t="s">
        <v>2503</v>
      </c>
      <c r="F1901" s="139">
        <f t="shared" si="29"/>
        <v>28261</v>
      </c>
    </row>
    <row r="1902" spans="2:6" x14ac:dyDescent="0.2">
      <c r="B1902" s="137" t="s">
        <v>966</v>
      </c>
      <c r="C1902" s="138">
        <v>28270</v>
      </c>
      <c r="D1902" s="139" t="s">
        <v>2809</v>
      </c>
      <c r="E1902" s="139" t="s">
        <v>2503</v>
      </c>
      <c r="F1902" s="139">
        <f t="shared" si="29"/>
        <v>28271</v>
      </c>
    </row>
    <row r="1903" spans="2:6" x14ac:dyDescent="0.2">
      <c r="B1903" s="137" t="s">
        <v>967</v>
      </c>
      <c r="C1903" s="138">
        <v>12550</v>
      </c>
      <c r="D1903" s="139" t="s">
        <v>2853</v>
      </c>
      <c r="E1903" s="139" t="s">
        <v>2508</v>
      </c>
      <c r="F1903" s="139">
        <f t="shared" si="29"/>
        <v>12551</v>
      </c>
    </row>
    <row r="1904" spans="2:6" x14ac:dyDescent="0.2">
      <c r="B1904" s="137" t="s">
        <v>968</v>
      </c>
      <c r="C1904" s="138">
        <v>24710</v>
      </c>
      <c r="D1904" s="139" t="s">
        <v>3046</v>
      </c>
      <c r="E1904" s="139" t="s">
        <v>2503</v>
      </c>
      <c r="F1904" s="139">
        <f t="shared" si="29"/>
        <v>24711</v>
      </c>
    </row>
    <row r="1905" spans="2:6" x14ac:dyDescent="0.2">
      <c r="B1905" s="137" t="s">
        <v>969</v>
      </c>
      <c r="C1905" s="138">
        <v>22600</v>
      </c>
      <c r="D1905" s="139" t="s">
        <v>2849</v>
      </c>
      <c r="E1905" s="139" t="s">
        <v>2503</v>
      </c>
      <c r="F1905" s="139">
        <f t="shared" si="29"/>
        <v>22601</v>
      </c>
    </row>
    <row r="1906" spans="2:6" x14ac:dyDescent="0.2">
      <c r="B1906" s="137" t="s">
        <v>970</v>
      </c>
      <c r="C1906" s="138">
        <v>29012</v>
      </c>
      <c r="D1906" s="139" t="s">
        <v>2846</v>
      </c>
      <c r="E1906" s="139" t="s">
        <v>2503</v>
      </c>
      <c r="F1906" s="139">
        <f t="shared" si="29"/>
        <v>29013</v>
      </c>
    </row>
    <row r="1907" spans="2:6" x14ac:dyDescent="0.2">
      <c r="B1907" s="137" t="s">
        <v>971</v>
      </c>
      <c r="C1907" s="138">
        <v>48604</v>
      </c>
      <c r="D1907" s="139" t="s">
        <v>2793</v>
      </c>
      <c r="E1907" s="139" t="s">
        <v>2513</v>
      </c>
      <c r="F1907" s="139">
        <f t="shared" si="29"/>
        <v>48605</v>
      </c>
    </row>
    <row r="1908" spans="2:6" x14ac:dyDescent="0.2">
      <c r="B1908" s="137" t="s">
        <v>972</v>
      </c>
      <c r="C1908" s="138">
        <v>56130</v>
      </c>
      <c r="D1908" s="139" t="s">
        <v>2987</v>
      </c>
      <c r="E1908" s="139" t="s">
        <v>2513</v>
      </c>
      <c r="F1908" s="139">
        <f t="shared" si="29"/>
        <v>56131</v>
      </c>
    </row>
    <row r="1909" spans="2:6" x14ac:dyDescent="0.2">
      <c r="B1909" s="137" t="s">
        <v>973</v>
      </c>
      <c r="C1909" s="138">
        <v>17110</v>
      </c>
      <c r="D1909" s="139" t="s">
        <v>2862</v>
      </c>
      <c r="E1909" s="139" t="s">
        <v>2503</v>
      </c>
      <c r="F1909" s="139">
        <f t="shared" si="29"/>
        <v>17111</v>
      </c>
    </row>
    <row r="1910" spans="2:6" x14ac:dyDescent="0.2">
      <c r="B1910" s="137" t="s">
        <v>974</v>
      </c>
      <c r="C1910" s="138">
        <v>32040</v>
      </c>
      <c r="D1910" s="139" t="s">
        <v>2893</v>
      </c>
      <c r="E1910" s="139" t="s">
        <v>2513</v>
      </c>
      <c r="F1910" s="139">
        <f t="shared" si="29"/>
        <v>32041</v>
      </c>
    </row>
    <row r="1911" spans="2:6" x14ac:dyDescent="0.2">
      <c r="B1911" s="137" t="s">
        <v>975</v>
      </c>
      <c r="C1911" s="138">
        <v>45900</v>
      </c>
      <c r="D1911" s="139" t="s">
        <v>3089</v>
      </c>
      <c r="E1911" s="139" t="s">
        <v>2573</v>
      </c>
      <c r="F1911" s="139">
        <f t="shared" si="29"/>
        <v>45901</v>
      </c>
    </row>
    <row r="1912" spans="2:6" x14ac:dyDescent="0.2">
      <c r="B1912" s="137" t="s">
        <v>976</v>
      </c>
      <c r="C1912" s="138">
        <v>22106</v>
      </c>
      <c r="D1912" s="139" t="s">
        <v>2851</v>
      </c>
      <c r="E1912" s="139" t="s">
        <v>2503</v>
      </c>
      <c r="F1912" s="139">
        <f t="shared" si="29"/>
        <v>22107</v>
      </c>
    </row>
    <row r="1913" spans="2:6" x14ac:dyDescent="0.2">
      <c r="B1913" s="137" t="s">
        <v>977</v>
      </c>
      <c r="C1913" s="138">
        <v>23470</v>
      </c>
      <c r="D1913" s="139" t="s">
        <v>3203</v>
      </c>
      <c r="E1913" s="139" t="s">
        <v>2503</v>
      </c>
      <c r="F1913" s="139">
        <f t="shared" si="29"/>
        <v>23471</v>
      </c>
    </row>
    <row r="1914" spans="2:6" x14ac:dyDescent="0.2">
      <c r="B1914" s="137" t="s">
        <v>978</v>
      </c>
      <c r="C1914" s="138">
        <v>42250</v>
      </c>
      <c r="D1914" s="139" t="s">
        <v>2977</v>
      </c>
      <c r="E1914" s="139" t="s">
        <v>2513</v>
      </c>
      <c r="F1914" s="139">
        <f t="shared" si="29"/>
        <v>42251</v>
      </c>
    </row>
    <row r="1915" spans="2:6" x14ac:dyDescent="0.2">
      <c r="B1915" s="137" t="s">
        <v>979</v>
      </c>
      <c r="C1915" s="138">
        <v>81410</v>
      </c>
      <c r="D1915" s="139" t="s">
        <v>2787</v>
      </c>
      <c r="E1915" s="139" t="s">
        <v>2553</v>
      </c>
      <c r="F1915" s="139">
        <f t="shared" si="29"/>
        <v>81411</v>
      </c>
    </row>
    <row r="1916" spans="2:6" x14ac:dyDescent="0.2">
      <c r="B1916" s="137" t="s">
        <v>980</v>
      </c>
      <c r="C1916" s="138">
        <v>24080</v>
      </c>
      <c r="D1916" s="139" t="s">
        <v>3073</v>
      </c>
      <c r="E1916" s="139" t="s">
        <v>2503</v>
      </c>
      <c r="F1916" s="139">
        <f t="shared" si="29"/>
        <v>24081</v>
      </c>
    </row>
    <row r="1917" spans="2:6" x14ac:dyDescent="0.2">
      <c r="B1917" s="137" t="s">
        <v>981</v>
      </c>
      <c r="C1917" s="138">
        <v>24090</v>
      </c>
      <c r="D1917" s="139" t="s">
        <v>3073</v>
      </c>
      <c r="E1917" s="139" t="s">
        <v>2503</v>
      </c>
      <c r="F1917" s="139">
        <f t="shared" si="29"/>
        <v>24091</v>
      </c>
    </row>
    <row r="1918" spans="2:6" x14ac:dyDescent="0.2">
      <c r="B1918" s="137" t="s">
        <v>982</v>
      </c>
      <c r="C1918" s="138">
        <v>55170</v>
      </c>
      <c r="D1918" s="139" t="s">
        <v>2795</v>
      </c>
      <c r="E1918" s="139" t="s">
        <v>2513</v>
      </c>
      <c r="F1918" s="139">
        <f t="shared" si="29"/>
        <v>55171</v>
      </c>
    </row>
    <row r="1919" spans="2:6" x14ac:dyDescent="0.2">
      <c r="B1919" s="137" t="s">
        <v>983</v>
      </c>
      <c r="C1919" s="138">
        <v>41030</v>
      </c>
      <c r="D1919" s="139" t="s">
        <v>3109</v>
      </c>
      <c r="E1919" s="139" t="s">
        <v>2513</v>
      </c>
      <c r="F1919" s="139">
        <f t="shared" si="29"/>
        <v>41031</v>
      </c>
    </row>
    <row r="1920" spans="2:6" x14ac:dyDescent="0.2">
      <c r="B1920" s="137" t="s">
        <v>984</v>
      </c>
      <c r="C1920" s="138">
        <v>34400</v>
      </c>
      <c r="D1920" s="139" t="s">
        <v>2838</v>
      </c>
      <c r="E1920" s="139" t="s">
        <v>2513</v>
      </c>
      <c r="F1920" s="139">
        <f t="shared" si="29"/>
        <v>34401</v>
      </c>
    </row>
    <row r="1921" spans="2:6" x14ac:dyDescent="0.2">
      <c r="B1921" s="137" t="s">
        <v>985</v>
      </c>
      <c r="C1921" s="138">
        <v>65170</v>
      </c>
      <c r="D1921" s="139" t="s">
        <v>3132</v>
      </c>
      <c r="E1921" s="139" t="s">
        <v>2525</v>
      </c>
      <c r="F1921" s="139">
        <f t="shared" si="29"/>
        <v>65171</v>
      </c>
    </row>
    <row r="1922" spans="2:6" x14ac:dyDescent="0.2">
      <c r="B1922" s="137" t="s">
        <v>986</v>
      </c>
      <c r="C1922" s="138">
        <v>65180</v>
      </c>
      <c r="D1922" s="139" t="s">
        <v>3132</v>
      </c>
      <c r="E1922" s="139" t="s">
        <v>2525</v>
      </c>
      <c r="F1922" s="139">
        <f t="shared" si="29"/>
        <v>65181</v>
      </c>
    </row>
    <row r="1923" spans="2:6" x14ac:dyDescent="0.2">
      <c r="B1923" s="137" t="s">
        <v>987</v>
      </c>
      <c r="C1923" s="138">
        <v>49370</v>
      </c>
      <c r="D1923" s="139" t="s">
        <v>2841</v>
      </c>
      <c r="E1923" s="139" t="s">
        <v>2513</v>
      </c>
      <c r="F1923" s="139">
        <f t="shared" si="29"/>
        <v>49371</v>
      </c>
    </row>
    <row r="1924" spans="2:6" x14ac:dyDescent="0.2">
      <c r="B1924" s="137" t="s">
        <v>988</v>
      </c>
      <c r="C1924" s="138">
        <v>33700</v>
      </c>
      <c r="D1924" s="139" t="s">
        <v>2893</v>
      </c>
      <c r="E1924" s="139" t="s">
        <v>2513</v>
      </c>
      <c r="F1924" s="139">
        <f t="shared" si="29"/>
        <v>33701</v>
      </c>
    </row>
    <row r="1925" spans="2:6" x14ac:dyDescent="0.2">
      <c r="B1925" s="137" t="s">
        <v>989</v>
      </c>
      <c r="C1925" s="138">
        <v>37200</v>
      </c>
      <c r="D1925" s="139" t="s">
        <v>2882</v>
      </c>
      <c r="E1925" s="139" t="s">
        <v>2513</v>
      </c>
      <c r="F1925" s="139">
        <f t="shared" si="29"/>
        <v>37201</v>
      </c>
    </row>
    <row r="1926" spans="2:6" x14ac:dyDescent="0.2">
      <c r="B1926" s="137" t="s">
        <v>990</v>
      </c>
      <c r="C1926" s="138">
        <v>35160</v>
      </c>
      <c r="D1926" s="139" t="s">
        <v>2816</v>
      </c>
      <c r="E1926" s="139" t="s">
        <v>2513</v>
      </c>
      <c r="F1926" s="139">
        <f t="shared" si="29"/>
        <v>35161</v>
      </c>
    </row>
    <row r="1927" spans="2:6" x14ac:dyDescent="0.2">
      <c r="B1927" s="137" t="s">
        <v>991</v>
      </c>
      <c r="C1927" s="138">
        <v>78064</v>
      </c>
      <c r="D1927" s="139" t="s">
        <v>2929</v>
      </c>
      <c r="E1927" s="139" t="s">
        <v>2525</v>
      </c>
      <c r="F1927" s="139">
        <f t="shared" ref="F1927:F1990" si="30">C1927+1</f>
        <v>78065</v>
      </c>
    </row>
    <row r="1928" spans="2:6" x14ac:dyDescent="0.2">
      <c r="B1928" s="137" t="s">
        <v>992</v>
      </c>
      <c r="C1928" s="138">
        <v>50510</v>
      </c>
      <c r="D1928" s="139" t="s">
        <v>2867</v>
      </c>
      <c r="E1928" s="139" t="s">
        <v>2513</v>
      </c>
      <c r="F1928" s="139">
        <f t="shared" si="30"/>
        <v>50511</v>
      </c>
    </row>
    <row r="1929" spans="2:6" x14ac:dyDescent="0.2">
      <c r="B1929" s="137" t="s">
        <v>993</v>
      </c>
      <c r="C1929" s="138">
        <v>47640</v>
      </c>
      <c r="D1929" s="139" t="s">
        <v>2802</v>
      </c>
      <c r="E1929" s="139" t="s">
        <v>2513</v>
      </c>
      <c r="F1929" s="139">
        <f t="shared" si="30"/>
        <v>47641</v>
      </c>
    </row>
    <row r="1930" spans="2:6" x14ac:dyDescent="0.2">
      <c r="B1930" s="137" t="s">
        <v>994</v>
      </c>
      <c r="C1930" s="138">
        <v>23370</v>
      </c>
      <c r="D1930" s="139" t="s">
        <v>3140</v>
      </c>
      <c r="E1930" s="139" t="s">
        <v>2503</v>
      </c>
      <c r="F1930" s="139">
        <f t="shared" si="30"/>
        <v>23371</v>
      </c>
    </row>
    <row r="1931" spans="2:6" x14ac:dyDescent="0.2">
      <c r="B1931" s="137" t="s">
        <v>995</v>
      </c>
      <c r="C1931" s="138">
        <v>50020</v>
      </c>
      <c r="D1931" s="139" t="s">
        <v>2789</v>
      </c>
      <c r="E1931" s="139" t="s">
        <v>2513</v>
      </c>
      <c r="F1931" s="139">
        <f t="shared" si="30"/>
        <v>50021</v>
      </c>
    </row>
    <row r="1932" spans="2:6" x14ac:dyDescent="0.2">
      <c r="B1932" s="137" t="s">
        <v>996</v>
      </c>
      <c r="C1932" s="138">
        <v>27000</v>
      </c>
      <c r="D1932" s="139" t="s">
        <v>3102</v>
      </c>
      <c r="E1932" s="139" t="s">
        <v>2503</v>
      </c>
      <c r="F1932" s="139">
        <f t="shared" si="30"/>
        <v>27001</v>
      </c>
    </row>
    <row r="1933" spans="2:6" x14ac:dyDescent="0.2">
      <c r="B1933" s="137" t="s">
        <v>997</v>
      </c>
      <c r="C1933" s="138">
        <v>50750</v>
      </c>
      <c r="D1933" s="139" t="s">
        <v>2789</v>
      </c>
      <c r="E1933" s="139" t="s">
        <v>2513</v>
      </c>
      <c r="F1933" s="139">
        <f t="shared" si="30"/>
        <v>50751</v>
      </c>
    </row>
    <row r="1934" spans="2:6" x14ac:dyDescent="0.2">
      <c r="B1934" s="137" t="s">
        <v>998</v>
      </c>
      <c r="C1934" s="138">
        <v>26290</v>
      </c>
      <c r="D1934" s="139" t="s">
        <v>2844</v>
      </c>
      <c r="E1934" s="139" t="s">
        <v>2503</v>
      </c>
      <c r="F1934" s="139">
        <f t="shared" si="30"/>
        <v>26291</v>
      </c>
    </row>
    <row r="1935" spans="2:6" x14ac:dyDescent="0.2">
      <c r="B1935" s="137" t="s">
        <v>999</v>
      </c>
      <c r="C1935" s="138">
        <v>29140</v>
      </c>
      <c r="D1935" s="139" t="s">
        <v>2846</v>
      </c>
      <c r="E1935" s="139" t="s">
        <v>2503</v>
      </c>
      <c r="F1935" s="139">
        <f t="shared" si="30"/>
        <v>29141</v>
      </c>
    </row>
    <row r="1936" spans="2:6" x14ac:dyDescent="0.2">
      <c r="B1936" s="137" t="s">
        <v>1000</v>
      </c>
      <c r="C1936" s="138">
        <v>47090</v>
      </c>
      <c r="D1936" s="139" t="s">
        <v>3494</v>
      </c>
      <c r="E1936" s="139" t="s">
        <v>2513</v>
      </c>
      <c r="F1936" s="139">
        <f t="shared" si="30"/>
        <v>47091</v>
      </c>
    </row>
    <row r="1937" spans="2:6" x14ac:dyDescent="0.2">
      <c r="B1937" s="137" t="s">
        <v>1001</v>
      </c>
      <c r="C1937" s="138">
        <v>21046</v>
      </c>
      <c r="D1937" s="139" t="s">
        <v>2819</v>
      </c>
      <c r="E1937" s="139" t="s">
        <v>2503</v>
      </c>
      <c r="F1937" s="139">
        <f t="shared" si="30"/>
        <v>21047</v>
      </c>
    </row>
    <row r="1938" spans="2:6" x14ac:dyDescent="0.2">
      <c r="B1938" s="137" t="s">
        <v>1002</v>
      </c>
      <c r="C1938" s="138">
        <v>52368</v>
      </c>
      <c r="D1938" s="139" t="s">
        <v>2871</v>
      </c>
      <c r="E1938" s="139" t="s">
        <v>2513</v>
      </c>
      <c r="F1938" s="139">
        <f t="shared" si="30"/>
        <v>52369</v>
      </c>
    </row>
    <row r="1939" spans="2:6" x14ac:dyDescent="0.2">
      <c r="B1939" s="137" t="s">
        <v>1003</v>
      </c>
      <c r="C1939" s="138">
        <v>64350</v>
      </c>
      <c r="D1939" s="139" t="s">
        <v>2832</v>
      </c>
      <c r="E1939" s="139" t="s">
        <v>2513</v>
      </c>
      <c r="F1939" s="139">
        <f t="shared" si="30"/>
        <v>64351</v>
      </c>
    </row>
    <row r="1940" spans="2:6" x14ac:dyDescent="0.2">
      <c r="B1940" s="137" t="s">
        <v>1004</v>
      </c>
      <c r="C1940" s="138">
        <v>63360</v>
      </c>
      <c r="D1940" s="139" t="s">
        <v>2938</v>
      </c>
      <c r="E1940" s="139" t="s">
        <v>2513</v>
      </c>
      <c r="F1940" s="139">
        <f t="shared" si="30"/>
        <v>63361</v>
      </c>
    </row>
    <row r="1941" spans="2:6" x14ac:dyDescent="0.2">
      <c r="B1941" s="137" t="s">
        <v>1005</v>
      </c>
      <c r="C1941" s="138">
        <v>63180</v>
      </c>
      <c r="D1941" s="139" t="s">
        <v>2938</v>
      </c>
      <c r="E1941" s="139" t="s">
        <v>2513</v>
      </c>
      <c r="F1941" s="139">
        <f t="shared" si="30"/>
        <v>63181</v>
      </c>
    </row>
    <row r="1942" spans="2:6" x14ac:dyDescent="0.2">
      <c r="B1942" s="137" t="s">
        <v>1006</v>
      </c>
      <c r="C1942" s="138">
        <v>62250</v>
      </c>
      <c r="D1942" s="139" t="s">
        <v>2940</v>
      </c>
      <c r="E1942" s="139" t="s">
        <v>2513</v>
      </c>
      <c r="F1942" s="139">
        <f t="shared" si="30"/>
        <v>62251</v>
      </c>
    </row>
    <row r="1943" spans="2:6" x14ac:dyDescent="0.2">
      <c r="B1943" s="137" t="s">
        <v>1007</v>
      </c>
      <c r="C1943" s="138">
        <v>67120</v>
      </c>
      <c r="D1943" s="139" t="s">
        <v>2825</v>
      </c>
      <c r="E1943" s="139" t="s">
        <v>2525</v>
      </c>
      <c r="F1943" s="139">
        <f t="shared" si="30"/>
        <v>67121</v>
      </c>
    </row>
    <row r="1944" spans="2:6" x14ac:dyDescent="0.2">
      <c r="B1944" s="137" t="s">
        <v>1008</v>
      </c>
      <c r="C1944" s="138">
        <v>48600</v>
      </c>
      <c r="D1944" s="139" t="s">
        <v>2793</v>
      </c>
      <c r="E1944" s="139" t="s">
        <v>2513</v>
      </c>
      <c r="F1944" s="139">
        <f t="shared" si="30"/>
        <v>48601</v>
      </c>
    </row>
    <row r="1945" spans="2:6" x14ac:dyDescent="0.2">
      <c r="B1945" s="137" t="s">
        <v>1009</v>
      </c>
      <c r="C1945" s="138">
        <v>70100</v>
      </c>
      <c r="D1945" s="139" t="s">
        <v>2830</v>
      </c>
      <c r="E1945" s="139" t="s">
        <v>2525</v>
      </c>
      <c r="F1945" s="139">
        <f t="shared" si="30"/>
        <v>70101</v>
      </c>
    </row>
    <row r="1946" spans="2:6" x14ac:dyDescent="0.2">
      <c r="B1946" s="137" t="s">
        <v>1010</v>
      </c>
      <c r="C1946" s="138">
        <v>39540</v>
      </c>
      <c r="D1946" s="139" t="s">
        <v>2880</v>
      </c>
      <c r="E1946" s="139" t="s">
        <v>2513</v>
      </c>
      <c r="F1946" s="139">
        <f t="shared" si="30"/>
        <v>39541</v>
      </c>
    </row>
    <row r="1947" spans="2:6" x14ac:dyDescent="0.2">
      <c r="B1947" s="137" t="s">
        <v>1011</v>
      </c>
      <c r="C1947" s="138">
        <v>48150</v>
      </c>
      <c r="D1947" s="139" t="s">
        <v>2822</v>
      </c>
      <c r="E1947" s="139" t="s">
        <v>2513</v>
      </c>
      <c r="F1947" s="139">
        <f t="shared" si="30"/>
        <v>48151</v>
      </c>
    </row>
    <row r="1948" spans="2:6" x14ac:dyDescent="0.2">
      <c r="B1948" s="137" t="s">
        <v>1012</v>
      </c>
      <c r="C1948" s="138">
        <v>49390</v>
      </c>
      <c r="D1948" s="139" t="s">
        <v>2841</v>
      </c>
      <c r="E1948" s="139" t="s">
        <v>2513</v>
      </c>
      <c r="F1948" s="139">
        <f t="shared" si="30"/>
        <v>49391</v>
      </c>
    </row>
    <row r="1949" spans="2:6" x14ac:dyDescent="0.2">
      <c r="B1949" s="137" t="s">
        <v>1012</v>
      </c>
      <c r="C1949" s="138">
        <v>47540</v>
      </c>
      <c r="D1949" s="139" t="s">
        <v>2802</v>
      </c>
      <c r="E1949" s="139" t="s">
        <v>2513</v>
      </c>
      <c r="F1949" s="139">
        <f t="shared" si="30"/>
        <v>47541</v>
      </c>
    </row>
    <row r="1950" spans="2:6" x14ac:dyDescent="0.2">
      <c r="B1950" s="137" t="s">
        <v>1013</v>
      </c>
      <c r="C1950" s="138">
        <v>40210</v>
      </c>
      <c r="D1950" s="139" t="s">
        <v>2791</v>
      </c>
      <c r="E1950" s="139" t="s">
        <v>2513</v>
      </c>
      <c r="F1950" s="139">
        <f t="shared" si="30"/>
        <v>40211</v>
      </c>
    </row>
    <row r="1951" spans="2:6" x14ac:dyDescent="0.2">
      <c r="B1951" s="137" t="s">
        <v>1014</v>
      </c>
      <c r="C1951" s="138">
        <v>57040</v>
      </c>
      <c r="D1951" s="139" t="s">
        <v>2942</v>
      </c>
      <c r="E1951" s="139" t="s">
        <v>2513</v>
      </c>
      <c r="F1951" s="139">
        <f t="shared" si="30"/>
        <v>57041</v>
      </c>
    </row>
    <row r="1952" spans="2:6" x14ac:dyDescent="0.2">
      <c r="B1952" s="137" t="s">
        <v>2517</v>
      </c>
      <c r="C1952" s="138">
        <v>57000</v>
      </c>
      <c r="D1952" s="139" t="s">
        <v>2942</v>
      </c>
      <c r="E1952" s="139" t="s">
        <v>2513</v>
      </c>
      <c r="F1952" s="139">
        <f t="shared" si="30"/>
        <v>57001</v>
      </c>
    </row>
    <row r="1953" spans="2:6" x14ac:dyDescent="0.2">
      <c r="B1953" s="137" t="s">
        <v>1015</v>
      </c>
      <c r="C1953" s="138">
        <v>63354</v>
      </c>
      <c r="D1953" s="139" t="s">
        <v>2938</v>
      </c>
      <c r="E1953" s="139" t="s">
        <v>2513</v>
      </c>
      <c r="F1953" s="139">
        <f t="shared" si="30"/>
        <v>63355</v>
      </c>
    </row>
    <row r="1954" spans="2:6" x14ac:dyDescent="0.2">
      <c r="B1954" s="137" t="s">
        <v>1016</v>
      </c>
      <c r="C1954" s="138">
        <v>51060</v>
      </c>
      <c r="D1954" s="139" t="s">
        <v>2828</v>
      </c>
      <c r="E1954" s="139" t="s">
        <v>2513</v>
      </c>
      <c r="F1954" s="139">
        <f t="shared" si="30"/>
        <v>51061</v>
      </c>
    </row>
    <row r="1955" spans="2:6" x14ac:dyDescent="0.2">
      <c r="B1955" s="137" t="s">
        <v>1017</v>
      </c>
      <c r="C1955" s="138">
        <v>37750</v>
      </c>
      <c r="D1955" s="139" t="s">
        <v>2882</v>
      </c>
      <c r="E1955" s="139" t="s">
        <v>2513</v>
      </c>
      <c r="F1955" s="139">
        <f t="shared" si="30"/>
        <v>37751</v>
      </c>
    </row>
    <row r="1956" spans="2:6" x14ac:dyDescent="0.2">
      <c r="B1956" s="137" t="s">
        <v>1018</v>
      </c>
      <c r="C1956" s="138">
        <v>51274</v>
      </c>
      <c r="D1956" s="139" t="s">
        <v>2828</v>
      </c>
      <c r="E1956" s="139" t="s">
        <v>2513</v>
      </c>
      <c r="F1956" s="139">
        <f t="shared" si="30"/>
        <v>51275</v>
      </c>
    </row>
    <row r="1957" spans="2:6" x14ac:dyDescent="0.2">
      <c r="B1957" s="137" t="s">
        <v>2588</v>
      </c>
      <c r="C1957" s="138">
        <v>19200</v>
      </c>
      <c r="D1957" s="139" t="s">
        <v>3029</v>
      </c>
      <c r="E1957" s="139" t="s">
        <v>2503</v>
      </c>
      <c r="F1957" s="139">
        <f t="shared" si="30"/>
        <v>19201</v>
      </c>
    </row>
    <row r="1958" spans="2:6" x14ac:dyDescent="0.2">
      <c r="B1958" s="137" t="s">
        <v>1019</v>
      </c>
      <c r="C1958" s="138">
        <v>48830</v>
      </c>
      <c r="D1958" s="139" t="s">
        <v>2793</v>
      </c>
      <c r="E1958" s="139" t="s">
        <v>2513</v>
      </c>
      <c r="F1958" s="139">
        <f t="shared" si="30"/>
        <v>48831</v>
      </c>
    </row>
    <row r="1959" spans="2:6" x14ac:dyDescent="0.2">
      <c r="B1959" s="137" t="s">
        <v>1020</v>
      </c>
      <c r="C1959" s="138">
        <v>40220</v>
      </c>
      <c r="D1959" s="139" t="s">
        <v>2791</v>
      </c>
      <c r="E1959" s="139" t="s">
        <v>2513</v>
      </c>
      <c r="F1959" s="139">
        <f t="shared" si="30"/>
        <v>40221</v>
      </c>
    </row>
    <row r="1960" spans="2:6" x14ac:dyDescent="0.2">
      <c r="B1960" s="137" t="s">
        <v>1021</v>
      </c>
      <c r="C1960" s="138">
        <v>17234</v>
      </c>
      <c r="D1960" s="139" t="s">
        <v>2862</v>
      </c>
      <c r="E1960" s="139" t="s">
        <v>2503</v>
      </c>
      <c r="F1960" s="139">
        <f t="shared" si="30"/>
        <v>17235</v>
      </c>
    </row>
    <row r="1961" spans="2:6" x14ac:dyDescent="0.2">
      <c r="B1961" s="137" t="s">
        <v>1022</v>
      </c>
      <c r="C1961" s="138">
        <v>25170</v>
      </c>
      <c r="D1961" s="139" t="s">
        <v>3046</v>
      </c>
      <c r="E1961" s="139" t="s">
        <v>2503</v>
      </c>
      <c r="F1961" s="139">
        <f t="shared" si="30"/>
        <v>25171</v>
      </c>
    </row>
    <row r="1962" spans="2:6" x14ac:dyDescent="0.2">
      <c r="B1962" s="137" t="s">
        <v>1023</v>
      </c>
      <c r="C1962" s="138">
        <v>32300</v>
      </c>
      <c r="D1962" s="139" t="s">
        <v>2893</v>
      </c>
      <c r="E1962" s="139" t="s">
        <v>2513</v>
      </c>
      <c r="F1962" s="139">
        <f t="shared" si="30"/>
        <v>32301</v>
      </c>
    </row>
    <row r="1963" spans="2:6" x14ac:dyDescent="0.2">
      <c r="B1963" s="137" t="s">
        <v>1024</v>
      </c>
      <c r="C1963" s="138">
        <v>47444</v>
      </c>
      <c r="D1963" s="139" t="s">
        <v>2802</v>
      </c>
      <c r="E1963" s="139" t="s">
        <v>2513</v>
      </c>
      <c r="F1963" s="139">
        <f t="shared" si="30"/>
        <v>47445</v>
      </c>
    </row>
    <row r="1964" spans="2:6" x14ac:dyDescent="0.2">
      <c r="B1964" s="137" t="s">
        <v>1025</v>
      </c>
      <c r="C1964" s="138">
        <v>67210</v>
      </c>
      <c r="D1964" s="139" t="s">
        <v>2825</v>
      </c>
      <c r="E1964" s="139" t="s">
        <v>2525</v>
      </c>
      <c r="F1964" s="139">
        <f t="shared" si="30"/>
        <v>67211</v>
      </c>
    </row>
    <row r="1965" spans="2:6" x14ac:dyDescent="0.2">
      <c r="B1965" s="137" t="s">
        <v>1026</v>
      </c>
      <c r="C1965" s="138">
        <v>24270</v>
      </c>
      <c r="D1965" s="139" t="s">
        <v>3073</v>
      </c>
      <c r="E1965" s="139" t="s">
        <v>2503</v>
      </c>
      <c r="F1965" s="139">
        <f t="shared" si="30"/>
        <v>24271</v>
      </c>
    </row>
    <row r="1966" spans="2:6" x14ac:dyDescent="0.2">
      <c r="B1966" s="137" t="s">
        <v>1027</v>
      </c>
      <c r="C1966" s="138">
        <v>65150</v>
      </c>
      <c r="D1966" s="139" t="s">
        <v>3132</v>
      </c>
      <c r="E1966" s="139" t="s">
        <v>2525</v>
      </c>
      <c r="F1966" s="139">
        <f t="shared" si="30"/>
        <v>65151</v>
      </c>
    </row>
    <row r="1967" spans="2:6" x14ac:dyDescent="0.2">
      <c r="B1967" s="137" t="s">
        <v>1028</v>
      </c>
      <c r="C1967" s="138">
        <v>48420</v>
      </c>
      <c r="D1967" s="139" t="s">
        <v>2793</v>
      </c>
      <c r="E1967" s="139" t="s">
        <v>2513</v>
      </c>
      <c r="F1967" s="139">
        <f t="shared" si="30"/>
        <v>48421</v>
      </c>
    </row>
    <row r="1968" spans="2:6" x14ac:dyDescent="0.2">
      <c r="B1968" s="137" t="s">
        <v>1029</v>
      </c>
      <c r="C1968" s="138">
        <v>43480</v>
      </c>
      <c r="D1968" s="139" t="s">
        <v>2865</v>
      </c>
      <c r="E1968" s="139" t="s">
        <v>2513</v>
      </c>
      <c r="F1968" s="139">
        <f t="shared" si="30"/>
        <v>43481</v>
      </c>
    </row>
    <row r="1969" spans="2:6" x14ac:dyDescent="0.2">
      <c r="B1969" s="137" t="s">
        <v>1030</v>
      </c>
      <c r="C1969" s="138">
        <v>18600</v>
      </c>
      <c r="D1969" s="139" t="s">
        <v>3026</v>
      </c>
      <c r="E1969" s="139" t="s">
        <v>2503</v>
      </c>
      <c r="F1969" s="139">
        <f t="shared" si="30"/>
        <v>18601</v>
      </c>
    </row>
    <row r="1970" spans="2:6" x14ac:dyDescent="0.2">
      <c r="B1970" s="137" t="s">
        <v>1031</v>
      </c>
      <c r="C1970" s="138">
        <v>69150</v>
      </c>
      <c r="D1970" s="139" t="s">
        <v>2925</v>
      </c>
      <c r="E1970" s="139" t="s">
        <v>2525</v>
      </c>
      <c r="F1970" s="139">
        <f t="shared" si="30"/>
        <v>69151</v>
      </c>
    </row>
    <row r="1971" spans="2:6" x14ac:dyDescent="0.2">
      <c r="B1971" s="137" t="s">
        <v>1032</v>
      </c>
      <c r="C1971" s="138">
        <v>69350</v>
      </c>
      <c r="D1971" s="139" t="s">
        <v>2925</v>
      </c>
      <c r="E1971" s="139" t="s">
        <v>2525</v>
      </c>
      <c r="F1971" s="139">
        <f t="shared" si="30"/>
        <v>69351</v>
      </c>
    </row>
    <row r="1972" spans="2:6" x14ac:dyDescent="0.2">
      <c r="B1972" s="137" t="s">
        <v>1033</v>
      </c>
      <c r="C1972" s="138">
        <v>63250</v>
      </c>
      <c r="D1972" s="139" t="s">
        <v>2938</v>
      </c>
      <c r="E1972" s="139" t="s">
        <v>2513</v>
      </c>
      <c r="F1972" s="139">
        <f t="shared" si="30"/>
        <v>63251</v>
      </c>
    </row>
    <row r="1973" spans="2:6" x14ac:dyDescent="0.2">
      <c r="B1973" s="137" t="s">
        <v>1034</v>
      </c>
      <c r="C1973" s="138">
        <v>51070</v>
      </c>
      <c r="D1973" s="139" t="s">
        <v>2828</v>
      </c>
      <c r="E1973" s="139" t="s">
        <v>2513</v>
      </c>
      <c r="F1973" s="139">
        <f t="shared" si="30"/>
        <v>51071</v>
      </c>
    </row>
    <row r="1974" spans="2:6" x14ac:dyDescent="0.2">
      <c r="B1974" s="137" t="s">
        <v>1035</v>
      </c>
      <c r="C1974" s="138">
        <v>32230</v>
      </c>
      <c r="D1974" s="139" t="s">
        <v>2893</v>
      </c>
      <c r="E1974" s="139" t="s">
        <v>2513</v>
      </c>
      <c r="F1974" s="139">
        <f t="shared" si="30"/>
        <v>32231</v>
      </c>
    </row>
    <row r="1975" spans="2:6" x14ac:dyDescent="0.2">
      <c r="B1975" s="137" t="s">
        <v>1036</v>
      </c>
      <c r="C1975" s="138">
        <v>10060</v>
      </c>
      <c r="D1975" s="139" t="s">
        <v>2811</v>
      </c>
      <c r="E1975" s="139" t="s">
        <v>2508</v>
      </c>
      <c r="F1975" s="139">
        <f t="shared" si="30"/>
        <v>10061</v>
      </c>
    </row>
    <row r="1976" spans="2:6" x14ac:dyDescent="0.2">
      <c r="B1976" s="137" t="s">
        <v>1037</v>
      </c>
      <c r="C1976" s="138">
        <v>47104</v>
      </c>
      <c r="D1976" s="139" t="s">
        <v>3095</v>
      </c>
      <c r="E1976" s="139" t="s">
        <v>2513</v>
      </c>
      <c r="F1976" s="139">
        <f t="shared" si="30"/>
        <v>47105</v>
      </c>
    </row>
    <row r="1977" spans="2:6" x14ac:dyDescent="0.2">
      <c r="B1977" s="137" t="s">
        <v>1038</v>
      </c>
      <c r="C1977" s="138">
        <v>47490</v>
      </c>
      <c r="D1977" s="139" t="s">
        <v>2802</v>
      </c>
      <c r="E1977" s="139" t="s">
        <v>2513</v>
      </c>
      <c r="F1977" s="139">
        <f t="shared" si="30"/>
        <v>47491</v>
      </c>
    </row>
    <row r="1978" spans="2:6" x14ac:dyDescent="0.2">
      <c r="B1978" s="137" t="s">
        <v>1039</v>
      </c>
      <c r="C1978" s="138">
        <v>50982</v>
      </c>
      <c r="D1978" s="139" t="s">
        <v>2789</v>
      </c>
      <c r="E1978" s="139" t="s">
        <v>2513</v>
      </c>
      <c r="F1978" s="139">
        <f t="shared" si="30"/>
        <v>50983</v>
      </c>
    </row>
    <row r="1979" spans="2:6" x14ac:dyDescent="0.2">
      <c r="B1979" s="137" t="s">
        <v>1040</v>
      </c>
      <c r="C1979" s="138">
        <v>37300</v>
      </c>
      <c r="D1979" s="139" t="s">
        <v>2882</v>
      </c>
      <c r="E1979" s="139" t="s">
        <v>2513</v>
      </c>
      <c r="F1979" s="139">
        <f t="shared" si="30"/>
        <v>37301</v>
      </c>
    </row>
    <row r="1980" spans="2:6" x14ac:dyDescent="0.2">
      <c r="B1980" s="137" t="s">
        <v>1041</v>
      </c>
      <c r="C1980" s="138">
        <v>87600</v>
      </c>
      <c r="D1980" s="139" t="s">
        <v>2869</v>
      </c>
      <c r="E1980" s="139" t="s">
        <v>2553</v>
      </c>
      <c r="F1980" s="139">
        <f t="shared" si="30"/>
        <v>87601</v>
      </c>
    </row>
    <row r="1981" spans="2:6" x14ac:dyDescent="0.2">
      <c r="B1981" s="137" t="s">
        <v>1042</v>
      </c>
      <c r="C1981" s="138">
        <v>36320</v>
      </c>
      <c r="D1981" s="139" t="s">
        <v>2952</v>
      </c>
      <c r="E1981" s="139" t="s">
        <v>2513</v>
      </c>
      <c r="F1981" s="139">
        <f t="shared" si="30"/>
        <v>36321</v>
      </c>
    </row>
    <row r="1982" spans="2:6" x14ac:dyDescent="0.2">
      <c r="B1982" s="137" t="s">
        <v>1043</v>
      </c>
      <c r="C1982" s="138">
        <v>47700</v>
      </c>
      <c r="D1982" s="139" t="s">
        <v>2797</v>
      </c>
      <c r="E1982" s="139" t="s">
        <v>2513</v>
      </c>
      <c r="F1982" s="139">
        <f t="shared" si="30"/>
        <v>47701</v>
      </c>
    </row>
    <row r="1983" spans="2:6" x14ac:dyDescent="0.2">
      <c r="B1983" s="137" t="s">
        <v>1044</v>
      </c>
      <c r="C1983" s="138">
        <v>48704</v>
      </c>
      <c r="D1983" s="139" t="s">
        <v>2793</v>
      </c>
      <c r="E1983" s="139" t="s">
        <v>2513</v>
      </c>
      <c r="F1983" s="139">
        <f t="shared" si="30"/>
        <v>48705</v>
      </c>
    </row>
    <row r="1984" spans="2:6" x14ac:dyDescent="0.2">
      <c r="B1984" s="137" t="s">
        <v>1045</v>
      </c>
      <c r="C1984" s="138">
        <v>48034</v>
      </c>
      <c r="D1984" s="139" t="s">
        <v>2822</v>
      </c>
      <c r="E1984" s="139" t="s">
        <v>2513</v>
      </c>
      <c r="F1984" s="139">
        <f t="shared" si="30"/>
        <v>48035</v>
      </c>
    </row>
    <row r="1985" spans="2:6" x14ac:dyDescent="0.2">
      <c r="B1985" s="137" t="s">
        <v>2778</v>
      </c>
      <c r="C1985" s="138">
        <v>68100</v>
      </c>
      <c r="D1985" s="139" t="s">
        <v>3194</v>
      </c>
      <c r="E1985" s="139" t="s">
        <v>2525</v>
      </c>
      <c r="F1985" s="139">
        <f t="shared" si="30"/>
        <v>68101</v>
      </c>
    </row>
    <row r="1986" spans="2:6" x14ac:dyDescent="0.2">
      <c r="B1986" s="137" t="s">
        <v>1046</v>
      </c>
      <c r="C1986" s="138">
        <v>49700</v>
      </c>
      <c r="D1986" s="139" t="s">
        <v>2841</v>
      </c>
      <c r="E1986" s="139" t="s">
        <v>2513</v>
      </c>
      <c r="F1986" s="139">
        <f t="shared" si="30"/>
        <v>49701</v>
      </c>
    </row>
    <row r="1987" spans="2:6" x14ac:dyDescent="0.2">
      <c r="B1987" s="137" t="s">
        <v>1047</v>
      </c>
      <c r="C1987" s="138">
        <v>12390</v>
      </c>
      <c r="D1987" s="139" t="s">
        <v>2922</v>
      </c>
      <c r="E1987" s="139" t="s">
        <v>2508</v>
      </c>
      <c r="F1987" s="139">
        <f t="shared" si="30"/>
        <v>12391</v>
      </c>
    </row>
    <row r="1988" spans="2:6" x14ac:dyDescent="0.2">
      <c r="B1988" s="137" t="s">
        <v>1048</v>
      </c>
      <c r="C1988" s="138">
        <v>39600</v>
      </c>
      <c r="D1988" s="139" t="s">
        <v>2880</v>
      </c>
      <c r="E1988" s="139" t="s">
        <v>2513</v>
      </c>
      <c r="F1988" s="139">
        <f t="shared" si="30"/>
        <v>39601</v>
      </c>
    </row>
    <row r="1989" spans="2:6" x14ac:dyDescent="0.2">
      <c r="B1989" s="137" t="s">
        <v>1049</v>
      </c>
      <c r="C1989" s="138">
        <v>47294</v>
      </c>
      <c r="D1989" s="139" t="s">
        <v>2802</v>
      </c>
      <c r="E1989" s="139" t="s">
        <v>2513</v>
      </c>
      <c r="F1989" s="139">
        <f t="shared" si="30"/>
        <v>47295</v>
      </c>
    </row>
    <row r="1990" spans="2:6" x14ac:dyDescent="0.2">
      <c r="B1990" s="137" t="s">
        <v>1050</v>
      </c>
      <c r="C1990" s="138">
        <v>64460</v>
      </c>
      <c r="D1990" s="139" t="s">
        <v>2832</v>
      </c>
      <c r="E1990" s="139" t="s">
        <v>2513</v>
      </c>
      <c r="F1990" s="139">
        <f t="shared" si="30"/>
        <v>64461</v>
      </c>
    </row>
    <row r="1991" spans="2:6" ht="25.5" x14ac:dyDescent="0.2">
      <c r="B1991" s="137" t="s">
        <v>1051</v>
      </c>
      <c r="C1991" s="138">
        <v>43670</v>
      </c>
      <c r="D1991" s="139" t="s">
        <v>2865</v>
      </c>
      <c r="E1991" s="139" t="s">
        <v>2513</v>
      </c>
      <c r="F1991" s="139">
        <f t="shared" ref="F1991:F2054" si="31">C1991+1</f>
        <v>43671</v>
      </c>
    </row>
    <row r="1992" spans="2:6" x14ac:dyDescent="0.2">
      <c r="B1992" s="137" t="s">
        <v>1052</v>
      </c>
      <c r="C1992" s="138">
        <v>51650</v>
      </c>
      <c r="D1992" s="139" t="s">
        <v>3221</v>
      </c>
      <c r="E1992" s="139" t="s">
        <v>2513</v>
      </c>
      <c r="F1992" s="139">
        <f t="shared" si="31"/>
        <v>51651</v>
      </c>
    </row>
    <row r="1993" spans="2:6" x14ac:dyDescent="0.2">
      <c r="B1993" s="137" t="s">
        <v>1053</v>
      </c>
      <c r="C1993" s="138">
        <v>81450</v>
      </c>
      <c r="D1993" s="139" t="s">
        <v>3064</v>
      </c>
      <c r="E1993" s="139" t="s">
        <v>2553</v>
      </c>
      <c r="F1993" s="139">
        <f t="shared" si="31"/>
        <v>81451</v>
      </c>
    </row>
    <row r="1994" spans="2:6" x14ac:dyDescent="0.2">
      <c r="B1994" s="137" t="s">
        <v>1054</v>
      </c>
      <c r="C1994" s="138">
        <v>25230</v>
      </c>
      <c r="D1994" s="139" t="s">
        <v>3046</v>
      </c>
      <c r="E1994" s="139" t="s">
        <v>2503</v>
      </c>
      <c r="F1994" s="139">
        <f t="shared" si="31"/>
        <v>25231</v>
      </c>
    </row>
    <row r="1995" spans="2:6" x14ac:dyDescent="0.2">
      <c r="B1995" s="137" t="s">
        <v>1055</v>
      </c>
      <c r="C1995" s="138">
        <v>48570</v>
      </c>
      <c r="D1995" s="139" t="s">
        <v>2793</v>
      </c>
      <c r="E1995" s="139" t="s">
        <v>2513</v>
      </c>
      <c r="F1995" s="139">
        <f t="shared" si="31"/>
        <v>48571</v>
      </c>
    </row>
    <row r="1996" spans="2:6" x14ac:dyDescent="0.2">
      <c r="B1996" s="137" t="s">
        <v>1056</v>
      </c>
      <c r="C1996" s="138">
        <v>50000</v>
      </c>
      <c r="D1996" s="139" t="s">
        <v>2789</v>
      </c>
      <c r="E1996" s="139" t="s">
        <v>2513</v>
      </c>
      <c r="F1996" s="139">
        <f t="shared" si="31"/>
        <v>50001</v>
      </c>
    </row>
    <row r="1997" spans="2:6" x14ac:dyDescent="0.2">
      <c r="B1997" s="137" t="s">
        <v>1057</v>
      </c>
      <c r="C1997" s="138">
        <v>28370</v>
      </c>
      <c r="D1997" s="139" t="s">
        <v>2809</v>
      </c>
      <c r="E1997" s="139" t="s">
        <v>2503</v>
      </c>
      <c r="F1997" s="139">
        <f t="shared" si="31"/>
        <v>28371</v>
      </c>
    </row>
    <row r="1998" spans="2:6" x14ac:dyDescent="0.2">
      <c r="B1998" s="137" t="s">
        <v>1058</v>
      </c>
      <c r="C1998" s="138">
        <v>28200</v>
      </c>
      <c r="D1998" s="139" t="s">
        <v>2809</v>
      </c>
      <c r="E1998" s="139" t="s">
        <v>2503</v>
      </c>
      <c r="F1998" s="139">
        <f t="shared" si="31"/>
        <v>28201</v>
      </c>
    </row>
    <row r="1999" spans="2:6" x14ac:dyDescent="0.2">
      <c r="B1999" s="137" t="s">
        <v>1059</v>
      </c>
      <c r="C1999" s="138">
        <v>30020</v>
      </c>
      <c r="D1999" s="139" t="s">
        <v>2800</v>
      </c>
      <c r="E1999" s="139" t="s">
        <v>2513</v>
      </c>
      <c r="F1999" s="139">
        <f t="shared" si="31"/>
        <v>30021</v>
      </c>
    </row>
    <row r="2000" spans="2:6" x14ac:dyDescent="0.2">
      <c r="B2000" s="137" t="s">
        <v>1060</v>
      </c>
      <c r="C2000" s="138">
        <v>28350</v>
      </c>
      <c r="D2000" s="139" t="s">
        <v>2809</v>
      </c>
      <c r="E2000" s="139" t="s">
        <v>2503</v>
      </c>
      <c r="F2000" s="139">
        <f t="shared" si="31"/>
        <v>28351</v>
      </c>
    </row>
    <row r="2001" spans="2:6" x14ac:dyDescent="0.2">
      <c r="B2001" s="137" t="s">
        <v>1061</v>
      </c>
      <c r="C2001" s="138">
        <v>28352</v>
      </c>
      <c r="D2001" s="139" t="s">
        <v>2809</v>
      </c>
      <c r="E2001" s="139" t="s">
        <v>2503</v>
      </c>
      <c r="F2001" s="139">
        <f t="shared" si="31"/>
        <v>28353</v>
      </c>
    </row>
    <row r="2002" spans="2:6" x14ac:dyDescent="0.2">
      <c r="B2002" s="137" t="s">
        <v>1062</v>
      </c>
      <c r="C2002" s="138">
        <v>22720</v>
      </c>
      <c r="D2002" s="139" t="s">
        <v>2849</v>
      </c>
      <c r="E2002" s="139" t="s">
        <v>2503</v>
      </c>
      <c r="F2002" s="139">
        <f t="shared" si="31"/>
        <v>22721</v>
      </c>
    </row>
    <row r="2003" spans="2:6" x14ac:dyDescent="0.2">
      <c r="B2003" s="137" t="s">
        <v>1063</v>
      </c>
      <c r="C2003" s="138">
        <v>22590</v>
      </c>
      <c r="D2003" s="139" t="s">
        <v>2849</v>
      </c>
      <c r="E2003" s="139" t="s">
        <v>2503</v>
      </c>
      <c r="F2003" s="139">
        <f t="shared" si="31"/>
        <v>22591</v>
      </c>
    </row>
    <row r="2004" spans="2:6" x14ac:dyDescent="0.2">
      <c r="B2004" s="137" t="s">
        <v>1064</v>
      </c>
      <c r="C2004" s="138">
        <v>58190</v>
      </c>
      <c r="D2004" s="139" t="s">
        <v>2948</v>
      </c>
      <c r="E2004" s="139" t="s">
        <v>2513</v>
      </c>
      <c r="F2004" s="139">
        <f t="shared" si="31"/>
        <v>58191</v>
      </c>
    </row>
    <row r="2005" spans="2:6" x14ac:dyDescent="0.2">
      <c r="B2005" s="137" t="s">
        <v>1065</v>
      </c>
      <c r="C2005" s="138">
        <v>86400</v>
      </c>
      <c r="D2005" s="139" t="s">
        <v>2869</v>
      </c>
      <c r="E2005" s="139" t="s">
        <v>2553</v>
      </c>
      <c r="F2005" s="139">
        <f t="shared" si="31"/>
        <v>86401</v>
      </c>
    </row>
    <row r="2006" spans="2:6" x14ac:dyDescent="0.2">
      <c r="B2006" s="137" t="s">
        <v>1066</v>
      </c>
      <c r="C2006" s="138">
        <v>29480</v>
      </c>
      <c r="D2006" s="139" t="s">
        <v>3404</v>
      </c>
      <c r="E2006" s="139" t="s">
        <v>2503</v>
      </c>
      <c r="F2006" s="139">
        <f t="shared" si="31"/>
        <v>29481</v>
      </c>
    </row>
    <row r="2007" spans="2:6" x14ac:dyDescent="0.2">
      <c r="B2007" s="137" t="s">
        <v>1067</v>
      </c>
      <c r="C2007" s="138">
        <v>61240</v>
      </c>
      <c r="D2007" s="139" t="s">
        <v>2904</v>
      </c>
      <c r="E2007" s="139" t="s">
        <v>2513</v>
      </c>
      <c r="F2007" s="139">
        <f t="shared" si="31"/>
        <v>61241</v>
      </c>
    </row>
    <row r="2008" spans="2:6" x14ac:dyDescent="0.2">
      <c r="B2008" s="137" t="s">
        <v>1068</v>
      </c>
      <c r="C2008" s="138">
        <v>24460</v>
      </c>
      <c r="D2008" s="139" t="s">
        <v>3059</v>
      </c>
      <c r="E2008" s="139" t="s">
        <v>2503</v>
      </c>
      <c r="F2008" s="139">
        <f t="shared" si="31"/>
        <v>24461</v>
      </c>
    </row>
    <row r="2009" spans="2:6" x14ac:dyDescent="0.2">
      <c r="B2009" s="137" t="s">
        <v>1069</v>
      </c>
      <c r="C2009" s="138">
        <v>40190</v>
      </c>
      <c r="D2009" s="139" t="s">
        <v>2791</v>
      </c>
      <c r="E2009" s="139" t="s">
        <v>2513</v>
      </c>
      <c r="F2009" s="139">
        <f t="shared" si="31"/>
        <v>40191</v>
      </c>
    </row>
    <row r="2010" spans="2:6" x14ac:dyDescent="0.2">
      <c r="B2010" s="137" t="s">
        <v>1070</v>
      </c>
      <c r="C2010" s="138">
        <v>40100</v>
      </c>
      <c r="D2010" s="139" t="s">
        <v>2791</v>
      </c>
      <c r="E2010" s="139" t="s">
        <v>2513</v>
      </c>
      <c r="F2010" s="139">
        <f t="shared" si="31"/>
        <v>40101</v>
      </c>
    </row>
    <row r="2011" spans="2:6" x14ac:dyDescent="0.2">
      <c r="B2011" s="137" t="s">
        <v>1071</v>
      </c>
      <c r="C2011" s="138">
        <v>40180</v>
      </c>
      <c r="D2011" s="139" t="s">
        <v>2791</v>
      </c>
      <c r="E2011" s="139" t="s">
        <v>2513</v>
      </c>
      <c r="F2011" s="139">
        <f t="shared" si="31"/>
        <v>40181</v>
      </c>
    </row>
    <row r="2012" spans="2:6" x14ac:dyDescent="0.2">
      <c r="B2012" s="137" t="s">
        <v>1072</v>
      </c>
      <c r="C2012" s="138">
        <v>40160</v>
      </c>
      <c r="D2012" s="139" t="s">
        <v>2791</v>
      </c>
      <c r="E2012" s="139" t="s">
        <v>2513</v>
      </c>
      <c r="F2012" s="139">
        <f t="shared" si="31"/>
        <v>40161</v>
      </c>
    </row>
    <row r="2013" spans="2:6" x14ac:dyDescent="0.2">
      <c r="B2013" s="137" t="s">
        <v>1073</v>
      </c>
      <c r="C2013" s="138">
        <v>40170</v>
      </c>
      <c r="D2013" s="139" t="s">
        <v>2791</v>
      </c>
      <c r="E2013" s="139" t="s">
        <v>2513</v>
      </c>
      <c r="F2013" s="139">
        <f t="shared" si="31"/>
        <v>40171</v>
      </c>
    </row>
    <row r="2014" spans="2:6" x14ac:dyDescent="0.2">
      <c r="B2014" s="137" t="s">
        <v>1074</v>
      </c>
      <c r="C2014" s="138">
        <v>65100</v>
      </c>
      <c r="D2014" s="139" t="s">
        <v>3132</v>
      </c>
      <c r="E2014" s="139" t="s">
        <v>2525</v>
      </c>
      <c r="F2014" s="139">
        <f t="shared" si="31"/>
        <v>65101</v>
      </c>
    </row>
    <row r="2015" spans="2:6" x14ac:dyDescent="0.2">
      <c r="B2015" s="137" t="s">
        <v>1075</v>
      </c>
      <c r="C2015" s="138">
        <v>68010</v>
      </c>
      <c r="D2015" s="139" t="s">
        <v>3194</v>
      </c>
      <c r="E2015" s="139" t="s">
        <v>2525</v>
      </c>
      <c r="F2015" s="139">
        <f t="shared" si="31"/>
        <v>68011</v>
      </c>
    </row>
    <row r="2016" spans="2:6" x14ac:dyDescent="0.2">
      <c r="B2016" s="137" t="s">
        <v>1076</v>
      </c>
      <c r="C2016" s="138">
        <v>87900</v>
      </c>
      <c r="D2016" s="139" t="s">
        <v>2869</v>
      </c>
      <c r="E2016" s="139" t="s">
        <v>2553</v>
      </c>
      <c r="F2016" s="139">
        <f t="shared" si="31"/>
        <v>87901</v>
      </c>
    </row>
    <row r="2017" spans="2:6" x14ac:dyDescent="0.2">
      <c r="B2017" s="137" t="s">
        <v>1077</v>
      </c>
      <c r="C2017" s="138">
        <v>87550</v>
      </c>
      <c r="D2017" s="139" t="s">
        <v>2869</v>
      </c>
      <c r="E2017" s="139" t="s">
        <v>2553</v>
      </c>
      <c r="F2017" s="139">
        <f t="shared" si="31"/>
        <v>87551</v>
      </c>
    </row>
    <row r="2018" spans="2:6" x14ac:dyDescent="0.2">
      <c r="B2018" s="137" t="s">
        <v>1078</v>
      </c>
      <c r="C2018" s="138">
        <v>50994</v>
      </c>
      <c r="D2018" s="139" t="s">
        <v>2789</v>
      </c>
      <c r="E2018" s="139" t="s">
        <v>2513</v>
      </c>
      <c r="F2018" s="139">
        <f t="shared" si="31"/>
        <v>50995</v>
      </c>
    </row>
    <row r="2019" spans="2:6" x14ac:dyDescent="0.2">
      <c r="B2019" s="137" t="s">
        <v>1079</v>
      </c>
      <c r="C2019" s="138">
        <v>49024</v>
      </c>
      <c r="D2019" s="139" t="s">
        <v>2841</v>
      </c>
      <c r="E2019" s="139" t="s">
        <v>2513</v>
      </c>
      <c r="F2019" s="139">
        <f t="shared" si="31"/>
        <v>49025</v>
      </c>
    </row>
    <row r="2020" spans="2:6" x14ac:dyDescent="0.2">
      <c r="B2020" s="137" t="s">
        <v>1080</v>
      </c>
      <c r="C2020" s="138">
        <v>26250</v>
      </c>
      <c r="D2020" s="139" t="s">
        <v>2844</v>
      </c>
      <c r="E2020" s="139" t="s">
        <v>2503</v>
      </c>
      <c r="F2020" s="139">
        <f t="shared" si="31"/>
        <v>26251</v>
      </c>
    </row>
    <row r="2021" spans="2:6" x14ac:dyDescent="0.2">
      <c r="B2021" s="137" t="s">
        <v>1081</v>
      </c>
      <c r="C2021" s="138">
        <v>11110</v>
      </c>
      <c r="D2021" s="139" t="s">
        <v>2860</v>
      </c>
      <c r="E2021" s="139" t="s">
        <v>2508</v>
      </c>
      <c r="F2021" s="139">
        <f t="shared" si="31"/>
        <v>11111</v>
      </c>
    </row>
    <row r="2022" spans="2:6" x14ac:dyDescent="0.2">
      <c r="B2022" s="137" t="s">
        <v>1082</v>
      </c>
      <c r="C2022" s="138">
        <v>29510</v>
      </c>
      <c r="D2022" s="139" t="s">
        <v>3404</v>
      </c>
      <c r="E2022" s="139" t="s">
        <v>2503</v>
      </c>
      <c r="F2022" s="139">
        <f t="shared" si="31"/>
        <v>29511</v>
      </c>
    </row>
    <row r="2023" spans="2:6" x14ac:dyDescent="0.2">
      <c r="B2023" s="137" t="s">
        <v>1083</v>
      </c>
      <c r="C2023" s="138">
        <v>47890</v>
      </c>
      <c r="D2023" s="139" t="s">
        <v>2797</v>
      </c>
      <c r="E2023" s="139" t="s">
        <v>2513</v>
      </c>
      <c r="F2023" s="139">
        <f t="shared" si="31"/>
        <v>47891</v>
      </c>
    </row>
    <row r="2024" spans="2:6" x14ac:dyDescent="0.2">
      <c r="B2024" s="137" t="s">
        <v>1084</v>
      </c>
      <c r="C2024" s="138">
        <v>69020</v>
      </c>
      <c r="D2024" s="139" t="s">
        <v>2925</v>
      </c>
      <c r="E2024" s="139" t="s">
        <v>2878</v>
      </c>
      <c r="F2024" s="139">
        <f t="shared" si="31"/>
        <v>69021</v>
      </c>
    </row>
    <row r="2025" spans="2:6" x14ac:dyDescent="0.2">
      <c r="B2025" s="137" t="s">
        <v>1085</v>
      </c>
      <c r="C2025" s="138">
        <v>87500</v>
      </c>
      <c r="D2025" s="139" t="s">
        <v>2869</v>
      </c>
      <c r="E2025" s="139" t="s">
        <v>2553</v>
      </c>
      <c r="F2025" s="139">
        <f t="shared" si="31"/>
        <v>87501</v>
      </c>
    </row>
    <row r="2026" spans="2:6" x14ac:dyDescent="0.2">
      <c r="B2026" s="137" t="s">
        <v>1086</v>
      </c>
      <c r="C2026" s="138">
        <v>37450</v>
      </c>
      <c r="D2026" s="139" t="s">
        <v>2882</v>
      </c>
      <c r="E2026" s="139" t="s">
        <v>2513</v>
      </c>
      <c r="F2026" s="139">
        <f t="shared" si="31"/>
        <v>37451</v>
      </c>
    </row>
    <row r="2027" spans="2:6" x14ac:dyDescent="0.2">
      <c r="B2027" s="137" t="s">
        <v>1087</v>
      </c>
      <c r="C2027" s="138">
        <v>51500</v>
      </c>
      <c r="D2027" s="139" t="s">
        <v>2828</v>
      </c>
      <c r="E2027" s="139" t="s">
        <v>2513</v>
      </c>
      <c r="F2027" s="139">
        <f t="shared" si="31"/>
        <v>51501</v>
      </c>
    </row>
    <row r="2028" spans="2:6" x14ac:dyDescent="0.2">
      <c r="B2028" s="137" t="s">
        <v>1088</v>
      </c>
      <c r="C2028" s="138">
        <v>23280</v>
      </c>
      <c r="D2028" s="139" t="s">
        <v>3140</v>
      </c>
      <c r="E2028" s="139" t="s">
        <v>2503</v>
      </c>
      <c r="F2028" s="139">
        <f t="shared" si="31"/>
        <v>23281</v>
      </c>
    </row>
    <row r="2029" spans="2:6" x14ac:dyDescent="0.2">
      <c r="B2029" s="137" t="s">
        <v>1089</v>
      </c>
      <c r="C2029" s="138">
        <v>22570</v>
      </c>
      <c r="D2029" s="139" t="s">
        <v>2851</v>
      </c>
      <c r="E2029" s="139" t="s">
        <v>2503</v>
      </c>
      <c r="F2029" s="139">
        <f t="shared" si="31"/>
        <v>22571</v>
      </c>
    </row>
    <row r="2030" spans="2:6" x14ac:dyDescent="0.2">
      <c r="B2030" s="137" t="s">
        <v>1090</v>
      </c>
      <c r="C2030" s="138">
        <v>49070</v>
      </c>
      <c r="D2030" s="139" t="s">
        <v>2841</v>
      </c>
      <c r="E2030" s="139" t="s">
        <v>2513</v>
      </c>
      <c r="F2030" s="139">
        <f t="shared" si="31"/>
        <v>49071</v>
      </c>
    </row>
    <row r="2031" spans="2:6" x14ac:dyDescent="0.2">
      <c r="B2031" s="137" t="s">
        <v>1091</v>
      </c>
      <c r="C2031" s="138">
        <v>23430</v>
      </c>
      <c r="D2031" s="139" t="s">
        <v>3203</v>
      </c>
      <c r="E2031" s="139" t="s">
        <v>2503</v>
      </c>
      <c r="F2031" s="139">
        <f t="shared" si="31"/>
        <v>23431</v>
      </c>
    </row>
    <row r="2032" spans="2:6" x14ac:dyDescent="0.2">
      <c r="B2032" s="137" t="s">
        <v>1092</v>
      </c>
      <c r="C2032" s="138">
        <v>23360</v>
      </c>
      <c r="D2032" s="139" t="s">
        <v>3140</v>
      </c>
      <c r="E2032" s="139" t="s">
        <v>2503</v>
      </c>
      <c r="F2032" s="139">
        <f t="shared" si="31"/>
        <v>23361</v>
      </c>
    </row>
    <row r="2033" spans="2:6" x14ac:dyDescent="0.2">
      <c r="B2033" s="137" t="s">
        <v>1093</v>
      </c>
      <c r="C2033" s="138">
        <v>47820</v>
      </c>
      <c r="D2033" s="139" t="s">
        <v>2797</v>
      </c>
      <c r="E2033" s="139" t="s">
        <v>2513</v>
      </c>
      <c r="F2033" s="139">
        <f t="shared" si="31"/>
        <v>47821</v>
      </c>
    </row>
    <row r="2034" spans="2:6" x14ac:dyDescent="0.2">
      <c r="B2034" s="137" t="s">
        <v>1094</v>
      </c>
      <c r="C2034" s="138">
        <v>39150</v>
      </c>
      <c r="D2034" s="139" t="s">
        <v>2880</v>
      </c>
      <c r="E2034" s="139" t="s">
        <v>2513</v>
      </c>
      <c r="F2034" s="139">
        <f t="shared" si="31"/>
        <v>39151</v>
      </c>
    </row>
    <row r="2035" spans="2:6" x14ac:dyDescent="0.2">
      <c r="B2035" s="137" t="s">
        <v>1095</v>
      </c>
      <c r="C2035" s="138">
        <v>60750</v>
      </c>
      <c r="D2035" s="139" t="s">
        <v>2887</v>
      </c>
      <c r="E2035" s="139" t="s">
        <v>2513</v>
      </c>
      <c r="F2035" s="139">
        <f t="shared" si="31"/>
        <v>60751</v>
      </c>
    </row>
    <row r="2036" spans="2:6" x14ac:dyDescent="0.2">
      <c r="B2036" s="137" t="s">
        <v>1096</v>
      </c>
      <c r="C2036" s="138">
        <v>11020</v>
      </c>
      <c r="D2036" s="139" t="s">
        <v>2860</v>
      </c>
      <c r="E2036" s="139" t="s">
        <v>2508</v>
      </c>
      <c r="F2036" s="139">
        <f t="shared" si="31"/>
        <v>11021</v>
      </c>
    </row>
    <row r="2037" spans="2:6" x14ac:dyDescent="0.2">
      <c r="B2037" s="137" t="s">
        <v>1097</v>
      </c>
      <c r="C2037" s="138">
        <v>12174</v>
      </c>
      <c r="D2037" s="139" t="s">
        <v>2922</v>
      </c>
      <c r="E2037" s="139" t="s">
        <v>2508</v>
      </c>
      <c r="F2037" s="139">
        <f t="shared" si="31"/>
        <v>12175</v>
      </c>
    </row>
    <row r="2038" spans="2:6" x14ac:dyDescent="0.2">
      <c r="B2038" s="137" t="s">
        <v>1098</v>
      </c>
      <c r="C2038" s="138">
        <v>50150</v>
      </c>
      <c r="D2038" s="139" t="s">
        <v>2789</v>
      </c>
      <c r="E2038" s="139" t="s">
        <v>2513</v>
      </c>
      <c r="F2038" s="139">
        <f t="shared" si="31"/>
        <v>50151</v>
      </c>
    </row>
    <row r="2039" spans="2:6" x14ac:dyDescent="0.2">
      <c r="B2039" s="137" t="s">
        <v>1099</v>
      </c>
      <c r="C2039" s="138">
        <v>11010</v>
      </c>
      <c r="D2039" s="139" t="s">
        <v>2860</v>
      </c>
      <c r="E2039" s="139" t="s">
        <v>2508</v>
      </c>
      <c r="F2039" s="139">
        <f t="shared" si="31"/>
        <v>11011</v>
      </c>
    </row>
    <row r="2040" spans="2:6" x14ac:dyDescent="0.2">
      <c r="B2040" s="137" t="s">
        <v>1100</v>
      </c>
      <c r="C2040" s="138">
        <v>47204</v>
      </c>
      <c r="D2040" s="139" t="s">
        <v>3095</v>
      </c>
      <c r="E2040" s="139" t="s">
        <v>2513</v>
      </c>
      <c r="F2040" s="139">
        <f t="shared" si="31"/>
        <v>47205</v>
      </c>
    </row>
    <row r="2041" spans="2:6" x14ac:dyDescent="0.2">
      <c r="B2041" s="137" t="s">
        <v>1101</v>
      </c>
      <c r="C2041" s="138">
        <v>76140</v>
      </c>
      <c r="D2041" s="139" t="s">
        <v>2807</v>
      </c>
      <c r="E2041" s="139" t="s">
        <v>2525</v>
      </c>
      <c r="F2041" s="139">
        <f t="shared" si="31"/>
        <v>76141</v>
      </c>
    </row>
    <row r="2042" spans="2:6" x14ac:dyDescent="0.2">
      <c r="B2042" s="137" t="s">
        <v>1102</v>
      </c>
      <c r="C2042" s="138">
        <v>26120</v>
      </c>
      <c r="D2042" s="139" t="s">
        <v>2844</v>
      </c>
      <c r="E2042" s="139" t="s">
        <v>2503</v>
      </c>
      <c r="F2042" s="139">
        <f t="shared" si="31"/>
        <v>26121</v>
      </c>
    </row>
    <row r="2043" spans="2:6" x14ac:dyDescent="0.2">
      <c r="B2043" s="137" t="s">
        <v>1103</v>
      </c>
      <c r="C2043" s="138">
        <v>11210</v>
      </c>
      <c r="D2043" s="139" t="s">
        <v>2860</v>
      </c>
      <c r="E2043" s="139" t="s">
        <v>2508</v>
      </c>
      <c r="F2043" s="139">
        <f t="shared" si="31"/>
        <v>11211</v>
      </c>
    </row>
    <row r="2044" spans="2:6" x14ac:dyDescent="0.2">
      <c r="B2044" s="137" t="s">
        <v>1104</v>
      </c>
      <c r="C2044" s="138">
        <v>16350</v>
      </c>
      <c r="D2044" s="139" t="s">
        <v>3142</v>
      </c>
      <c r="E2044" s="139" t="s">
        <v>2577</v>
      </c>
      <c r="F2044" s="139">
        <f t="shared" si="31"/>
        <v>16351</v>
      </c>
    </row>
    <row r="2045" spans="2:6" x14ac:dyDescent="0.2">
      <c r="B2045" s="137" t="s">
        <v>1105</v>
      </c>
      <c r="C2045" s="138">
        <v>66200</v>
      </c>
      <c r="D2045" s="139" t="s">
        <v>2911</v>
      </c>
      <c r="E2045" s="139" t="s">
        <v>2525</v>
      </c>
      <c r="F2045" s="139">
        <f t="shared" si="31"/>
        <v>66201</v>
      </c>
    </row>
    <row r="2046" spans="2:6" x14ac:dyDescent="0.2">
      <c r="B2046" s="137" t="s">
        <v>1106</v>
      </c>
      <c r="C2046" s="138">
        <v>28120</v>
      </c>
      <c r="D2046" s="139" t="s">
        <v>2809</v>
      </c>
      <c r="E2046" s="139" t="s">
        <v>2503</v>
      </c>
      <c r="F2046" s="139">
        <f t="shared" si="31"/>
        <v>28121</v>
      </c>
    </row>
    <row r="2047" spans="2:6" x14ac:dyDescent="0.2">
      <c r="B2047" s="137" t="s">
        <v>1107</v>
      </c>
      <c r="C2047" s="138">
        <v>24630</v>
      </c>
      <c r="D2047" s="139" t="s">
        <v>3059</v>
      </c>
      <c r="E2047" s="139" t="s">
        <v>2503</v>
      </c>
      <c r="F2047" s="139">
        <f t="shared" si="31"/>
        <v>24631</v>
      </c>
    </row>
    <row r="2048" spans="2:6" x14ac:dyDescent="0.2">
      <c r="B2048" s="137" t="s">
        <v>1108</v>
      </c>
      <c r="C2048" s="138">
        <v>32150</v>
      </c>
      <c r="D2048" s="139" t="s">
        <v>2893</v>
      </c>
      <c r="E2048" s="139" t="s">
        <v>2513</v>
      </c>
      <c r="F2048" s="139">
        <f t="shared" si="31"/>
        <v>32151</v>
      </c>
    </row>
    <row r="2049" spans="2:6" x14ac:dyDescent="0.2">
      <c r="B2049" s="137" t="s">
        <v>1109</v>
      </c>
      <c r="C2049" s="138">
        <v>43530</v>
      </c>
      <c r="D2049" s="139" t="s">
        <v>2865</v>
      </c>
      <c r="E2049" s="139" t="s">
        <v>2513</v>
      </c>
      <c r="F2049" s="139">
        <f t="shared" si="31"/>
        <v>43531</v>
      </c>
    </row>
    <row r="2050" spans="2:6" x14ac:dyDescent="0.2">
      <c r="B2050" s="137" t="s">
        <v>1110</v>
      </c>
      <c r="C2050" s="138">
        <v>67204</v>
      </c>
      <c r="D2050" s="139" t="s">
        <v>2825</v>
      </c>
      <c r="E2050" s="139" t="s">
        <v>2525</v>
      </c>
      <c r="F2050" s="139">
        <f t="shared" si="31"/>
        <v>67205</v>
      </c>
    </row>
    <row r="2051" spans="2:6" x14ac:dyDescent="0.2">
      <c r="B2051" s="137" t="s">
        <v>1111</v>
      </c>
      <c r="C2051" s="138">
        <v>69050</v>
      </c>
      <c r="D2051" s="139" t="s">
        <v>2925</v>
      </c>
      <c r="E2051" s="139" t="s">
        <v>2525</v>
      </c>
      <c r="F2051" s="139">
        <f t="shared" si="31"/>
        <v>69051</v>
      </c>
    </row>
    <row r="2052" spans="2:6" x14ac:dyDescent="0.2">
      <c r="B2052" s="137" t="s">
        <v>1112</v>
      </c>
      <c r="C2052" s="138">
        <v>42120</v>
      </c>
      <c r="D2052" s="139" t="s">
        <v>2977</v>
      </c>
      <c r="E2052" s="139" t="s">
        <v>2513</v>
      </c>
      <c r="F2052" s="139">
        <f t="shared" si="31"/>
        <v>42121</v>
      </c>
    </row>
    <row r="2053" spans="2:6" x14ac:dyDescent="0.2">
      <c r="B2053" s="137" t="s">
        <v>1113</v>
      </c>
      <c r="C2053" s="138">
        <v>50680</v>
      </c>
      <c r="D2053" s="139" t="s">
        <v>2789</v>
      </c>
      <c r="E2053" s="139" t="s">
        <v>2513</v>
      </c>
      <c r="F2053" s="139">
        <f t="shared" si="31"/>
        <v>50681</v>
      </c>
    </row>
    <row r="2054" spans="2:6" x14ac:dyDescent="0.2">
      <c r="B2054" s="137" t="s">
        <v>1114</v>
      </c>
      <c r="C2054" s="138">
        <v>54100</v>
      </c>
      <c r="D2054" s="139" t="s">
        <v>2927</v>
      </c>
      <c r="E2054" s="139" t="s">
        <v>2513</v>
      </c>
      <c r="F2054" s="139">
        <f t="shared" si="31"/>
        <v>54101</v>
      </c>
    </row>
    <row r="2055" spans="2:6" x14ac:dyDescent="0.2">
      <c r="B2055" s="137" t="s">
        <v>1115</v>
      </c>
      <c r="C2055" s="138">
        <v>45220</v>
      </c>
      <c r="D2055" s="139" t="s">
        <v>3089</v>
      </c>
      <c r="E2055" s="139" t="s">
        <v>2573</v>
      </c>
      <c r="F2055" s="139">
        <f t="shared" ref="F2055:F2118" si="32">C2055+1</f>
        <v>45221</v>
      </c>
    </row>
    <row r="2056" spans="2:6" x14ac:dyDescent="0.2">
      <c r="B2056" s="137" t="s">
        <v>1116</v>
      </c>
      <c r="C2056" s="138">
        <v>23390</v>
      </c>
      <c r="D2056" s="139" t="s">
        <v>3140</v>
      </c>
      <c r="E2056" s="139" t="s">
        <v>2503</v>
      </c>
      <c r="F2056" s="139">
        <f t="shared" si="32"/>
        <v>23391</v>
      </c>
    </row>
    <row r="2057" spans="2:6" x14ac:dyDescent="0.2">
      <c r="B2057" s="137" t="s">
        <v>1117</v>
      </c>
      <c r="C2057" s="138">
        <v>17080</v>
      </c>
      <c r="D2057" s="139" t="s">
        <v>2862</v>
      </c>
      <c r="E2057" s="139" t="s">
        <v>2503</v>
      </c>
      <c r="F2057" s="139">
        <f t="shared" si="32"/>
        <v>17081</v>
      </c>
    </row>
    <row r="2058" spans="2:6" x14ac:dyDescent="0.2">
      <c r="B2058" s="137" t="s">
        <v>1118</v>
      </c>
      <c r="C2058" s="138">
        <v>34370</v>
      </c>
      <c r="D2058" s="139" t="s">
        <v>2838</v>
      </c>
      <c r="E2058" s="139" t="s">
        <v>2513</v>
      </c>
      <c r="F2058" s="139">
        <f t="shared" si="32"/>
        <v>34371</v>
      </c>
    </row>
    <row r="2059" spans="2:6" x14ac:dyDescent="0.2">
      <c r="B2059" s="137" t="s">
        <v>1119</v>
      </c>
      <c r="C2059" s="138">
        <v>35550</v>
      </c>
      <c r="D2059" s="139" t="s">
        <v>2816</v>
      </c>
      <c r="E2059" s="139" t="s">
        <v>2513</v>
      </c>
      <c r="F2059" s="139">
        <f t="shared" si="32"/>
        <v>35551</v>
      </c>
    </row>
    <row r="2060" spans="2:6" x14ac:dyDescent="0.2">
      <c r="B2060" s="137" t="s">
        <v>1120</v>
      </c>
      <c r="C2060" s="138">
        <v>35560</v>
      </c>
      <c r="D2060" s="139" t="s">
        <v>2816</v>
      </c>
      <c r="E2060" s="139" t="s">
        <v>2538</v>
      </c>
      <c r="F2060" s="139">
        <f t="shared" si="32"/>
        <v>35561</v>
      </c>
    </row>
    <row r="2061" spans="2:6" x14ac:dyDescent="0.2">
      <c r="B2061" s="137" t="s">
        <v>1121</v>
      </c>
      <c r="C2061" s="138">
        <v>39630</v>
      </c>
      <c r="D2061" s="139" t="s">
        <v>2880</v>
      </c>
      <c r="E2061" s="139" t="s">
        <v>2513</v>
      </c>
      <c r="F2061" s="139">
        <f t="shared" si="32"/>
        <v>39631</v>
      </c>
    </row>
    <row r="2062" spans="2:6" x14ac:dyDescent="0.2">
      <c r="B2062" s="137" t="s">
        <v>1122</v>
      </c>
      <c r="C2062" s="138">
        <v>23650</v>
      </c>
      <c r="D2062" s="139" t="s">
        <v>3140</v>
      </c>
      <c r="E2062" s="139" t="s">
        <v>2503</v>
      </c>
      <c r="F2062" s="139">
        <f t="shared" si="32"/>
        <v>23651</v>
      </c>
    </row>
    <row r="2063" spans="2:6" x14ac:dyDescent="0.2">
      <c r="B2063" s="137" t="s">
        <v>1123</v>
      </c>
      <c r="C2063" s="138">
        <v>40000</v>
      </c>
      <c r="D2063" s="139" t="s">
        <v>2791</v>
      </c>
      <c r="E2063" s="139" t="s">
        <v>2513</v>
      </c>
      <c r="F2063" s="139">
        <f t="shared" si="32"/>
        <v>40001</v>
      </c>
    </row>
    <row r="2064" spans="2:6" x14ac:dyDescent="0.2">
      <c r="B2064" s="137" t="s">
        <v>1124</v>
      </c>
      <c r="C2064" s="138">
        <v>31150</v>
      </c>
      <c r="D2064" s="139" t="s">
        <v>2997</v>
      </c>
      <c r="E2064" s="139" t="s">
        <v>2513</v>
      </c>
      <c r="F2064" s="139">
        <f t="shared" si="32"/>
        <v>31151</v>
      </c>
    </row>
    <row r="2065" spans="2:6" x14ac:dyDescent="0.2">
      <c r="B2065" s="137" t="s">
        <v>1125</v>
      </c>
      <c r="C2065" s="138">
        <v>40610</v>
      </c>
      <c r="D2065" s="139" t="s">
        <v>2791</v>
      </c>
      <c r="E2065" s="139" t="s">
        <v>2513</v>
      </c>
      <c r="F2065" s="139">
        <f t="shared" si="32"/>
        <v>40611</v>
      </c>
    </row>
    <row r="2066" spans="2:6" x14ac:dyDescent="0.2">
      <c r="B2066" s="137" t="s">
        <v>1126</v>
      </c>
      <c r="C2066" s="138">
        <v>40600</v>
      </c>
      <c r="D2066" s="139" t="s">
        <v>2791</v>
      </c>
      <c r="E2066" s="139" t="s">
        <v>2513</v>
      </c>
      <c r="F2066" s="139">
        <f t="shared" si="32"/>
        <v>40601</v>
      </c>
    </row>
    <row r="2067" spans="2:6" x14ac:dyDescent="0.2">
      <c r="B2067" s="137" t="s">
        <v>1127</v>
      </c>
      <c r="C2067" s="138">
        <v>32170</v>
      </c>
      <c r="D2067" s="139" t="s">
        <v>2893</v>
      </c>
      <c r="E2067" s="139" t="s">
        <v>2513</v>
      </c>
      <c r="F2067" s="139">
        <f t="shared" si="32"/>
        <v>32171</v>
      </c>
    </row>
    <row r="2068" spans="2:6" x14ac:dyDescent="0.2">
      <c r="B2068" s="137" t="s">
        <v>1128</v>
      </c>
      <c r="C2068" s="138">
        <v>28426</v>
      </c>
      <c r="D2068" s="139" t="s">
        <v>2809</v>
      </c>
      <c r="E2068" s="139" t="s">
        <v>2503</v>
      </c>
      <c r="F2068" s="139">
        <f t="shared" si="32"/>
        <v>28427</v>
      </c>
    </row>
    <row r="2069" spans="2:6" x14ac:dyDescent="0.2">
      <c r="B2069" s="137" t="s">
        <v>1129</v>
      </c>
      <c r="C2069" s="138">
        <v>77300</v>
      </c>
      <c r="D2069" s="139" t="s">
        <v>2917</v>
      </c>
      <c r="E2069" s="139" t="s">
        <v>2525</v>
      </c>
      <c r="F2069" s="139">
        <f t="shared" si="32"/>
        <v>77301</v>
      </c>
    </row>
    <row r="2070" spans="2:6" x14ac:dyDescent="0.2">
      <c r="B2070" s="137" t="s">
        <v>1130</v>
      </c>
      <c r="C2070" s="138">
        <v>68030</v>
      </c>
      <c r="D2070" s="139" t="s">
        <v>3194</v>
      </c>
      <c r="E2070" s="139" t="s">
        <v>2525</v>
      </c>
      <c r="F2070" s="139">
        <f t="shared" si="32"/>
        <v>68031</v>
      </c>
    </row>
    <row r="2071" spans="2:6" x14ac:dyDescent="0.2">
      <c r="B2071" s="137" t="s">
        <v>1131</v>
      </c>
      <c r="C2071" s="138">
        <v>54950</v>
      </c>
      <c r="D2071" s="139" t="s">
        <v>2927</v>
      </c>
      <c r="E2071" s="139" t="s">
        <v>2513</v>
      </c>
      <c r="F2071" s="139">
        <f t="shared" si="32"/>
        <v>54951</v>
      </c>
    </row>
    <row r="2072" spans="2:6" x14ac:dyDescent="0.2">
      <c r="B2072" s="137" t="s">
        <v>1132</v>
      </c>
      <c r="C2072" s="138">
        <v>40130</v>
      </c>
      <c r="D2072" s="139" t="s">
        <v>2791</v>
      </c>
      <c r="E2072" s="139" t="s">
        <v>2513</v>
      </c>
      <c r="F2072" s="139">
        <f t="shared" si="32"/>
        <v>40131</v>
      </c>
    </row>
    <row r="2073" spans="2:6" x14ac:dyDescent="0.2">
      <c r="B2073" s="137" t="s">
        <v>1133</v>
      </c>
      <c r="C2073" s="138">
        <v>54110</v>
      </c>
      <c r="D2073" s="139" t="s">
        <v>2927</v>
      </c>
      <c r="E2073" s="139" t="s">
        <v>2513</v>
      </c>
      <c r="F2073" s="139">
        <f t="shared" si="32"/>
        <v>54111</v>
      </c>
    </row>
    <row r="2074" spans="2:6" x14ac:dyDescent="0.2">
      <c r="B2074" s="137" t="s">
        <v>1134</v>
      </c>
      <c r="C2074" s="138">
        <v>92500</v>
      </c>
      <c r="D2074" s="139" t="s">
        <v>2897</v>
      </c>
      <c r="E2074" s="139" t="s">
        <v>2553</v>
      </c>
      <c r="F2074" s="139">
        <f t="shared" si="32"/>
        <v>92501</v>
      </c>
    </row>
    <row r="2075" spans="2:6" x14ac:dyDescent="0.2">
      <c r="B2075" s="137" t="s">
        <v>1135</v>
      </c>
      <c r="C2075" s="138">
        <v>18210</v>
      </c>
      <c r="D2075" s="139" t="s">
        <v>3026</v>
      </c>
      <c r="E2075" s="139" t="s">
        <v>2503</v>
      </c>
      <c r="F2075" s="139">
        <f t="shared" si="32"/>
        <v>18211</v>
      </c>
    </row>
    <row r="2076" spans="2:6" x14ac:dyDescent="0.2">
      <c r="B2076" s="137" t="s">
        <v>1136</v>
      </c>
      <c r="C2076" s="138">
        <v>68200</v>
      </c>
      <c r="D2076" s="139" t="s">
        <v>3194</v>
      </c>
      <c r="E2076" s="139" t="s">
        <v>2525</v>
      </c>
      <c r="F2076" s="139">
        <f t="shared" si="32"/>
        <v>68201</v>
      </c>
    </row>
    <row r="2077" spans="2:6" x14ac:dyDescent="0.2">
      <c r="B2077" s="137" t="s">
        <v>1137</v>
      </c>
      <c r="C2077" s="138">
        <v>24030</v>
      </c>
      <c r="D2077" s="139" t="s">
        <v>3073</v>
      </c>
      <c r="E2077" s="139" t="s">
        <v>2503</v>
      </c>
      <c r="F2077" s="139">
        <f t="shared" si="32"/>
        <v>24031</v>
      </c>
    </row>
    <row r="2078" spans="2:6" x14ac:dyDescent="0.2">
      <c r="B2078" s="137" t="s">
        <v>1138</v>
      </c>
      <c r="C2078" s="138">
        <v>26380</v>
      </c>
      <c r="D2078" s="139" t="s">
        <v>2844</v>
      </c>
      <c r="E2078" s="139" t="s">
        <v>2503</v>
      </c>
      <c r="F2078" s="139">
        <f t="shared" si="32"/>
        <v>26381</v>
      </c>
    </row>
    <row r="2079" spans="2:6" x14ac:dyDescent="0.2">
      <c r="B2079" s="137" t="s">
        <v>1139</v>
      </c>
      <c r="C2079" s="138">
        <v>51800</v>
      </c>
      <c r="D2079" s="139" t="s">
        <v>3221</v>
      </c>
      <c r="E2079" s="139" t="s">
        <v>2513</v>
      </c>
      <c r="F2079" s="139">
        <f t="shared" si="32"/>
        <v>51801</v>
      </c>
    </row>
    <row r="2080" spans="2:6" x14ac:dyDescent="0.2">
      <c r="B2080" s="137" t="s">
        <v>1140</v>
      </c>
      <c r="C2080" s="138">
        <v>21410</v>
      </c>
      <c r="D2080" s="139" t="s">
        <v>2819</v>
      </c>
      <c r="E2080" s="139" t="s">
        <v>2503</v>
      </c>
      <c r="F2080" s="139">
        <f t="shared" si="32"/>
        <v>21411</v>
      </c>
    </row>
    <row r="2081" spans="2:6" x14ac:dyDescent="0.2">
      <c r="B2081" s="137" t="s">
        <v>1141</v>
      </c>
      <c r="C2081" s="138">
        <v>43490</v>
      </c>
      <c r="D2081" s="139" t="s">
        <v>2865</v>
      </c>
      <c r="E2081" s="139" t="s">
        <v>2513</v>
      </c>
      <c r="F2081" s="139">
        <f t="shared" si="32"/>
        <v>43491</v>
      </c>
    </row>
    <row r="2082" spans="2:6" x14ac:dyDescent="0.2">
      <c r="B2082" s="137" t="s">
        <v>1142</v>
      </c>
      <c r="C2082" s="138">
        <v>39460</v>
      </c>
      <c r="D2082" s="139" t="s">
        <v>2880</v>
      </c>
      <c r="E2082" s="139" t="s">
        <v>2513</v>
      </c>
      <c r="F2082" s="139">
        <f t="shared" si="32"/>
        <v>39461</v>
      </c>
    </row>
    <row r="2083" spans="2:6" x14ac:dyDescent="0.2">
      <c r="B2083" s="137" t="s">
        <v>1143</v>
      </c>
      <c r="C2083" s="138">
        <v>82400</v>
      </c>
      <c r="D2083" s="139" t="s">
        <v>3064</v>
      </c>
      <c r="E2083" s="139" t="s">
        <v>2553</v>
      </c>
      <c r="F2083" s="139">
        <f t="shared" si="32"/>
        <v>82401</v>
      </c>
    </row>
    <row r="2084" spans="2:6" x14ac:dyDescent="0.2">
      <c r="B2084" s="137" t="s">
        <v>1144</v>
      </c>
      <c r="C2084" s="138">
        <v>18050</v>
      </c>
      <c r="D2084" s="139" t="s">
        <v>3026</v>
      </c>
      <c r="E2084" s="139" t="s">
        <v>2503</v>
      </c>
      <c r="F2084" s="139">
        <f t="shared" si="32"/>
        <v>18051</v>
      </c>
    </row>
    <row r="2085" spans="2:6" x14ac:dyDescent="0.2">
      <c r="B2085" s="137" t="s">
        <v>1145</v>
      </c>
      <c r="C2085" s="138">
        <v>34410</v>
      </c>
      <c r="D2085" s="139" t="s">
        <v>2838</v>
      </c>
      <c r="E2085" s="139" t="s">
        <v>2513</v>
      </c>
      <c r="F2085" s="139">
        <f t="shared" si="32"/>
        <v>34411</v>
      </c>
    </row>
    <row r="2086" spans="2:6" x14ac:dyDescent="0.2">
      <c r="B2086" s="137" t="s">
        <v>1146</v>
      </c>
      <c r="C2086" s="138">
        <v>70200</v>
      </c>
      <c r="D2086" s="139" t="s">
        <v>2830</v>
      </c>
      <c r="E2086" s="139" t="s">
        <v>2525</v>
      </c>
      <c r="F2086" s="139">
        <f t="shared" si="32"/>
        <v>70201</v>
      </c>
    </row>
    <row r="2087" spans="2:6" x14ac:dyDescent="0.2">
      <c r="B2087" s="137" t="s">
        <v>1147</v>
      </c>
      <c r="C2087" s="138">
        <v>57214</v>
      </c>
      <c r="D2087" s="139" t="s">
        <v>2942</v>
      </c>
      <c r="E2087" s="139" t="s">
        <v>2513</v>
      </c>
      <c r="F2087" s="139">
        <f t="shared" si="32"/>
        <v>57215</v>
      </c>
    </row>
    <row r="2088" spans="2:6" x14ac:dyDescent="0.2">
      <c r="B2088" s="137" t="s">
        <v>1148</v>
      </c>
      <c r="C2088" s="138">
        <v>50764</v>
      </c>
      <c r="D2088" s="139" t="s">
        <v>2789</v>
      </c>
      <c r="E2088" s="139" t="s">
        <v>2513</v>
      </c>
      <c r="F2088" s="139">
        <f t="shared" si="32"/>
        <v>50765</v>
      </c>
    </row>
    <row r="2089" spans="2:6" x14ac:dyDescent="0.2">
      <c r="B2089" s="137" t="s">
        <v>1149</v>
      </c>
      <c r="C2089" s="138">
        <v>24470</v>
      </c>
      <c r="D2089" s="139" t="s">
        <v>3059</v>
      </c>
      <c r="E2089" s="139" t="s">
        <v>2503</v>
      </c>
      <c r="F2089" s="139">
        <f t="shared" si="32"/>
        <v>24471</v>
      </c>
    </row>
    <row r="2090" spans="2:6" x14ac:dyDescent="0.2">
      <c r="B2090" s="137" t="s">
        <v>1150</v>
      </c>
      <c r="C2090" s="138">
        <v>22090</v>
      </c>
      <c r="D2090" s="139" t="s">
        <v>2851</v>
      </c>
      <c r="E2090" s="139" t="s">
        <v>2503</v>
      </c>
      <c r="F2090" s="139">
        <f t="shared" si="32"/>
        <v>22091</v>
      </c>
    </row>
    <row r="2091" spans="2:6" x14ac:dyDescent="0.2">
      <c r="B2091" s="137" t="s">
        <v>1151</v>
      </c>
      <c r="C2091" s="138">
        <v>39040</v>
      </c>
      <c r="D2091" s="139" t="s">
        <v>2880</v>
      </c>
      <c r="E2091" s="139" t="s">
        <v>2513</v>
      </c>
      <c r="F2091" s="139">
        <f t="shared" si="32"/>
        <v>39041</v>
      </c>
    </row>
    <row r="2092" spans="2:6" x14ac:dyDescent="0.2">
      <c r="B2092" s="137" t="s">
        <v>1152</v>
      </c>
      <c r="C2092" s="138">
        <v>56140</v>
      </c>
      <c r="D2092" s="139" t="s">
        <v>2987</v>
      </c>
      <c r="E2092" s="139" t="s">
        <v>2513</v>
      </c>
      <c r="F2092" s="139">
        <f t="shared" si="32"/>
        <v>56141</v>
      </c>
    </row>
    <row r="2093" spans="2:6" x14ac:dyDescent="0.2">
      <c r="B2093" s="137" t="s">
        <v>1152</v>
      </c>
      <c r="C2093" s="138">
        <v>23100</v>
      </c>
      <c r="D2093" s="139" t="s">
        <v>3140</v>
      </c>
      <c r="E2093" s="139" t="s">
        <v>2503</v>
      </c>
      <c r="F2093" s="139">
        <f t="shared" si="32"/>
        <v>23101</v>
      </c>
    </row>
    <row r="2094" spans="2:6" x14ac:dyDescent="0.2">
      <c r="B2094" s="137" t="s">
        <v>1153</v>
      </c>
      <c r="C2094" s="138">
        <v>21450</v>
      </c>
      <c r="D2094" s="139" t="s">
        <v>2819</v>
      </c>
      <c r="E2094" s="139" t="s">
        <v>2503</v>
      </c>
      <c r="F2094" s="139">
        <f t="shared" si="32"/>
        <v>21451</v>
      </c>
    </row>
    <row r="2095" spans="2:6" x14ac:dyDescent="0.2">
      <c r="B2095" s="137" t="s">
        <v>1154</v>
      </c>
      <c r="C2095" s="138">
        <v>26014</v>
      </c>
      <c r="D2095" s="139" t="s">
        <v>2844</v>
      </c>
      <c r="E2095" s="139" t="s">
        <v>2503</v>
      </c>
      <c r="F2095" s="139">
        <f t="shared" si="32"/>
        <v>26015</v>
      </c>
    </row>
    <row r="2096" spans="2:6" x14ac:dyDescent="0.2">
      <c r="B2096" s="137" t="s">
        <v>1155</v>
      </c>
      <c r="C2096" s="138">
        <v>24860</v>
      </c>
      <c r="D2096" s="139" t="s">
        <v>3046</v>
      </c>
      <c r="E2096" s="139" t="s">
        <v>2503</v>
      </c>
      <c r="F2096" s="139">
        <f t="shared" si="32"/>
        <v>24861</v>
      </c>
    </row>
    <row r="2097" spans="2:6" x14ac:dyDescent="0.2">
      <c r="B2097" s="137" t="s">
        <v>1156</v>
      </c>
      <c r="C2097" s="138">
        <v>24530</v>
      </c>
      <c r="D2097" s="139" t="s">
        <v>3059</v>
      </c>
      <c r="E2097" s="139" t="s">
        <v>2503</v>
      </c>
      <c r="F2097" s="139">
        <f t="shared" si="32"/>
        <v>24531</v>
      </c>
    </row>
    <row r="2098" spans="2:6" x14ac:dyDescent="0.2">
      <c r="B2098" s="137" t="s">
        <v>1157</v>
      </c>
      <c r="C2098" s="138">
        <v>22120</v>
      </c>
      <c r="D2098" s="139" t="s">
        <v>2851</v>
      </c>
      <c r="E2098" s="139" t="s">
        <v>2503</v>
      </c>
      <c r="F2098" s="139">
        <f t="shared" si="32"/>
        <v>22121</v>
      </c>
    </row>
    <row r="2099" spans="2:6" x14ac:dyDescent="0.2">
      <c r="B2099" s="137" t="s">
        <v>1158</v>
      </c>
      <c r="C2099" s="138">
        <v>23424</v>
      </c>
      <c r="D2099" s="139" t="s">
        <v>3140</v>
      </c>
      <c r="E2099" s="139" t="s">
        <v>2503</v>
      </c>
      <c r="F2099" s="139">
        <f t="shared" si="32"/>
        <v>23425</v>
      </c>
    </row>
    <row r="2100" spans="2:6" x14ac:dyDescent="0.2">
      <c r="B2100" s="137" t="s">
        <v>1159</v>
      </c>
      <c r="C2100" s="138">
        <v>16300</v>
      </c>
      <c r="D2100" s="139" t="s">
        <v>3142</v>
      </c>
      <c r="E2100" s="139" t="s">
        <v>2577</v>
      </c>
      <c r="F2100" s="139">
        <f t="shared" si="32"/>
        <v>16301</v>
      </c>
    </row>
    <row r="2101" spans="2:6" x14ac:dyDescent="0.2">
      <c r="B2101" s="137" t="s">
        <v>1160</v>
      </c>
      <c r="C2101" s="138">
        <v>78100</v>
      </c>
      <c r="D2101" s="139" t="s">
        <v>2929</v>
      </c>
      <c r="E2101" s="139" t="s">
        <v>2525</v>
      </c>
      <c r="F2101" s="139">
        <f t="shared" si="32"/>
        <v>78101</v>
      </c>
    </row>
    <row r="2102" spans="2:6" x14ac:dyDescent="0.2">
      <c r="B2102" s="137" t="s">
        <v>1161</v>
      </c>
      <c r="C2102" s="138">
        <v>43420</v>
      </c>
      <c r="D2102" s="139" t="s">
        <v>2865</v>
      </c>
      <c r="E2102" s="139" t="s">
        <v>2513</v>
      </c>
      <c r="F2102" s="139">
        <f t="shared" si="32"/>
        <v>43421</v>
      </c>
    </row>
    <row r="2103" spans="2:6" x14ac:dyDescent="0.2">
      <c r="B2103" s="137" t="s">
        <v>1162</v>
      </c>
      <c r="C2103" s="138">
        <v>21140</v>
      </c>
      <c r="D2103" s="139" t="s">
        <v>2819</v>
      </c>
      <c r="E2103" s="139" t="s">
        <v>2503</v>
      </c>
      <c r="F2103" s="139">
        <f t="shared" si="32"/>
        <v>21141</v>
      </c>
    </row>
    <row r="2104" spans="2:6" x14ac:dyDescent="0.2">
      <c r="B2104" s="137" t="s">
        <v>1163</v>
      </c>
      <c r="C2104" s="138">
        <v>21150</v>
      </c>
      <c r="D2104" s="139" t="s">
        <v>2819</v>
      </c>
      <c r="E2104" s="139" t="s">
        <v>2503</v>
      </c>
      <c r="F2104" s="139">
        <f t="shared" si="32"/>
        <v>21151</v>
      </c>
    </row>
    <row r="2105" spans="2:6" x14ac:dyDescent="0.2">
      <c r="B2105" s="137" t="s">
        <v>1164</v>
      </c>
      <c r="C2105" s="138">
        <v>24508</v>
      </c>
      <c r="D2105" s="139" t="s">
        <v>3059</v>
      </c>
      <c r="E2105" s="139" t="s">
        <v>2503</v>
      </c>
      <c r="F2105" s="139">
        <f t="shared" si="32"/>
        <v>24509</v>
      </c>
    </row>
    <row r="2106" spans="2:6" x14ac:dyDescent="0.2">
      <c r="B2106" s="137" t="s">
        <v>1165</v>
      </c>
      <c r="C2106" s="138">
        <v>20400</v>
      </c>
      <c r="D2106" s="139" t="s">
        <v>2819</v>
      </c>
      <c r="E2106" s="139" t="s">
        <v>2503</v>
      </c>
      <c r="F2106" s="139">
        <f t="shared" si="32"/>
        <v>20401</v>
      </c>
    </row>
    <row r="2107" spans="2:6" x14ac:dyDescent="0.2">
      <c r="B2107" s="137" t="s">
        <v>1166</v>
      </c>
      <c r="C2107" s="138">
        <v>35010</v>
      </c>
      <c r="D2107" s="139" t="s">
        <v>2816</v>
      </c>
      <c r="E2107" s="139" t="s">
        <v>2513</v>
      </c>
      <c r="F2107" s="139">
        <f t="shared" si="32"/>
        <v>35011</v>
      </c>
    </row>
    <row r="2108" spans="2:6" x14ac:dyDescent="0.2">
      <c r="B2108" s="137" t="s">
        <v>1167</v>
      </c>
      <c r="C2108" s="138">
        <v>35050</v>
      </c>
      <c r="D2108" s="139" t="s">
        <v>2816</v>
      </c>
      <c r="E2108" s="139" t="s">
        <v>2513</v>
      </c>
      <c r="F2108" s="139">
        <f t="shared" si="32"/>
        <v>35051</v>
      </c>
    </row>
    <row r="2109" spans="2:6" x14ac:dyDescent="0.2">
      <c r="B2109" s="137" t="s">
        <v>1168</v>
      </c>
      <c r="C2109" s="138">
        <v>17090</v>
      </c>
      <c r="D2109" s="139" t="s">
        <v>3140</v>
      </c>
      <c r="E2109" s="139" t="s">
        <v>2503</v>
      </c>
      <c r="F2109" s="139">
        <f t="shared" si="32"/>
        <v>17091</v>
      </c>
    </row>
    <row r="2110" spans="2:6" x14ac:dyDescent="0.2">
      <c r="B2110" s="137" t="s">
        <v>1169</v>
      </c>
      <c r="C2110" s="138">
        <v>59220</v>
      </c>
      <c r="D2110" s="139" t="s">
        <v>2887</v>
      </c>
      <c r="E2110" s="139" t="s">
        <v>2513</v>
      </c>
      <c r="F2110" s="139">
        <f t="shared" si="32"/>
        <v>59221</v>
      </c>
    </row>
    <row r="2111" spans="2:6" x14ac:dyDescent="0.2">
      <c r="B2111" s="137" t="s">
        <v>1170</v>
      </c>
      <c r="C2111" s="138">
        <v>10300</v>
      </c>
      <c r="D2111" s="139" t="s">
        <v>2857</v>
      </c>
      <c r="E2111" s="139" t="s">
        <v>2508</v>
      </c>
      <c r="F2111" s="139">
        <f t="shared" si="32"/>
        <v>10301</v>
      </c>
    </row>
    <row r="2112" spans="2:6" x14ac:dyDescent="0.2">
      <c r="B2112" s="137" t="s">
        <v>1171</v>
      </c>
      <c r="C2112" s="138">
        <v>30010</v>
      </c>
      <c r="D2112" s="139" t="s">
        <v>2800</v>
      </c>
      <c r="E2112" s="139" t="s">
        <v>2513</v>
      </c>
      <c r="F2112" s="139">
        <f t="shared" si="32"/>
        <v>30011</v>
      </c>
    </row>
    <row r="2113" spans="2:6" x14ac:dyDescent="0.2">
      <c r="B2113" s="137" t="s">
        <v>1172</v>
      </c>
      <c r="C2113" s="138">
        <v>40222</v>
      </c>
      <c r="D2113" s="139" t="s">
        <v>2791</v>
      </c>
      <c r="E2113" s="139" t="s">
        <v>2513</v>
      </c>
      <c r="F2113" s="139">
        <f t="shared" si="32"/>
        <v>40223</v>
      </c>
    </row>
    <row r="2114" spans="2:6" x14ac:dyDescent="0.2">
      <c r="B2114" s="137" t="s">
        <v>1173</v>
      </c>
      <c r="C2114" s="138">
        <v>51300</v>
      </c>
      <c r="D2114" s="139" t="s">
        <v>2828</v>
      </c>
      <c r="E2114" s="139" t="s">
        <v>2513</v>
      </c>
      <c r="F2114" s="139">
        <f t="shared" si="32"/>
        <v>51301</v>
      </c>
    </row>
    <row r="2115" spans="2:6" x14ac:dyDescent="0.2">
      <c r="B2115" s="137" t="s">
        <v>2658</v>
      </c>
      <c r="C2115" s="138">
        <v>51310</v>
      </c>
      <c r="D2115" s="139" t="s">
        <v>2828</v>
      </c>
      <c r="E2115" s="139" t="s">
        <v>2513</v>
      </c>
      <c r="F2115" s="139">
        <f t="shared" si="32"/>
        <v>51311</v>
      </c>
    </row>
    <row r="2116" spans="2:6" x14ac:dyDescent="0.2">
      <c r="B2116" s="137" t="s">
        <v>1174</v>
      </c>
      <c r="C2116" s="138">
        <v>82000</v>
      </c>
      <c r="D2116" s="139" t="s">
        <v>3064</v>
      </c>
      <c r="E2116" s="139" t="s">
        <v>2553</v>
      </c>
      <c r="F2116" s="139">
        <f t="shared" si="32"/>
        <v>82001</v>
      </c>
    </row>
    <row r="2117" spans="2:6" x14ac:dyDescent="0.2">
      <c r="B2117" s="137" t="s">
        <v>1175</v>
      </c>
      <c r="C2117" s="138">
        <v>82200</v>
      </c>
      <c r="D2117" s="139" t="s">
        <v>3064</v>
      </c>
      <c r="E2117" s="139" t="s">
        <v>2553</v>
      </c>
      <c r="F2117" s="139">
        <f t="shared" si="32"/>
        <v>82201</v>
      </c>
    </row>
    <row r="2118" spans="2:6" x14ac:dyDescent="0.2">
      <c r="B2118" s="137" t="s">
        <v>1176</v>
      </c>
      <c r="C2118" s="138">
        <v>82100</v>
      </c>
      <c r="D2118" s="139" t="s">
        <v>3064</v>
      </c>
      <c r="E2118" s="139" t="s">
        <v>2553</v>
      </c>
      <c r="F2118" s="139">
        <f t="shared" si="32"/>
        <v>82101</v>
      </c>
    </row>
    <row r="2119" spans="2:6" x14ac:dyDescent="0.2">
      <c r="B2119" s="137" t="s">
        <v>1177</v>
      </c>
      <c r="C2119" s="138">
        <v>50972</v>
      </c>
      <c r="D2119" s="139" t="s">
        <v>2789</v>
      </c>
      <c r="E2119" s="139" t="s">
        <v>2513</v>
      </c>
      <c r="F2119" s="139">
        <f t="shared" ref="F2119:F2182" si="33">C2119+1</f>
        <v>50973</v>
      </c>
    </row>
    <row r="2120" spans="2:6" x14ac:dyDescent="0.2">
      <c r="B2120" s="137" t="s">
        <v>1178</v>
      </c>
      <c r="C2120" s="138">
        <v>48640</v>
      </c>
      <c r="D2120" s="139" t="s">
        <v>2793</v>
      </c>
      <c r="E2120" s="139" t="s">
        <v>2513</v>
      </c>
      <c r="F2120" s="139">
        <f t="shared" si="33"/>
        <v>48641</v>
      </c>
    </row>
    <row r="2121" spans="2:6" x14ac:dyDescent="0.2">
      <c r="B2121" s="137" t="s">
        <v>1179</v>
      </c>
      <c r="C2121" s="138">
        <v>47290</v>
      </c>
      <c r="D2121" s="139" t="s">
        <v>2802</v>
      </c>
      <c r="E2121" s="139" t="s">
        <v>2513</v>
      </c>
      <c r="F2121" s="139">
        <f t="shared" si="33"/>
        <v>47291</v>
      </c>
    </row>
    <row r="2122" spans="2:6" x14ac:dyDescent="0.2">
      <c r="B2122" s="137" t="s">
        <v>1180</v>
      </c>
      <c r="C2122" s="138">
        <v>45750</v>
      </c>
      <c r="D2122" s="139" t="s">
        <v>3089</v>
      </c>
      <c r="E2122" s="139" t="s">
        <v>2573</v>
      </c>
      <c r="F2122" s="139">
        <f t="shared" si="33"/>
        <v>45751</v>
      </c>
    </row>
    <row r="2123" spans="2:6" x14ac:dyDescent="0.2">
      <c r="B2123" s="137" t="s">
        <v>1181</v>
      </c>
      <c r="C2123" s="138">
        <v>59210</v>
      </c>
      <c r="D2123" s="139" t="s">
        <v>2887</v>
      </c>
      <c r="E2123" s="139" t="s">
        <v>2513</v>
      </c>
      <c r="F2123" s="139">
        <f t="shared" si="33"/>
        <v>59211</v>
      </c>
    </row>
    <row r="2124" spans="2:6" x14ac:dyDescent="0.2">
      <c r="B2124" s="137" t="s">
        <v>1182</v>
      </c>
      <c r="C2124" s="138">
        <v>15400</v>
      </c>
      <c r="D2124" s="139" t="s">
        <v>2901</v>
      </c>
      <c r="E2124" s="139" t="s">
        <v>2577</v>
      </c>
      <c r="F2124" s="139">
        <f t="shared" si="33"/>
        <v>15401</v>
      </c>
    </row>
    <row r="2125" spans="2:6" x14ac:dyDescent="0.2">
      <c r="B2125" s="137" t="s">
        <v>1183</v>
      </c>
      <c r="C2125" s="138">
        <v>70104</v>
      </c>
      <c r="D2125" s="139" t="s">
        <v>2830</v>
      </c>
      <c r="E2125" s="139" t="s">
        <v>2525</v>
      </c>
      <c r="F2125" s="139">
        <f t="shared" si="33"/>
        <v>70105</v>
      </c>
    </row>
    <row r="2126" spans="2:6" x14ac:dyDescent="0.2">
      <c r="B2126" s="137" t="s">
        <v>1184</v>
      </c>
      <c r="C2126" s="138">
        <v>50260</v>
      </c>
      <c r="D2126" s="139" t="s">
        <v>2789</v>
      </c>
      <c r="E2126" s="139" t="s">
        <v>2513</v>
      </c>
      <c r="F2126" s="139">
        <f t="shared" si="33"/>
        <v>50261</v>
      </c>
    </row>
    <row r="2127" spans="2:6" x14ac:dyDescent="0.2">
      <c r="B2127" s="137" t="s">
        <v>1185</v>
      </c>
      <c r="C2127" s="138">
        <v>40010</v>
      </c>
      <c r="D2127" s="139" t="s">
        <v>2791</v>
      </c>
      <c r="E2127" s="139" t="s">
        <v>2513</v>
      </c>
      <c r="F2127" s="139">
        <f t="shared" si="33"/>
        <v>40011</v>
      </c>
    </row>
    <row r="2128" spans="2:6" x14ac:dyDescent="0.2">
      <c r="B2128" s="137" t="s">
        <v>1186</v>
      </c>
      <c r="C2128" s="138">
        <v>34100</v>
      </c>
      <c r="D2128" s="139" t="s">
        <v>2838</v>
      </c>
      <c r="E2128" s="139" t="s">
        <v>2513</v>
      </c>
      <c r="F2128" s="139">
        <f t="shared" si="33"/>
        <v>34101</v>
      </c>
    </row>
    <row r="2129" spans="2:6" ht="25.5" x14ac:dyDescent="0.2">
      <c r="B2129" s="137" t="s">
        <v>1187</v>
      </c>
      <c r="C2129" s="138">
        <v>73024</v>
      </c>
      <c r="D2129" s="139" t="s">
        <v>2830</v>
      </c>
      <c r="E2129" s="139" t="s">
        <v>2525</v>
      </c>
      <c r="F2129" s="139">
        <f t="shared" si="33"/>
        <v>73025</v>
      </c>
    </row>
    <row r="2130" spans="2:6" ht="25.5" x14ac:dyDescent="0.2">
      <c r="B2130" s="137" t="s">
        <v>1188</v>
      </c>
      <c r="C2130" s="138">
        <v>70060</v>
      </c>
      <c r="D2130" s="139" t="s">
        <v>2830</v>
      </c>
      <c r="E2130" s="139" t="s">
        <v>2525</v>
      </c>
      <c r="F2130" s="139">
        <f t="shared" si="33"/>
        <v>70061</v>
      </c>
    </row>
    <row r="2131" spans="2:6" ht="25.5" x14ac:dyDescent="0.2">
      <c r="B2131" s="137" t="s">
        <v>1189</v>
      </c>
      <c r="C2131" s="138">
        <v>71900</v>
      </c>
      <c r="D2131" s="139" t="s">
        <v>2830</v>
      </c>
      <c r="E2131" s="139" t="s">
        <v>2525</v>
      </c>
      <c r="F2131" s="139">
        <f t="shared" si="33"/>
        <v>71901</v>
      </c>
    </row>
    <row r="2132" spans="2:6" ht="25.5" x14ac:dyDescent="0.2">
      <c r="B2132" s="137" t="s">
        <v>1190</v>
      </c>
      <c r="C2132" s="138">
        <v>71850</v>
      </c>
      <c r="D2132" s="139" t="s">
        <v>2830</v>
      </c>
      <c r="E2132" s="139" t="s">
        <v>2525</v>
      </c>
      <c r="F2132" s="139">
        <f t="shared" si="33"/>
        <v>71851</v>
      </c>
    </row>
    <row r="2133" spans="2:6" x14ac:dyDescent="0.2">
      <c r="B2133" s="137" t="s">
        <v>1191</v>
      </c>
      <c r="C2133" s="138">
        <v>15160</v>
      </c>
      <c r="D2133" s="139" t="s">
        <v>2901</v>
      </c>
      <c r="E2133" s="139" t="s">
        <v>2577</v>
      </c>
      <c r="F2133" s="139">
        <f t="shared" si="33"/>
        <v>15161</v>
      </c>
    </row>
    <row r="2134" spans="2:6" x14ac:dyDescent="0.2">
      <c r="B2134" s="137" t="s">
        <v>1192</v>
      </c>
      <c r="C2134" s="138">
        <v>84300</v>
      </c>
      <c r="D2134" s="139" t="s">
        <v>3123</v>
      </c>
      <c r="E2134" s="139" t="s">
        <v>2553</v>
      </c>
      <c r="F2134" s="139">
        <f t="shared" si="33"/>
        <v>84301</v>
      </c>
    </row>
    <row r="2135" spans="2:6" x14ac:dyDescent="0.2">
      <c r="B2135" s="137" t="s">
        <v>1193</v>
      </c>
      <c r="C2135" s="138">
        <v>68220</v>
      </c>
      <c r="D2135" s="139" t="s">
        <v>3194</v>
      </c>
      <c r="E2135" s="139" t="s">
        <v>2525</v>
      </c>
      <c r="F2135" s="139">
        <f t="shared" si="33"/>
        <v>68221</v>
      </c>
    </row>
    <row r="2136" spans="2:6" x14ac:dyDescent="0.2">
      <c r="B2136" s="137" t="s">
        <v>1194</v>
      </c>
      <c r="C2136" s="138">
        <v>47480</v>
      </c>
      <c r="D2136" s="139" t="s">
        <v>2802</v>
      </c>
      <c r="E2136" s="139" t="s">
        <v>2513</v>
      </c>
      <c r="F2136" s="139">
        <f t="shared" si="33"/>
        <v>47481</v>
      </c>
    </row>
    <row r="2137" spans="2:6" x14ac:dyDescent="0.2">
      <c r="B2137" s="137" t="s">
        <v>1195</v>
      </c>
      <c r="C2137" s="138">
        <v>22840</v>
      </c>
      <c r="D2137" s="139" t="s">
        <v>2849</v>
      </c>
      <c r="E2137" s="139" t="s">
        <v>2503</v>
      </c>
      <c r="F2137" s="139">
        <f t="shared" si="33"/>
        <v>22841</v>
      </c>
    </row>
    <row r="2138" spans="2:6" x14ac:dyDescent="0.2">
      <c r="B2138" s="137" t="s">
        <v>1196</v>
      </c>
      <c r="C2138" s="138">
        <v>43520</v>
      </c>
      <c r="D2138" s="139" t="s">
        <v>2865</v>
      </c>
      <c r="E2138" s="139" t="s">
        <v>2513</v>
      </c>
      <c r="F2138" s="139">
        <f t="shared" si="33"/>
        <v>43521</v>
      </c>
    </row>
    <row r="2139" spans="2:6" x14ac:dyDescent="0.2">
      <c r="B2139" s="137" t="s">
        <v>1197</v>
      </c>
      <c r="C2139" s="138">
        <v>34480</v>
      </c>
      <c r="D2139" s="139" t="s">
        <v>2838</v>
      </c>
      <c r="E2139" s="139" t="s">
        <v>2513</v>
      </c>
      <c r="F2139" s="139">
        <f t="shared" si="33"/>
        <v>34481</v>
      </c>
    </row>
    <row r="2140" spans="2:6" x14ac:dyDescent="0.2">
      <c r="B2140" s="137" t="s">
        <v>1198</v>
      </c>
      <c r="C2140" s="138">
        <v>76250</v>
      </c>
      <c r="D2140" s="139" t="s">
        <v>2807</v>
      </c>
      <c r="E2140" s="139" t="s">
        <v>2525</v>
      </c>
      <c r="F2140" s="139">
        <f t="shared" si="33"/>
        <v>76251</v>
      </c>
    </row>
    <row r="2141" spans="2:6" x14ac:dyDescent="0.2">
      <c r="B2141" s="137" t="s">
        <v>1199</v>
      </c>
      <c r="C2141" s="138">
        <v>38086</v>
      </c>
      <c r="D2141" s="139" t="s">
        <v>2882</v>
      </c>
      <c r="E2141" s="139" t="s">
        <v>2513</v>
      </c>
      <c r="F2141" s="139">
        <f t="shared" si="33"/>
        <v>38087</v>
      </c>
    </row>
    <row r="2142" spans="2:6" x14ac:dyDescent="0.2">
      <c r="B2142" s="137" t="s">
        <v>1200</v>
      </c>
      <c r="C2142" s="138">
        <v>76010</v>
      </c>
      <c r="D2142" s="139" t="s">
        <v>2830</v>
      </c>
      <c r="E2142" s="139" t="s">
        <v>2525</v>
      </c>
      <c r="F2142" s="139">
        <f t="shared" si="33"/>
        <v>76011</v>
      </c>
    </row>
    <row r="2143" spans="2:6" x14ac:dyDescent="0.2">
      <c r="B2143" s="137" t="s">
        <v>1201</v>
      </c>
      <c r="C2143" s="138">
        <v>16200</v>
      </c>
      <c r="D2143" s="139" t="s">
        <v>3142</v>
      </c>
      <c r="E2143" s="139" t="s">
        <v>2577</v>
      </c>
      <c r="F2143" s="139">
        <f t="shared" si="33"/>
        <v>16201</v>
      </c>
    </row>
    <row r="2144" spans="2:6" x14ac:dyDescent="0.2">
      <c r="B2144" s="137" t="s">
        <v>1202</v>
      </c>
      <c r="C2144" s="138">
        <v>16100</v>
      </c>
      <c r="D2144" s="139" t="s">
        <v>3142</v>
      </c>
      <c r="E2144" s="139" t="s">
        <v>2577</v>
      </c>
      <c r="F2144" s="139">
        <f t="shared" si="33"/>
        <v>16101</v>
      </c>
    </row>
    <row r="2145" spans="2:6" x14ac:dyDescent="0.2">
      <c r="B2145" s="137" t="s">
        <v>2670</v>
      </c>
      <c r="C2145" s="138">
        <v>16100</v>
      </c>
      <c r="D2145" s="139" t="s">
        <v>3142</v>
      </c>
      <c r="E2145" s="139" t="s">
        <v>2577</v>
      </c>
      <c r="F2145" s="139">
        <f t="shared" si="33"/>
        <v>16101</v>
      </c>
    </row>
    <row r="2146" spans="2:6" x14ac:dyDescent="0.2">
      <c r="B2146" s="137" t="s">
        <v>1203</v>
      </c>
      <c r="C2146" s="138">
        <v>28106</v>
      </c>
      <c r="D2146" s="139" t="s">
        <v>2809</v>
      </c>
      <c r="E2146" s="139" t="s">
        <v>2503</v>
      </c>
      <c r="F2146" s="139">
        <f t="shared" si="33"/>
        <v>28107</v>
      </c>
    </row>
    <row r="2147" spans="2:6" x14ac:dyDescent="0.2">
      <c r="B2147" s="137" t="s">
        <v>1204</v>
      </c>
      <c r="C2147" s="138">
        <v>51340</v>
      </c>
      <c r="D2147" s="139" t="s">
        <v>2828</v>
      </c>
      <c r="E2147" s="139" t="s">
        <v>2513</v>
      </c>
      <c r="F2147" s="139">
        <f t="shared" si="33"/>
        <v>51341</v>
      </c>
    </row>
    <row r="2148" spans="2:6" x14ac:dyDescent="0.2">
      <c r="B2148" s="137" t="s">
        <v>1205</v>
      </c>
      <c r="C2148" s="138">
        <v>66110</v>
      </c>
      <c r="D2148" s="139" t="s">
        <v>2911</v>
      </c>
      <c r="E2148" s="139" t="s">
        <v>2525</v>
      </c>
      <c r="F2148" s="139">
        <f t="shared" si="33"/>
        <v>66111</v>
      </c>
    </row>
    <row r="2149" spans="2:6" x14ac:dyDescent="0.2">
      <c r="B2149" s="137" t="s">
        <v>1206</v>
      </c>
      <c r="C2149" s="138">
        <v>50932</v>
      </c>
      <c r="D2149" s="139" t="s">
        <v>2789</v>
      </c>
      <c r="E2149" s="139" t="s">
        <v>2513</v>
      </c>
      <c r="F2149" s="139">
        <f t="shared" si="33"/>
        <v>50933</v>
      </c>
    </row>
    <row r="2150" spans="2:6" x14ac:dyDescent="0.2">
      <c r="B2150" s="137" t="s">
        <v>1207</v>
      </c>
      <c r="C2150" s="138">
        <v>41110</v>
      </c>
      <c r="D2150" s="139" t="s">
        <v>3109</v>
      </c>
      <c r="E2150" s="139" t="s">
        <v>2513</v>
      </c>
      <c r="F2150" s="139">
        <f t="shared" si="33"/>
        <v>41111</v>
      </c>
    </row>
    <row r="2151" spans="2:6" x14ac:dyDescent="0.2">
      <c r="B2151" s="137" t="s">
        <v>1208</v>
      </c>
      <c r="C2151" s="138">
        <v>45740</v>
      </c>
      <c r="D2151" s="139" t="s">
        <v>3089</v>
      </c>
      <c r="E2151" s="139" t="s">
        <v>2573</v>
      </c>
      <c r="F2151" s="139">
        <f t="shared" si="33"/>
        <v>45741</v>
      </c>
    </row>
    <row r="2152" spans="2:6" x14ac:dyDescent="0.2">
      <c r="B2152" s="137" t="s">
        <v>1209</v>
      </c>
      <c r="C2152" s="138">
        <v>52342</v>
      </c>
      <c r="D2152" s="139" t="s">
        <v>2871</v>
      </c>
      <c r="E2152" s="139" t="s">
        <v>2513</v>
      </c>
      <c r="F2152" s="139">
        <f t="shared" si="33"/>
        <v>52343</v>
      </c>
    </row>
    <row r="2153" spans="2:6" x14ac:dyDescent="0.2">
      <c r="B2153" s="137" t="s">
        <v>1210</v>
      </c>
      <c r="C2153" s="138">
        <v>47474</v>
      </c>
      <c r="D2153" s="139" t="s">
        <v>2802</v>
      </c>
      <c r="E2153" s="139" t="s">
        <v>2513</v>
      </c>
      <c r="F2153" s="139">
        <f t="shared" si="33"/>
        <v>47475</v>
      </c>
    </row>
    <row r="2154" spans="2:6" x14ac:dyDescent="0.2">
      <c r="B2154" s="137" t="s">
        <v>1211</v>
      </c>
      <c r="C2154" s="138">
        <v>49230</v>
      </c>
      <c r="D2154" s="139" t="s">
        <v>2841</v>
      </c>
      <c r="E2154" s="139" t="s">
        <v>2513</v>
      </c>
      <c r="F2154" s="139">
        <f t="shared" si="33"/>
        <v>49231</v>
      </c>
    </row>
    <row r="2155" spans="2:6" x14ac:dyDescent="0.2">
      <c r="B2155" s="137" t="s">
        <v>1212</v>
      </c>
      <c r="C2155" s="138">
        <v>50470</v>
      </c>
      <c r="D2155" s="139" t="s">
        <v>2867</v>
      </c>
      <c r="E2155" s="139" t="s">
        <v>2513</v>
      </c>
      <c r="F2155" s="139">
        <f t="shared" si="33"/>
        <v>50471</v>
      </c>
    </row>
    <row r="2156" spans="2:6" x14ac:dyDescent="0.2">
      <c r="B2156" s="137" t="s">
        <v>1213</v>
      </c>
      <c r="C2156" s="138">
        <v>48850</v>
      </c>
      <c r="D2156" s="139" t="s">
        <v>2793</v>
      </c>
      <c r="E2156" s="139" t="s">
        <v>2513</v>
      </c>
      <c r="F2156" s="139">
        <f t="shared" si="33"/>
        <v>48851</v>
      </c>
    </row>
    <row r="2157" spans="2:6" x14ac:dyDescent="0.2">
      <c r="B2157" s="137" t="s">
        <v>1214</v>
      </c>
      <c r="C2157" s="138">
        <v>80600</v>
      </c>
      <c r="D2157" s="139" t="s">
        <v>3064</v>
      </c>
      <c r="E2157" s="139" t="s">
        <v>2553</v>
      </c>
      <c r="F2157" s="139">
        <f t="shared" si="33"/>
        <v>80601</v>
      </c>
    </row>
    <row r="2158" spans="2:6" x14ac:dyDescent="0.2">
      <c r="B2158" s="137" t="s">
        <v>1215</v>
      </c>
      <c r="C2158" s="138">
        <v>52030</v>
      </c>
      <c r="D2158" s="139" t="s">
        <v>2871</v>
      </c>
      <c r="E2158" s="139" t="s">
        <v>2513</v>
      </c>
      <c r="F2158" s="139">
        <f t="shared" si="33"/>
        <v>52031</v>
      </c>
    </row>
    <row r="2159" spans="2:6" x14ac:dyDescent="0.2">
      <c r="B2159" s="137" t="s">
        <v>1216</v>
      </c>
      <c r="C2159" s="138">
        <v>64120</v>
      </c>
      <c r="D2159" s="139" t="s">
        <v>2832</v>
      </c>
      <c r="E2159" s="139" t="s">
        <v>2513</v>
      </c>
      <c r="F2159" s="139">
        <f t="shared" si="33"/>
        <v>64121</v>
      </c>
    </row>
    <row r="2160" spans="2:6" x14ac:dyDescent="0.2">
      <c r="B2160" s="137" t="s">
        <v>1217</v>
      </c>
      <c r="C2160" s="138">
        <v>32140</v>
      </c>
      <c r="D2160" s="139" t="s">
        <v>2893</v>
      </c>
      <c r="E2160" s="139" t="s">
        <v>2513</v>
      </c>
      <c r="F2160" s="139">
        <f t="shared" si="33"/>
        <v>32141</v>
      </c>
    </row>
    <row r="2161" spans="2:6" x14ac:dyDescent="0.2">
      <c r="B2161" s="137" t="s">
        <v>1218</v>
      </c>
      <c r="C2161" s="138">
        <v>92810</v>
      </c>
      <c r="D2161" s="139" t="s">
        <v>2897</v>
      </c>
      <c r="E2161" s="139" t="s">
        <v>2553</v>
      </c>
      <c r="F2161" s="139">
        <f t="shared" si="33"/>
        <v>92811</v>
      </c>
    </row>
    <row r="2162" spans="2:6" x14ac:dyDescent="0.2">
      <c r="B2162" s="137" t="s">
        <v>1219</v>
      </c>
      <c r="C2162" s="138">
        <v>90210</v>
      </c>
      <c r="D2162" s="139" t="s">
        <v>2889</v>
      </c>
      <c r="E2162" s="139" t="s">
        <v>2553</v>
      </c>
      <c r="F2162" s="139">
        <f t="shared" si="33"/>
        <v>90211</v>
      </c>
    </row>
    <row r="2163" spans="2:6" x14ac:dyDescent="0.2">
      <c r="B2163" s="137" t="s">
        <v>1220</v>
      </c>
      <c r="C2163" s="138">
        <v>12340</v>
      </c>
      <c r="D2163" s="139" t="s">
        <v>2922</v>
      </c>
      <c r="E2163" s="139" t="s">
        <v>2508</v>
      </c>
      <c r="F2163" s="139">
        <f t="shared" si="33"/>
        <v>12341</v>
      </c>
    </row>
    <row r="2164" spans="2:6" x14ac:dyDescent="0.2">
      <c r="B2164" s="137" t="s">
        <v>1221</v>
      </c>
      <c r="C2164" s="138">
        <v>88400</v>
      </c>
      <c r="D2164" s="139" t="s">
        <v>2889</v>
      </c>
      <c r="E2164" s="139" t="s">
        <v>2553</v>
      </c>
      <c r="F2164" s="139">
        <f t="shared" si="33"/>
        <v>88401</v>
      </c>
    </row>
    <row r="2165" spans="2:6" x14ac:dyDescent="0.2">
      <c r="B2165" s="137" t="s">
        <v>1222</v>
      </c>
      <c r="C2165" s="138">
        <v>66170</v>
      </c>
      <c r="D2165" s="139" t="s">
        <v>3118</v>
      </c>
      <c r="E2165" s="139" t="s">
        <v>2525</v>
      </c>
      <c r="F2165" s="139">
        <f t="shared" si="33"/>
        <v>66171</v>
      </c>
    </row>
    <row r="2166" spans="2:6" x14ac:dyDescent="0.2">
      <c r="B2166" s="137" t="s">
        <v>1223</v>
      </c>
      <c r="C2166" s="138">
        <v>88050</v>
      </c>
      <c r="D2166" s="139" t="s">
        <v>2869</v>
      </c>
      <c r="E2166" s="139" t="s">
        <v>2553</v>
      </c>
      <c r="F2166" s="139">
        <f t="shared" si="33"/>
        <v>88051</v>
      </c>
    </row>
    <row r="2167" spans="2:6" x14ac:dyDescent="0.2">
      <c r="B2167" s="137" t="s">
        <v>1224</v>
      </c>
      <c r="C2167" s="138">
        <v>47364</v>
      </c>
      <c r="D2167" s="139" t="s">
        <v>2802</v>
      </c>
      <c r="E2167" s="139" t="s">
        <v>2513</v>
      </c>
      <c r="F2167" s="139">
        <f t="shared" si="33"/>
        <v>47365</v>
      </c>
    </row>
    <row r="2168" spans="2:6" x14ac:dyDescent="0.2">
      <c r="B2168" s="137" t="s">
        <v>1225</v>
      </c>
      <c r="C2168" s="138">
        <v>24250</v>
      </c>
      <c r="D2168" s="139" t="s">
        <v>3073</v>
      </c>
      <c r="E2168" s="139" t="s">
        <v>2503</v>
      </c>
      <c r="F2168" s="139">
        <f t="shared" si="33"/>
        <v>24251</v>
      </c>
    </row>
    <row r="2169" spans="2:6" x14ac:dyDescent="0.2">
      <c r="B2169" s="137" t="s">
        <v>1226</v>
      </c>
      <c r="C2169" s="138">
        <v>87800</v>
      </c>
      <c r="D2169" s="139" t="s">
        <v>2869</v>
      </c>
      <c r="E2169" s="139" t="s">
        <v>2553</v>
      </c>
      <c r="F2169" s="139">
        <f t="shared" si="33"/>
        <v>87801</v>
      </c>
    </row>
    <row r="2170" spans="2:6" x14ac:dyDescent="0.2">
      <c r="B2170" s="137" t="s">
        <v>1227</v>
      </c>
      <c r="C2170" s="138">
        <v>80000</v>
      </c>
      <c r="D2170" s="139" t="s">
        <v>3064</v>
      </c>
      <c r="E2170" s="139" t="s">
        <v>2553</v>
      </c>
      <c r="F2170" s="139">
        <f t="shared" si="33"/>
        <v>80001</v>
      </c>
    </row>
    <row r="2171" spans="2:6" x14ac:dyDescent="0.2">
      <c r="B2171" s="137" t="s">
        <v>1228</v>
      </c>
      <c r="C2171" s="138">
        <v>73050</v>
      </c>
      <c r="D2171" s="139" t="s">
        <v>2830</v>
      </c>
      <c r="E2171" s="139" t="s">
        <v>2525</v>
      </c>
      <c r="F2171" s="139">
        <f t="shared" si="33"/>
        <v>73051</v>
      </c>
    </row>
    <row r="2172" spans="2:6" x14ac:dyDescent="0.2">
      <c r="B2172" s="137" t="s">
        <v>1229</v>
      </c>
      <c r="C2172" s="138">
        <v>52160</v>
      </c>
      <c r="D2172" s="139" t="s">
        <v>2871</v>
      </c>
      <c r="E2172" s="139" t="s">
        <v>2513</v>
      </c>
      <c r="F2172" s="139">
        <f t="shared" si="33"/>
        <v>52161</v>
      </c>
    </row>
    <row r="2173" spans="2:6" x14ac:dyDescent="0.2">
      <c r="B2173" s="137" t="s">
        <v>1230</v>
      </c>
      <c r="C2173" s="138">
        <v>47720</v>
      </c>
      <c r="D2173" s="139" t="s">
        <v>2797</v>
      </c>
      <c r="E2173" s="139" t="s">
        <v>2513</v>
      </c>
      <c r="F2173" s="139">
        <f t="shared" si="33"/>
        <v>47721</v>
      </c>
    </row>
    <row r="2174" spans="2:6" x14ac:dyDescent="0.2">
      <c r="B2174" s="137" t="s">
        <v>1231</v>
      </c>
      <c r="C2174" s="138">
        <v>51840</v>
      </c>
      <c r="D2174" s="139" t="s">
        <v>3221</v>
      </c>
      <c r="E2174" s="139" t="s">
        <v>2513</v>
      </c>
      <c r="F2174" s="139">
        <f t="shared" si="33"/>
        <v>51841</v>
      </c>
    </row>
    <row r="2175" spans="2:6" ht="25.5" x14ac:dyDescent="0.2">
      <c r="B2175" s="137" t="s">
        <v>1232</v>
      </c>
      <c r="C2175" s="138">
        <v>65210</v>
      </c>
      <c r="D2175" s="139" t="s">
        <v>3132</v>
      </c>
      <c r="E2175" s="139" t="s">
        <v>2525</v>
      </c>
      <c r="F2175" s="139">
        <f t="shared" si="33"/>
        <v>65211</v>
      </c>
    </row>
    <row r="2176" spans="2:6" x14ac:dyDescent="0.2">
      <c r="B2176" s="137" t="s">
        <v>2524</v>
      </c>
      <c r="C2176" s="138">
        <v>65200</v>
      </c>
      <c r="D2176" s="139" t="s">
        <v>3132</v>
      </c>
      <c r="E2176" s="139" t="s">
        <v>2525</v>
      </c>
      <c r="F2176" s="139">
        <f t="shared" si="33"/>
        <v>65201</v>
      </c>
    </row>
    <row r="2177" spans="2:6" x14ac:dyDescent="0.2">
      <c r="B2177" s="137" t="s">
        <v>1233</v>
      </c>
      <c r="C2177" s="138">
        <v>56030</v>
      </c>
      <c r="D2177" s="139" t="s">
        <v>2987</v>
      </c>
      <c r="E2177" s="139" t="s">
        <v>2513</v>
      </c>
      <c r="F2177" s="139">
        <f t="shared" si="33"/>
        <v>56031</v>
      </c>
    </row>
    <row r="2178" spans="2:6" x14ac:dyDescent="0.2">
      <c r="B2178" s="137" t="s">
        <v>1234</v>
      </c>
      <c r="C2178" s="138">
        <v>34600</v>
      </c>
      <c r="D2178" s="139" t="s">
        <v>2838</v>
      </c>
      <c r="E2178" s="139" t="s">
        <v>2513</v>
      </c>
      <c r="F2178" s="139">
        <f t="shared" si="33"/>
        <v>34601</v>
      </c>
    </row>
    <row r="2179" spans="2:6" x14ac:dyDescent="0.2">
      <c r="B2179" s="137" t="s">
        <v>1235</v>
      </c>
      <c r="C2179" s="138">
        <v>78250</v>
      </c>
      <c r="D2179" s="139" t="s">
        <v>2929</v>
      </c>
      <c r="E2179" s="139" t="s">
        <v>2525</v>
      </c>
      <c r="F2179" s="139">
        <f t="shared" si="33"/>
        <v>78251</v>
      </c>
    </row>
    <row r="2180" spans="2:6" x14ac:dyDescent="0.2">
      <c r="B2180" s="137" t="s">
        <v>1236</v>
      </c>
      <c r="C2180" s="138">
        <v>28354</v>
      </c>
      <c r="D2180" s="139" t="s">
        <v>2809</v>
      </c>
      <c r="E2180" s="139" t="s">
        <v>2503</v>
      </c>
      <c r="F2180" s="139">
        <f t="shared" si="33"/>
        <v>28355</v>
      </c>
    </row>
    <row r="2181" spans="2:6" x14ac:dyDescent="0.2">
      <c r="B2181" s="137" t="s">
        <v>1237</v>
      </c>
      <c r="C2181" s="138">
        <v>47320</v>
      </c>
      <c r="D2181" s="139" t="s">
        <v>2802</v>
      </c>
      <c r="E2181" s="139" t="s">
        <v>2513</v>
      </c>
      <c r="F2181" s="139">
        <f t="shared" si="33"/>
        <v>47321</v>
      </c>
    </row>
    <row r="2182" spans="2:6" x14ac:dyDescent="0.2">
      <c r="B2182" s="137" t="s">
        <v>1238</v>
      </c>
      <c r="C2182" s="138">
        <v>47140</v>
      </c>
      <c r="D2182" s="139" t="s">
        <v>3095</v>
      </c>
      <c r="E2182" s="139" t="s">
        <v>2513</v>
      </c>
      <c r="F2182" s="139">
        <f t="shared" si="33"/>
        <v>47141</v>
      </c>
    </row>
    <row r="2183" spans="2:6" x14ac:dyDescent="0.2">
      <c r="B2183" s="137" t="s">
        <v>1239</v>
      </c>
      <c r="C2183" s="138">
        <v>59070</v>
      </c>
      <c r="D2183" s="139" t="s">
        <v>2887</v>
      </c>
      <c r="E2183" s="139" t="s">
        <v>2513</v>
      </c>
      <c r="F2183" s="139">
        <f t="shared" ref="F2183:F2246" si="34">C2183+1</f>
        <v>59071</v>
      </c>
    </row>
    <row r="2184" spans="2:6" x14ac:dyDescent="0.2">
      <c r="B2184" s="137" t="s">
        <v>1240</v>
      </c>
      <c r="C2184" s="138">
        <v>50812</v>
      </c>
      <c r="D2184" s="139" t="s">
        <v>2789</v>
      </c>
      <c r="E2184" s="139" t="s">
        <v>2513</v>
      </c>
      <c r="F2184" s="139">
        <f t="shared" si="34"/>
        <v>50813</v>
      </c>
    </row>
    <row r="2185" spans="2:6" x14ac:dyDescent="0.2">
      <c r="B2185" s="137" t="s">
        <v>1241</v>
      </c>
      <c r="C2185" s="138">
        <v>43252</v>
      </c>
      <c r="D2185" s="139" t="s">
        <v>2865</v>
      </c>
      <c r="E2185" s="139" t="s">
        <v>2513</v>
      </c>
      <c r="F2185" s="139">
        <f t="shared" si="34"/>
        <v>43253</v>
      </c>
    </row>
    <row r="2186" spans="2:6" x14ac:dyDescent="0.2">
      <c r="B2186" s="137" t="s">
        <v>1242</v>
      </c>
      <c r="C2186" s="138">
        <v>49220</v>
      </c>
      <c r="D2186" s="139" t="s">
        <v>2841</v>
      </c>
      <c r="E2186" s="139" t="s">
        <v>2513</v>
      </c>
      <c r="F2186" s="139">
        <f t="shared" si="34"/>
        <v>49221</v>
      </c>
    </row>
    <row r="2187" spans="2:6" x14ac:dyDescent="0.2">
      <c r="B2187" s="137" t="s">
        <v>1243</v>
      </c>
      <c r="C2187" s="138">
        <v>26350</v>
      </c>
      <c r="D2187" s="139" t="s">
        <v>2844</v>
      </c>
      <c r="E2187" s="139" t="s">
        <v>2503</v>
      </c>
      <c r="F2187" s="139">
        <f t="shared" si="34"/>
        <v>26351</v>
      </c>
    </row>
    <row r="2188" spans="2:6" x14ac:dyDescent="0.2">
      <c r="B2188" s="137" t="s">
        <v>1244</v>
      </c>
      <c r="C2188" s="138">
        <v>41102</v>
      </c>
      <c r="D2188" s="139" t="s">
        <v>3109</v>
      </c>
      <c r="E2188" s="139" t="s">
        <v>2513</v>
      </c>
      <c r="F2188" s="139">
        <f t="shared" si="34"/>
        <v>41103</v>
      </c>
    </row>
    <row r="2189" spans="2:6" x14ac:dyDescent="0.2">
      <c r="B2189" s="137" t="s">
        <v>1245</v>
      </c>
      <c r="C2189" s="138">
        <v>15800</v>
      </c>
      <c r="D2189" s="139" t="s">
        <v>2901</v>
      </c>
      <c r="E2189" s="139" t="s">
        <v>2577</v>
      </c>
      <c r="F2189" s="139">
        <f t="shared" si="34"/>
        <v>15801</v>
      </c>
    </row>
    <row r="2190" spans="2:6" x14ac:dyDescent="0.2">
      <c r="B2190" s="137" t="s">
        <v>1246</v>
      </c>
      <c r="C2190" s="138">
        <v>42370</v>
      </c>
      <c r="D2190" s="139" t="s">
        <v>2977</v>
      </c>
      <c r="E2190" s="139" t="s">
        <v>2513</v>
      </c>
      <c r="F2190" s="139">
        <f t="shared" si="34"/>
        <v>42371</v>
      </c>
    </row>
    <row r="2191" spans="2:6" x14ac:dyDescent="0.2">
      <c r="B2191" s="137" t="s">
        <v>1247</v>
      </c>
      <c r="C2191" s="138">
        <v>12014</v>
      </c>
      <c r="D2191" s="139" t="s">
        <v>2922</v>
      </c>
      <c r="E2191" s="139" t="s">
        <v>2508</v>
      </c>
      <c r="F2191" s="139">
        <f t="shared" si="34"/>
        <v>12015</v>
      </c>
    </row>
    <row r="2192" spans="2:6" x14ac:dyDescent="0.2">
      <c r="B2192" s="137" t="s">
        <v>1248</v>
      </c>
      <c r="C2192" s="138">
        <v>49608</v>
      </c>
      <c r="D2192" s="139" t="s">
        <v>2841</v>
      </c>
      <c r="E2192" s="139" t="s">
        <v>2513</v>
      </c>
      <c r="F2192" s="139">
        <f t="shared" si="34"/>
        <v>49609</v>
      </c>
    </row>
    <row r="2193" spans="2:6" x14ac:dyDescent="0.2">
      <c r="B2193" s="137" t="s">
        <v>1249</v>
      </c>
      <c r="C2193" s="138">
        <v>28360</v>
      </c>
      <c r="D2193" s="139" t="s">
        <v>2809</v>
      </c>
      <c r="E2193" s="139" t="s">
        <v>2503</v>
      </c>
      <c r="F2193" s="139">
        <f t="shared" si="34"/>
        <v>28361</v>
      </c>
    </row>
    <row r="2194" spans="2:6" x14ac:dyDescent="0.2">
      <c r="B2194" s="137" t="s">
        <v>1250</v>
      </c>
      <c r="C2194" s="138">
        <v>28380</v>
      </c>
      <c r="D2194" s="139" t="s">
        <v>2809</v>
      </c>
      <c r="E2194" s="139" t="s">
        <v>2503</v>
      </c>
      <c r="F2194" s="139">
        <f t="shared" si="34"/>
        <v>28381</v>
      </c>
    </row>
    <row r="2195" spans="2:6" x14ac:dyDescent="0.2">
      <c r="B2195" s="137" t="s">
        <v>1251</v>
      </c>
      <c r="C2195" s="138">
        <v>54870</v>
      </c>
      <c r="D2195" s="139" t="s">
        <v>2914</v>
      </c>
      <c r="E2195" s="139" t="s">
        <v>2513</v>
      </c>
      <c r="F2195" s="139">
        <f t="shared" si="34"/>
        <v>54871</v>
      </c>
    </row>
    <row r="2196" spans="2:6" x14ac:dyDescent="0.2">
      <c r="B2196" s="137" t="s">
        <v>1252</v>
      </c>
      <c r="C2196" s="138">
        <v>47500</v>
      </c>
      <c r="D2196" s="139" t="s">
        <v>2802</v>
      </c>
      <c r="E2196" s="139" t="s">
        <v>2513</v>
      </c>
      <c r="F2196" s="139">
        <f t="shared" si="34"/>
        <v>47501</v>
      </c>
    </row>
    <row r="2197" spans="2:6" x14ac:dyDescent="0.2">
      <c r="B2197" s="137" t="s">
        <v>1253</v>
      </c>
      <c r="C2197" s="138">
        <v>62310</v>
      </c>
      <c r="D2197" s="139" t="s">
        <v>2940</v>
      </c>
      <c r="E2197" s="139" t="s">
        <v>2513</v>
      </c>
      <c r="F2197" s="139">
        <f t="shared" si="34"/>
        <v>62311</v>
      </c>
    </row>
    <row r="2198" spans="2:6" x14ac:dyDescent="0.2">
      <c r="B2198" s="137" t="s">
        <v>1254</v>
      </c>
      <c r="C2198" s="138">
        <v>28322</v>
      </c>
      <c r="D2198" s="139" t="s">
        <v>2809</v>
      </c>
      <c r="E2198" s="139" t="s">
        <v>2503</v>
      </c>
      <c r="F2198" s="139">
        <f t="shared" si="34"/>
        <v>28323</v>
      </c>
    </row>
    <row r="2199" spans="2:6" x14ac:dyDescent="0.2">
      <c r="B2199" s="137" t="s">
        <v>1255</v>
      </c>
      <c r="C2199" s="138">
        <v>23164</v>
      </c>
      <c r="D2199" s="139" t="s">
        <v>3140</v>
      </c>
      <c r="E2199" s="139" t="s">
        <v>2503</v>
      </c>
      <c r="F2199" s="139">
        <f t="shared" si="34"/>
        <v>23165</v>
      </c>
    </row>
    <row r="2200" spans="2:6" x14ac:dyDescent="0.2">
      <c r="B2200" s="137" t="s">
        <v>1256</v>
      </c>
      <c r="C2200" s="138">
        <v>29380</v>
      </c>
      <c r="D2200" s="139" t="s">
        <v>2846</v>
      </c>
      <c r="E2200" s="139" t="s">
        <v>2503</v>
      </c>
      <c r="F2200" s="139">
        <f t="shared" si="34"/>
        <v>29381</v>
      </c>
    </row>
    <row r="2201" spans="2:6" x14ac:dyDescent="0.2">
      <c r="B2201" s="137" t="s">
        <v>1257</v>
      </c>
      <c r="C2201" s="138">
        <v>48090</v>
      </c>
      <c r="D2201" s="139" t="s">
        <v>2822</v>
      </c>
      <c r="E2201" s="139" t="s">
        <v>2513</v>
      </c>
      <c r="F2201" s="139">
        <f t="shared" si="34"/>
        <v>48091</v>
      </c>
    </row>
    <row r="2202" spans="2:6" x14ac:dyDescent="0.2">
      <c r="B2202" s="137" t="s">
        <v>1258</v>
      </c>
      <c r="C2202" s="138">
        <v>48100</v>
      </c>
      <c r="D2202" s="139" t="s">
        <v>2822</v>
      </c>
      <c r="E2202" s="139" t="s">
        <v>2513</v>
      </c>
      <c r="F2202" s="139">
        <f t="shared" si="34"/>
        <v>48101</v>
      </c>
    </row>
    <row r="2203" spans="2:6" x14ac:dyDescent="0.2">
      <c r="B2203" s="137" t="s">
        <v>1259</v>
      </c>
      <c r="C2203" s="138">
        <v>58080</v>
      </c>
      <c r="D2203" s="139" t="s">
        <v>2948</v>
      </c>
      <c r="E2203" s="139" t="s">
        <v>2513</v>
      </c>
      <c r="F2203" s="139">
        <f t="shared" si="34"/>
        <v>58081</v>
      </c>
    </row>
    <row r="2204" spans="2:6" x14ac:dyDescent="0.2">
      <c r="B2204" s="137" t="s">
        <v>1260</v>
      </c>
      <c r="C2204" s="138">
        <v>72100</v>
      </c>
      <c r="D2204" s="139" t="s">
        <v>2830</v>
      </c>
      <c r="E2204" s="139" t="s">
        <v>2525</v>
      </c>
      <c r="F2204" s="139">
        <f t="shared" si="34"/>
        <v>72101</v>
      </c>
    </row>
    <row r="2205" spans="2:6" x14ac:dyDescent="0.2">
      <c r="B2205" s="137" t="s">
        <v>1261</v>
      </c>
      <c r="C2205" s="138">
        <v>69210</v>
      </c>
      <c r="D2205" s="139" t="s">
        <v>2925</v>
      </c>
      <c r="E2205" s="139" t="s">
        <v>2525</v>
      </c>
      <c r="F2205" s="139">
        <f t="shared" si="34"/>
        <v>69211</v>
      </c>
    </row>
    <row r="2206" spans="2:6" x14ac:dyDescent="0.2">
      <c r="B2206" s="137" t="s">
        <v>1262</v>
      </c>
      <c r="C2206" s="138">
        <v>82010</v>
      </c>
      <c r="D2206" s="139" t="s">
        <v>2787</v>
      </c>
      <c r="E2206" s="139" t="s">
        <v>2553</v>
      </c>
      <c r="F2206" s="139">
        <f t="shared" si="34"/>
        <v>82011</v>
      </c>
    </row>
    <row r="2207" spans="2:6" x14ac:dyDescent="0.2">
      <c r="B2207" s="137" t="s">
        <v>1263</v>
      </c>
      <c r="C2207" s="138">
        <v>55020</v>
      </c>
      <c r="D2207" s="139" t="s">
        <v>2795</v>
      </c>
      <c r="E2207" s="139" t="s">
        <v>2513</v>
      </c>
      <c r="F2207" s="139">
        <f t="shared" si="34"/>
        <v>55021</v>
      </c>
    </row>
    <row r="2208" spans="2:6" x14ac:dyDescent="0.2">
      <c r="B2208" s="137" t="s">
        <v>1264</v>
      </c>
      <c r="C2208" s="138">
        <v>51570</v>
      </c>
      <c r="D2208" s="139" t="s">
        <v>3221</v>
      </c>
      <c r="E2208" s="139" t="s">
        <v>2513</v>
      </c>
      <c r="F2208" s="139">
        <f t="shared" si="34"/>
        <v>51571</v>
      </c>
    </row>
    <row r="2209" spans="2:6" x14ac:dyDescent="0.2">
      <c r="B2209" s="137" t="s">
        <v>1265</v>
      </c>
      <c r="C2209" s="138">
        <v>52280</v>
      </c>
      <c r="D2209" s="139" t="s">
        <v>2871</v>
      </c>
      <c r="E2209" s="139" t="s">
        <v>2513</v>
      </c>
      <c r="F2209" s="139">
        <f t="shared" si="34"/>
        <v>52281</v>
      </c>
    </row>
    <row r="2210" spans="2:6" x14ac:dyDescent="0.2">
      <c r="B2210" s="137" t="s">
        <v>1266</v>
      </c>
      <c r="C2210" s="138">
        <v>48040</v>
      </c>
      <c r="D2210" s="139" t="s">
        <v>2822</v>
      </c>
      <c r="E2210" s="139" t="s">
        <v>2513</v>
      </c>
      <c r="F2210" s="139">
        <f t="shared" si="34"/>
        <v>48041</v>
      </c>
    </row>
    <row r="2211" spans="2:6" x14ac:dyDescent="0.2">
      <c r="B2211" s="137" t="s">
        <v>1267</v>
      </c>
      <c r="C2211" s="138">
        <v>50810</v>
      </c>
      <c r="D2211" s="139" t="s">
        <v>2789</v>
      </c>
      <c r="E2211" s="139" t="s">
        <v>2513</v>
      </c>
      <c r="F2211" s="139">
        <f t="shared" si="34"/>
        <v>50811</v>
      </c>
    </row>
    <row r="2212" spans="2:6" x14ac:dyDescent="0.2">
      <c r="B2212" s="137" t="s">
        <v>1268</v>
      </c>
      <c r="C2212" s="138">
        <v>37150</v>
      </c>
      <c r="D2212" s="139" t="s">
        <v>2882</v>
      </c>
      <c r="E2212" s="139" t="s">
        <v>2513</v>
      </c>
      <c r="F2212" s="139">
        <f t="shared" si="34"/>
        <v>37151</v>
      </c>
    </row>
    <row r="2213" spans="2:6" x14ac:dyDescent="0.2">
      <c r="B2213" s="137" t="s">
        <v>1269</v>
      </c>
      <c r="C2213" s="138">
        <v>68050</v>
      </c>
      <c r="D2213" s="139" t="s">
        <v>3194</v>
      </c>
      <c r="E2213" s="139" t="s">
        <v>2525</v>
      </c>
      <c r="F2213" s="139">
        <f t="shared" si="34"/>
        <v>68051</v>
      </c>
    </row>
    <row r="2214" spans="2:6" x14ac:dyDescent="0.2">
      <c r="B2214" s="137" t="s">
        <v>1270</v>
      </c>
      <c r="C2214" s="138">
        <v>70010</v>
      </c>
      <c r="D2214" s="139" t="s">
        <v>2830</v>
      </c>
      <c r="E2214" s="139" t="s">
        <v>2525</v>
      </c>
      <c r="F2214" s="139">
        <f t="shared" si="34"/>
        <v>70011</v>
      </c>
    </row>
    <row r="2215" spans="2:6" x14ac:dyDescent="0.2">
      <c r="B2215" s="137" t="s">
        <v>1271</v>
      </c>
      <c r="C2215" s="138">
        <v>72120</v>
      </c>
      <c r="D2215" s="139" t="s">
        <v>2830</v>
      </c>
      <c r="E2215" s="139" t="s">
        <v>2525</v>
      </c>
      <c r="F2215" s="139">
        <f t="shared" si="34"/>
        <v>72121</v>
      </c>
    </row>
    <row r="2216" spans="2:6" x14ac:dyDescent="0.2">
      <c r="B2216" s="137" t="s">
        <v>1272</v>
      </c>
      <c r="C2216" s="138">
        <v>72050</v>
      </c>
      <c r="D2216" s="139" t="s">
        <v>2830</v>
      </c>
      <c r="E2216" s="139" t="s">
        <v>2525</v>
      </c>
      <c r="F2216" s="139">
        <f t="shared" si="34"/>
        <v>72051</v>
      </c>
    </row>
    <row r="2217" spans="2:6" x14ac:dyDescent="0.2">
      <c r="B2217" s="137" t="s">
        <v>1273</v>
      </c>
      <c r="C2217" s="138">
        <v>72220</v>
      </c>
      <c r="D2217" s="139" t="s">
        <v>2830</v>
      </c>
      <c r="E2217" s="139" t="s">
        <v>2525</v>
      </c>
      <c r="F2217" s="139">
        <f t="shared" si="34"/>
        <v>72221</v>
      </c>
    </row>
    <row r="2218" spans="2:6" x14ac:dyDescent="0.2">
      <c r="B2218" s="137" t="s">
        <v>1274</v>
      </c>
      <c r="C2218" s="138">
        <v>70050</v>
      </c>
      <c r="D2218" s="139" t="s">
        <v>2830</v>
      </c>
      <c r="E2218" s="139" t="s">
        <v>2525</v>
      </c>
      <c r="F2218" s="139">
        <f t="shared" si="34"/>
        <v>70051</v>
      </c>
    </row>
    <row r="2219" spans="2:6" x14ac:dyDescent="0.2">
      <c r="B2219" s="137" t="s">
        <v>1275</v>
      </c>
      <c r="C2219" s="138">
        <v>69320</v>
      </c>
      <c r="D2219" s="139" t="s">
        <v>2925</v>
      </c>
      <c r="E2219" s="139" t="s">
        <v>2525</v>
      </c>
      <c r="F2219" s="139">
        <f t="shared" si="34"/>
        <v>69321</v>
      </c>
    </row>
    <row r="2220" spans="2:6" x14ac:dyDescent="0.2">
      <c r="B2220" s="137" t="s">
        <v>1276</v>
      </c>
      <c r="C2220" s="138">
        <v>67020</v>
      </c>
      <c r="D2220" s="139" t="s">
        <v>3118</v>
      </c>
      <c r="E2220" s="139" t="s">
        <v>2525</v>
      </c>
      <c r="F2220" s="139">
        <f t="shared" si="34"/>
        <v>67021</v>
      </c>
    </row>
    <row r="2221" spans="2:6" x14ac:dyDescent="0.2">
      <c r="B2221" s="137" t="s">
        <v>1276</v>
      </c>
      <c r="C2221" s="138">
        <v>67020</v>
      </c>
      <c r="D2221" s="139" t="s">
        <v>2825</v>
      </c>
      <c r="E2221" s="139" t="s">
        <v>2525</v>
      </c>
      <c r="F2221" s="139">
        <f t="shared" si="34"/>
        <v>67021</v>
      </c>
    </row>
    <row r="2222" spans="2:6" x14ac:dyDescent="0.2">
      <c r="B2222" s="137" t="s">
        <v>1277</v>
      </c>
      <c r="C2222" s="138">
        <v>68140</v>
      </c>
      <c r="D2222" s="139" t="s">
        <v>3194</v>
      </c>
      <c r="E2222" s="139" t="s">
        <v>2525</v>
      </c>
      <c r="F2222" s="139">
        <f t="shared" si="34"/>
        <v>68141</v>
      </c>
    </row>
    <row r="2223" spans="2:6" x14ac:dyDescent="0.2">
      <c r="B2223" s="137" t="s">
        <v>1278</v>
      </c>
      <c r="C2223" s="138">
        <v>70220</v>
      </c>
      <c r="D2223" s="139" t="s">
        <v>2830</v>
      </c>
      <c r="E2223" s="139" t="s">
        <v>2525</v>
      </c>
      <c r="F2223" s="139">
        <f t="shared" si="34"/>
        <v>70221</v>
      </c>
    </row>
    <row r="2224" spans="2:6" x14ac:dyDescent="0.2">
      <c r="B2224" s="137" t="s">
        <v>1279</v>
      </c>
      <c r="C2224" s="138">
        <v>70070</v>
      </c>
      <c r="D2224" s="139" t="s">
        <v>2830</v>
      </c>
      <c r="E2224" s="139" t="s">
        <v>2525</v>
      </c>
      <c r="F2224" s="139">
        <f t="shared" si="34"/>
        <v>70071</v>
      </c>
    </row>
    <row r="2225" spans="2:6" x14ac:dyDescent="0.2">
      <c r="B2225" s="137" t="s">
        <v>1280</v>
      </c>
      <c r="C2225" s="138">
        <v>68340</v>
      </c>
      <c r="D2225" s="139" t="s">
        <v>3194</v>
      </c>
      <c r="E2225" s="139" t="s">
        <v>2525</v>
      </c>
      <c r="F2225" s="139">
        <f t="shared" si="34"/>
        <v>68341</v>
      </c>
    </row>
    <row r="2226" spans="2:6" x14ac:dyDescent="0.2">
      <c r="B2226" s="137" t="s">
        <v>1281</v>
      </c>
      <c r="C2226" s="138">
        <v>24540</v>
      </c>
      <c r="D2226" s="139" t="s">
        <v>3059</v>
      </c>
      <c r="E2226" s="139" t="s">
        <v>2503</v>
      </c>
      <c r="F2226" s="139">
        <f t="shared" si="34"/>
        <v>24541</v>
      </c>
    </row>
    <row r="2227" spans="2:6" x14ac:dyDescent="0.2">
      <c r="B2227" s="137" t="s">
        <v>1282</v>
      </c>
      <c r="C2227" s="138">
        <v>79150</v>
      </c>
      <c r="D2227" s="139" t="s">
        <v>2909</v>
      </c>
      <c r="E2227" s="139" t="s">
        <v>2525</v>
      </c>
      <c r="F2227" s="139">
        <f t="shared" si="34"/>
        <v>79151</v>
      </c>
    </row>
    <row r="2228" spans="2:6" x14ac:dyDescent="0.2">
      <c r="B2228" s="137" t="s">
        <v>2594</v>
      </c>
      <c r="C2228" s="138">
        <v>29400</v>
      </c>
      <c r="D2228" s="139" t="s">
        <v>3404</v>
      </c>
      <c r="E2228" s="139" t="s">
        <v>2503</v>
      </c>
      <c r="F2228" s="139">
        <f t="shared" si="34"/>
        <v>29401</v>
      </c>
    </row>
    <row r="2229" spans="2:6" x14ac:dyDescent="0.2">
      <c r="B2229" s="137" t="s">
        <v>1283</v>
      </c>
      <c r="C2229" s="138">
        <v>12080</v>
      </c>
      <c r="D2229" s="139" t="s">
        <v>2922</v>
      </c>
      <c r="E2229" s="139" t="s">
        <v>2508</v>
      </c>
      <c r="F2229" s="139">
        <f t="shared" si="34"/>
        <v>12081</v>
      </c>
    </row>
    <row r="2230" spans="2:6" x14ac:dyDescent="0.2">
      <c r="B2230" s="137" t="s">
        <v>1284</v>
      </c>
      <c r="C2230" s="138">
        <v>22850</v>
      </c>
      <c r="D2230" s="139" t="s">
        <v>2849</v>
      </c>
      <c r="E2230" s="139" t="s">
        <v>2503</v>
      </c>
      <c r="F2230" s="139">
        <f t="shared" si="34"/>
        <v>22851</v>
      </c>
    </row>
    <row r="2231" spans="2:6" x14ac:dyDescent="0.2">
      <c r="B2231" s="137" t="s">
        <v>1285</v>
      </c>
      <c r="C2231" s="138">
        <v>64180</v>
      </c>
      <c r="D2231" s="139" t="s">
        <v>2832</v>
      </c>
      <c r="E2231" s="139" t="s">
        <v>2513</v>
      </c>
      <c r="F2231" s="139">
        <f t="shared" si="34"/>
        <v>64181</v>
      </c>
    </row>
    <row r="2232" spans="2:6" x14ac:dyDescent="0.2">
      <c r="B2232" s="137" t="s">
        <v>1286</v>
      </c>
      <c r="C2232" s="138">
        <v>10390</v>
      </c>
      <c r="D2232" s="139" t="s">
        <v>2857</v>
      </c>
      <c r="E2232" s="139" t="s">
        <v>2508</v>
      </c>
      <c r="F2232" s="139">
        <f t="shared" si="34"/>
        <v>10391</v>
      </c>
    </row>
    <row r="2233" spans="2:6" x14ac:dyDescent="0.2">
      <c r="B2233" s="137" t="s">
        <v>1287</v>
      </c>
      <c r="C2233" s="138">
        <v>49280</v>
      </c>
      <c r="D2233" s="139" t="s">
        <v>2841</v>
      </c>
      <c r="E2233" s="139" t="s">
        <v>2513</v>
      </c>
      <c r="F2233" s="139">
        <f t="shared" si="34"/>
        <v>49281</v>
      </c>
    </row>
    <row r="2234" spans="2:6" x14ac:dyDescent="0.2">
      <c r="B2234" s="137" t="s">
        <v>1288</v>
      </c>
      <c r="C2234" s="138">
        <v>45550</v>
      </c>
      <c r="D2234" s="139" t="s">
        <v>3089</v>
      </c>
      <c r="E2234" s="139" t="s">
        <v>2573</v>
      </c>
      <c r="F2234" s="139">
        <f t="shared" si="34"/>
        <v>45551</v>
      </c>
    </row>
    <row r="2235" spans="2:6" x14ac:dyDescent="0.2">
      <c r="B2235" s="137" t="s">
        <v>1289</v>
      </c>
      <c r="C2235" s="138">
        <v>24600</v>
      </c>
      <c r="D2235" s="139" t="s">
        <v>3059</v>
      </c>
      <c r="E2235" s="139" t="s">
        <v>2503</v>
      </c>
      <c r="F2235" s="139">
        <f t="shared" si="34"/>
        <v>24601</v>
      </c>
    </row>
    <row r="2236" spans="2:6" x14ac:dyDescent="0.2">
      <c r="B2236" s="137" t="s">
        <v>1290</v>
      </c>
      <c r="C2236" s="138">
        <v>24330</v>
      </c>
      <c r="D2236" s="139" t="s">
        <v>3073</v>
      </c>
      <c r="E2236" s="139" t="s">
        <v>2503</v>
      </c>
      <c r="F2236" s="139">
        <f t="shared" si="34"/>
        <v>24331</v>
      </c>
    </row>
    <row r="2237" spans="2:6" x14ac:dyDescent="0.2">
      <c r="B2237" s="137" t="s">
        <v>1291</v>
      </c>
      <c r="C2237" s="138">
        <v>45230</v>
      </c>
      <c r="D2237" s="139" t="s">
        <v>3089</v>
      </c>
      <c r="E2237" s="139" t="s">
        <v>2573</v>
      </c>
      <c r="F2237" s="139">
        <f t="shared" si="34"/>
        <v>45231</v>
      </c>
    </row>
    <row r="2238" spans="2:6" x14ac:dyDescent="0.2">
      <c r="B2238" s="137" t="s">
        <v>1292</v>
      </c>
      <c r="C2238" s="138">
        <v>24310</v>
      </c>
      <c r="D2238" s="139" t="s">
        <v>3073</v>
      </c>
      <c r="E2238" s="139" t="s">
        <v>2503</v>
      </c>
      <c r="F2238" s="139">
        <f t="shared" si="34"/>
        <v>24311</v>
      </c>
    </row>
    <row r="2239" spans="2:6" x14ac:dyDescent="0.2">
      <c r="B2239" s="137" t="s">
        <v>1293</v>
      </c>
      <c r="C2239" s="138">
        <v>59020</v>
      </c>
      <c r="D2239" s="139" t="s">
        <v>2887</v>
      </c>
      <c r="E2239" s="139" t="s">
        <v>2513</v>
      </c>
      <c r="F2239" s="139">
        <f t="shared" si="34"/>
        <v>59021</v>
      </c>
    </row>
    <row r="2240" spans="2:6" x14ac:dyDescent="0.2">
      <c r="B2240" s="137" t="s">
        <v>1294</v>
      </c>
      <c r="C2240" s="138">
        <v>52380</v>
      </c>
      <c r="D2240" s="139" t="s">
        <v>2871</v>
      </c>
      <c r="E2240" s="139" t="s">
        <v>2513</v>
      </c>
      <c r="F2240" s="139">
        <f t="shared" si="34"/>
        <v>52381</v>
      </c>
    </row>
    <row r="2241" spans="2:6" x14ac:dyDescent="0.2">
      <c r="B2241" s="137" t="s">
        <v>1295</v>
      </c>
      <c r="C2241" s="138">
        <v>48810</v>
      </c>
      <c r="D2241" s="139" t="s">
        <v>2793</v>
      </c>
      <c r="E2241" s="139" t="s">
        <v>2513</v>
      </c>
      <c r="F2241" s="139">
        <f t="shared" si="34"/>
        <v>48811</v>
      </c>
    </row>
    <row r="2242" spans="2:6" x14ac:dyDescent="0.2">
      <c r="B2242" s="137" t="s">
        <v>1296</v>
      </c>
      <c r="C2242" s="138">
        <v>11160</v>
      </c>
      <c r="D2242" s="139" t="s">
        <v>2860</v>
      </c>
      <c r="E2242" s="139" t="s">
        <v>2508</v>
      </c>
      <c r="F2242" s="139">
        <f t="shared" si="34"/>
        <v>11161</v>
      </c>
    </row>
    <row r="2243" spans="2:6" x14ac:dyDescent="0.2">
      <c r="B2243" s="137" t="s">
        <v>1297</v>
      </c>
      <c r="C2243" s="138">
        <v>32100</v>
      </c>
      <c r="D2243" s="139" t="s">
        <v>2893</v>
      </c>
      <c r="E2243" s="139" t="s">
        <v>2513</v>
      </c>
      <c r="F2243" s="139">
        <f t="shared" si="34"/>
        <v>32101</v>
      </c>
    </row>
    <row r="2244" spans="2:6" x14ac:dyDescent="0.2">
      <c r="B2244" s="137" t="s">
        <v>1298</v>
      </c>
      <c r="C2244" s="138">
        <v>24490</v>
      </c>
      <c r="D2244" s="139" t="s">
        <v>3059</v>
      </c>
      <c r="E2244" s="139" t="s">
        <v>2503</v>
      </c>
      <c r="F2244" s="139">
        <f t="shared" si="34"/>
        <v>24491</v>
      </c>
    </row>
    <row r="2245" spans="2:6" x14ac:dyDescent="0.2">
      <c r="B2245" s="137" t="s">
        <v>1299</v>
      </c>
      <c r="C2245" s="138">
        <v>47080</v>
      </c>
      <c r="D2245" s="139" t="s">
        <v>3494</v>
      </c>
      <c r="E2245" s="139" t="s">
        <v>2513</v>
      </c>
      <c r="F2245" s="139">
        <f t="shared" si="34"/>
        <v>47081</v>
      </c>
    </row>
    <row r="2246" spans="2:6" x14ac:dyDescent="0.2">
      <c r="B2246" s="137" t="s">
        <v>1300</v>
      </c>
      <c r="C2246" s="138">
        <v>47070</v>
      </c>
      <c r="D2246" s="139" t="s">
        <v>3494</v>
      </c>
      <c r="E2246" s="139" t="s">
        <v>2513</v>
      </c>
      <c r="F2246" s="139">
        <f t="shared" si="34"/>
        <v>47071</v>
      </c>
    </row>
    <row r="2247" spans="2:6" x14ac:dyDescent="0.2">
      <c r="B2247" s="137" t="s">
        <v>1301</v>
      </c>
      <c r="C2247" s="138">
        <v>23140</v>
      </c>
      <c r="D2247" s="139" t="s">
        <v>3140</v>
      </c>
      <c r="E2247" s="139" t="s">
        <v>2503</v>
      </c>
      <c r="F2247" s="139">
        <f t="shared" ref="F2247:F2310" si="35">C2247+1</f>
        <v>23141</v>
      </c>
    </row>
    <row r="2248" spans="2:6" x14ac:dyDescent="0.2">
      <c r="B2248" s="137" t="s">
        <v>1302</v>
      </c>
      <c r="C2248" s="138">
        <v>48070</v>
      </c>
      <c r="D2248" s="139" t="s">
        <v>2822</v>
      </c>
      <c r="E2248" s="139" t="s">
        <v>2513</v>
      </c>
      <c r="F2248" s="139">
        <f t="shared" si="35"/>
        <v>48071</v>
      </c>
    </row>
    <row r="2249" spans="2:6" x14ac:dyDescent="0.2">
      <c r="B2249" s="137" t="s">
        <v>1303</v>
      </c>
      <c r="C2249" s="138">
        <v>25140</v>
      </c>
      <c r="D2249" s="139" t="s">
        <v>3046</v>
      </c>
      <c r="E2249" s="139" t="s">
        <v>2503</v>
      </c>
      <c r="F2249" s="139">
        <f t="shared" si="35"/>
        <v>25141</v>
      </c>
    </row>
    <row r="2250" spans="2:6" x14ac:dyDescent="0.2">
      <c r="B2250" s="137" t="s">
        <v>1304</v>
      </c>
      <c r="C2250" s="138">
        <v>25150</v>
      </c>
      <c r="D2250" s="139" t="s">
        <v>3046</v>
      </c>
      <c r="E2250" s="139" t="s">
        <v>2503</v>
      </c>
      <c r="F2250" s="139">
        <f t="shared" si="35"/>
        <v>25151</v>
      </c>
    </row>
    <row r="2251" spans="2:6" x14ac:dyDescent="0.2">
      <c r="B2251" s="137" t="s">
        <v>1305</v>
      </c>
      <c r="C2251" s="138">
        <v>76030</v>
      </c>
      <c r="D2251" s="139" t="s">
        <v>2830</v>
      </c>
      <c r="E2251" s="139" t="s">
        <v>2525</v>
      </c>
      <c r="F2251" s="139">
        <f t="shared" si="35"/>
        <v>76031</v>
      </c>
    </row>
    <row r="2252" spans="2:6" x14ac:dyDescent="0.2">
      <c r="B2252" s="137" t="s">
        <v>1306</v>
      </c>
      <c r="C2252" s="138">
        <v>26390</v>
      </c>
      <c r="D2252" s="139" t="s">
        <v>2844</v>
      </c>
      <c r="E2252" s="139" t="s">
        <v>2503</v>
      </c>
      <c r="F2252" s="139">
        <f t="shared" si="35"/>
        <v>26391</v>
      </c>
    </row>
    <row r="2253" spans="2:6" x14ac:dyDescent="0.2">
      <c r="B2253" s="137" t="s">
        <v>1307</v>
      </c>
      <c r="C2253" s="138">
        <v>15350</v>
      </c>
      <c r="D2253" s="139" t="s">
        <v>3142</v>
      </c>
      <c r="E2253" s="139" t="s">
        <v>2577</v>
      </c>
      <c r="F2253" s="139">
        <f t="shared" si="35"/>
        <v>15351</v>
      </c>
    </row>
    <row r="2254" spans="2:6" x14ac:dyDescent="0.2">
      <c r="B2254" s="137" t="s">
        <v>1308</v>
      </c>
      <c r="C2254" s="138">
        <v>16900</v>
      </c>
      <c r="D2254" s="139" t="s">
        <v>3142</v>
      </c>
      <c r="E2254" s="139" t="s">
        <v>2577</v>
      </c>
      <c r="F2254" s="139">
        <f t="shared" si="35"/>
        <v>16901</v>
      </c>
    </row>
    <row r="2255" spans="2:6" x14ac:dyDescent="0.2">
      <c r="B2255" s="137" t="s">
        <v>1309</v>
      </c>
      <c r="C2255" s="138">
        <v>21030</v>
      </c>
      <c r="D2255" s="139" t="s">
        <v>2819</v>
      </c>
      <c r="E2255" s="139" t="s">
        <v>2503</v>
      </c>
      <c r="F2255" s="139">
        <f t="shared" si="35"/>
        <v>21031</v>
      </c>
    </row>
    <row r="2256" spans="2:6" x14ac:dyDescent="0.2">
      <c r="B2256" s="137" t="s">
        <v>1310</v>
      </c>
      <c r="C2256" s="138">
        <v>47522</v>
      </c>
      <c r="D2256" s="139" t="s">
        <v>2802</v>
      </c>
      <c r="E2256" s="139" t="s">
        <v>2513</v>
      </c>
      <c r="F2256" s="139">
        <f t="shared" si="35"/>
        <v>47523</v>
      </c>
    </row>
    <row r="2257" spans="2:6" x14ac:dyDescent="0.2">
      <c r="B2257" s="137" t="s">
        <v>1311</v>
      </c>
      <c r="C2257" s="138">
        <v>23000</v>
      </c>
      <c r="D2257" s="139" t="s">
        <v>3026</v>
      </c>
      <c r="E2257" s="139" t="s">
        <v>2503</v>
      </c>
      <c r="F2257" s="139">
        <f t="shared" si="35"/>
        <v>23001</v>
      </c>
    </row>
    <row r="2258" spans="2:6" x14ac:dyDescent="0.2">
      <c r="B2258" s="137" t="s">
        <v>1312</v>
      </c>
      <c r="C2258" s="138">
        <v>76050</v>
      </c>
      <c r="D2258" s="139" t="s">
        <v>2830</v>
      </c>
      <c r="E2258" s="139" t="s">
        <v>2525</v>
      </c>
      <c r="F2258" s="139">
        <f t="shared" si="35"/>
        <v>76051</v>
      </c>
    </row>
    <row r="2259" spans="2:6" x14ac:dyDescent="0.2">
      <c r="B2259" s="137" t="s">
        <v>1313</v>
      </c>
      <c r="C2259" s="138">
        <v>22150</v>
      </c>
      <c r="D2259" s="139" t="s">
        <v>2851</v>
      </c>
      <c r="E2259" s="139" t="s">
        <v>2503</v>
      </c>
      <c r="F2259" s="139">
        <f t="shared" si="35"/>
        <v>22151</v>
      </c>
    </row>
    <row r="2260" spans="2:6" x14ac:dyDescent="0.2">
      <c r="B2260" s="137" t="s">
        <v>1314</v>
      </c>
      <c r="C2260" s="138">
        <v>48802</v>
      </c>
      <c r="D2260" s="139" t="s">
        <v>2793</v>
      </c>
      <c r="E2260" s="139" t="s">
        <v>2513</v>
      </c>
      <c r="F2260" s="139">
        <f t="shared" si="35"/>
        <v>48803</v>
      </c>
    </row>
    <row r="2261" spans="2:6" x14ac:dyDescent="0.2">
      <c r="B2261" s="137" t="s">
        <v>1315</v>
      </c>
      <c r="C2261" s="138">
        <v>48780</v>
      </c>
      <c r="D2261" s="139" t="s">
        <v>2793</v>
      </c>
      <c r="E2261" s="139" t="s">
        <v>2513</v>
      </c>
      <c r="F2261" s="139">
        <f t="shared" si="35"/>
        <v>48781</v>
      </c>
    </row>
    <row r="2262" spans="2:6" x14ac:dyDescent="0.2">
      <c r="B2262" s="137" t="s">
        <v>1316</v>
      </c>
      <c r="C2262" s="138">
        <v>10544</v>
      </c>
      <c r="D2262" s="139" t="s">
        <v>2857</v>
      </c>
      <c r="E2262" s="139" t="s">
        <v>2508</v>
      </c>
      <c r="F2262" s="139">
        <f t="shared" si="35"/>
        <v>10545</v>
      </c>
    </row>
    <row r="2263" spans="2:6" ht="25.5" x14ac:dyDescent="0.2">
      <c r="B2263" s="137" t="s">
        <v>1317</v>
      </c>
      <c r="C2263" s="138">
        <v>34114</v>
      </c>
      <c r="D2263" s="139" t="s">
        <v>2838</v>
      </c>
      <c r="E2263" s="139" t="s">
        <v>2513</v>
      </c>
      <c r="F2263" s="139">
        <f t="shared" si="35"/>
        <v>34115</v>
      </c>
    </row>
    <row r="2264" spans="2:6" x14ac:dyDescent="0.2">
      <c r="B2264" s="137" t="s">
        <v>1318</v>
      </c>
      <c r="C2264" s="138">
        <v>67080</v>
      </c>
      <c r="D2264" s="139" t="s">
        <v>2825</v>
      </c>
      <c r="E2264" s="139" t="s">
        <v>2525</v>
      </c>
      <c r="F2264" s="139">
        <f t="shared" si="35"/>
        <v>67081</v>
      </c>
    </row>
    <row r="2265" spans="2:6" x14ac:dyDescent="0.2">
      <c r="B2265" s="137" t="s">
        <v>1319</v>
      </c>
      <c r="C2265" s="138">
        <v>22220</v>
      </c>
      <c r="D2265" s="139" t="s">
        <v>2851</v>
      </c>
      <c r="E2265" s="139" t="s">
        <v>2503</v>
      </c>
      <c r="F2265" s="139">
        <f t="shared" si="35"/>
        <v>22221</v>
      </c>
    </row>
    <row r="2266" spans="2:6" x14ac:dyDescent="0.2">
      <c r="B2266" s="137" t="s">
        <v>1320</v>
      </c>
      <c r="C2266" s="138">
        <v>58210</v>
      </c>
      <c r="D2266" s="139" t="s">
        <v>2948</v>
      </c>
      <c r="E2266" s="139" t="s">
        <v>2513</v>
      </c>
      <c r="F2266" s="139">
        <f t="shared" si="35"/>
        <v>58211</v>
      </c>
    </row>
    <row r="2267" spans="2:6" x14ac:dyDescent="0.2">
      <c r="B2267" s="137" t="s">
        <v>1321</v>
      </c>
      <c r="C2267" s="138">
        <v>47940</v>
      </c>
      <c r="D2267" s="139" t="s">
        <v>2797</v>
      </c>
      <c r="E2267" s="139" t="s">
        <v>2513</v>
      </c>
      <c r="F2267" s="139">
        <f t="shared" si="35"/>
        <v>47941</v>
      </c>
    </row>
    <row r="2268" spans="2:6" x14ac:dyDescent="0.2">
      <c r="B2268" s="137" t="s">
        <v>1322</v>
      </c>
      <c r="C2268" s="138">
        <v>43130</v>
      </c>
      <c r="D2268" s="139" t="s">
        <v>2865</v>
      </c>
      <c r="E2268" s="139" t="s">
        <v>2513</v>
      </c>
      <c r="F2268" s="139">
        <f t="shared" si="35"/>
        <v>43131</v>
      </c>
    </row>
    <row r="2269" spans="2:6" x14ac:dyDescent="0.2">
      <c r="B2269" s="137" t="s">
        <v>1322</v>
      </c>
      <c r="C2269" s="138">
        <v>73130</v>
      </c>
      <c r="D2269" s="139" t="s">
        <v>2830</v>
      </c>
      <c r="E2269" s="139" t="s">
        <v>2525</v>
      </c>
      <c r="F2269" s="139">
        <f t="shared" si="35"/>
        <v>73131</v>
      </c>
    </row>
    <row r="2270" spans="2:6" x14ac:dyDescent="0.2">
      <c r="B2270" s="137" t="s">
        <v>1323</v>
      </c>
      <c r="C2270" s="138">
        <v>27400</v>
      </c>
      <c r="D2270" s="139" t="s">
        <v>3102</v>
      </c>
      <c r="E2270" s="139" t="s">
        <v>2503</v>
      </c>
      <c r="F2270" s="139">
        <f t="shared" si="35"/>
        <v>27401</v>
      </c>
    </row>
    <row r="2271" spans="2:6" x14ac:dyDescent="0.2">
      <c r="B2271" s="137" t="s">
        <v>1324</v>
      </c>
      <c r="C2271" s="138">
        <v>66160</v>
      </c>
      <c r="D2271" s="139" t="s">
        <v>2911</v>
      </c>
      <c r="E2271" s="139" t="s">
        <v>2525</v>
      </c>
      <c r="F2271" s="139">
        <f t="shared" si="35"/>
        <v>66161</v>
      </c>
    </row>
    <row r="2272" spans="2:6" x14ac:dyDescent="0.2">
      <c r="B2272" s="137" t="s">
        <v>1325</v>
      </c>
      <c r="C2272" s="138">
        <v>47800</v>
      </c>
      <c r="D2272" s="139" t="s">
        <v>2797</v>
      </c>
      <c r="E2272" s="139" t="s">
        <v>2513</v>
      </c>
      <c r="F2272" s="139">
        <f t="shared" si="35"/>
        <v>47801</v>
      </c>
    </row>
    <row r="2273" spans="2:6" x14ac:dyDescent="0.2">
      <c r="B2273" s="137" t="s">
        <v>1326</v>
      </c>
      <c r="C2273" s="138">
        <v>76064</v>
      </c>
      <c r="D2273" s="139" t="s">
        <v>2830</v>
      </c>
      <c r="E2273" s="139" t="s">
        <v>2525</v>
      </c>
      <c r="F2273" s="139">
        <f t="shared" si="35"/>
        <v>76065</v>
      </c>
    </row>
    <row r="2274" spans="2:6" x14ac:dyDescent="0.2">
      <c r="B2274" s="137" t="s">
        <v>1327</v>
      </c>
      <c r="C2274" s="138">
        <v>37520</v>
      </c>
      <c r="D2274" s="139" t="s">
        <v>2882</v>
      </c>
      <c r="E2274" s="139" t="s">
        <v>2513</v>
      </c>
      <c r="F2274" s="139">
        <f t="shared" si="35"/>
        <v>37521</v>
      </c>
    </row>
    <row r="2275" spans="2:6" x14ac:dyDescent="0.2">
      <c r="B2275" s="137" t="s">
        <v>1328</v>
      </c>
      <c r="C2275" s="138">
        <v>48650</v>
      </c>
      <c r="D2275" s="139" t="s">
        <v>2793</v>
      </c>
      <c r="E2275" s="139" t="s">
        <v>2513</v>
      </c>
      <c r="F2275" s="139">
        <f t="shared" si="35"/>
        <v>48651</v>
      </c>
    </row>
    <row r="2276" spans="2:6" x14ac:dyDescent="0.2">
      <c r="B2276" s="137" t="s">
        <v>1329</v>
      </c>
      <c r="C2276" s="138">
        <v>47380</v>
      </c>
      <c r="D2276" s="139" t="s">
        <v>2802</v>
      </c>
      <c r="E2276" s="139" t="s">
        <v>2513</v>
      </c>
      <c r="F2276" s="139">
        <f t="shared" si="35"/>
        <v>47381</v>
      </c>
    </row>
    <row r="2277" spans="2:6" x14ac:dyDescent="0.2">
      <c r="B2277" s="137" t="s">
        <v>1330</v>
      </c>
      <c r="C2277" s="138">
        <v>48270</v>
      </c>
      <c r="D2277" s="139" t="s">
        <v>2822</v>
      </c>
      <c r="E2277" s="139" t="s">
        <v>2513</v>
      </c>
      <c r="F2277" s="139">
        <f t="shared" si="35"/>
        <v>48271</v>
      </c>
    </row>
    <row r="2278" spans="2:6" x14ac:dyDescent="0.2">
      <c r="B2278" s="137" t="s">
        <v>1331</v>
      </c>
      <c r="C2278" s="138">
        <v>12310</v>
      </c>
      <c r="D2278" s="139" t="s">
        <v>2922</v>
      </c>
      <c r="E2278" s="139" t="s">
        <v>2508</v>
      </c>
      <c r="F2278" s="139">
        <f t="shared" si="35"/>
        <v>12311</v>
      </c>
    </row>
    <row r="2279" spans="2:6" x14ac:dyDescent="0.2">
      <c r="B2279" s="137" t="s">
        <v>1332</v>
      </c>
      <c r="C2279" s="138">
        <v>16160</v>
      </c>
      <c r="D2279" s="139" t="s">
        <v>3142</v>
      </c>
      <c r="E2279" s="139" t="s">
        <v>2577</v>
      </c>
      <c r="F2279" s="139">
        <f t="shared" si="35"/>
        <v>16161</v>
      </c>
    </row>
    <row r="2280" spans="2:6" x14ac:dyDescent="0.2">
      <c r="B2280" s="137" t="s">
        <v>1333</v>
      </c>
      <c r="C2280" s="138">
        <v>65168</v>
      </c>
      <c r="D2280" s="139" t="s">
        <v>3132</v>
      </c>
      <c r="E2280" s="139" t="s">
        <v>2525</v>
      </c>
      <c r="F2280" s="139">
        <f t="shared" si="35"/>
        <v>65169</v>
      </c>
    </row>
    <row r="2281" spans="2:6" x14ac:dyDescent="0.2">
      <c r="B2281" s="137" t="s">
        <v>1334</v>
      </c>
      <c r="C2281" s="138">
        <v>79100</v>
      </c>
      <c r="D2281" s="139" t="s">
        <v>2909</v>
      </c>
      <c r="E2281" s="139" t="s">
        <v>2525</v>
      </c>
      <c r="F2281" s="139">
        <f t="shared" si="35"/>
        <v>79101</v>
      </c>
    </row>
    <row r="2282" spans="2:6" x14ac:dyDescent="0.2">
      <c r="B2282" s="137" t="s">
        <v>1335</v>
      </c>
      <c r="C2282" s="138">
        <v>26270</v>
      </c>
      <c r="D2282" s="139" t="s">
        <v>2844</v>
      </c>
      <c r="E2282" s="139" t="s">
        <v>2503</v>
      </c>
      <c r="F2282" s="139">
        <f t="shared" si="35"/>
        <v>26271</v>
      </c>
    </row>
    <row r="2283" spans="2:6" x14ac:dyDescent="0.2">
      <c r="B2283" s="137" t="s">
        <v>1336</v>
      </c>
      <c r="C2283" s="138">
        <v>26260</v>
      </c>
      <c r="D2283" s="139" t="s">
        <v>2844</v>
      </c>
      <c r="E2283" s="139" t="s">
        <v>2503</v>
      </c>
      <c r="F2283" s="139">
        <f t="shared" si="35"/>
        <v>26261</v>
      </c>
    </row>
    <row r="2284" spans="2:6" x14ac:dyDescent="0.2">
      <c r="B2284" s="137" t="s">
        <v>1337</v>
      </c>
      <c r="C2284" s="138">
        <v>50180</v>
      </c>
      <c r="D2284" s="139" t="s">
        <v>2789</v>
      </c>
      <c r="E2284" s="139" t="s">
        <v>2513</v>
      </c>
      <c r="F2284" s="139">
        <f t="shared" si="35"/>
        <v>50181</v>
      </c>
    </row>
    <row r="2285" spans="2:6" x14ac:dyDescent="0.2">
      <c r="B2285" s="137" t="s">
        <v>1338</v>
      </c>
      <c r="C2285" s="138">
        <v>61170</v>
      </c>
      <c r="D2285" s="139" t="s">
        <v>2904</v>
      </c>
      <c r="E2285" s="139" t="s">
        <v>2513</v>
      </c>
      <c r="F2285" s="139">
        <f t="shared" si="35"/>
        <v>61171</v>
      </c>
    </row>
    <row r="2286" spans="2:6" x14ac:dyDescent="0.2">
      <c r="B2286" s="137" t="s">
        <v>1339</v>
      </c>
      <c r="C2286" s="138">
        <v>30130</v>
      </c>
      <c r="D2286" s="139" t="s">
        <v>2800</v>
      </c>
      <c r="E2286" s="139" t="s">
        <v>2513</v>
      </c>
      <c r="F2286" s="139">
        <f t="shared" si="35"/>
        <v>30131</v>
      </c>
    </row>
    <row r="2287" spans="2:6" x14ac:dyDescent="0.2">
      <c r="B2287" s="137" t="s">
        <v>1340</v>
      </c>
      <c r="C2287" s="138">
        <v>32030</v>
      </c>
      <c r="D2287" s="139" t="s">
        <v>2893</v>
      </c>
      <c r="E2287" s="139" t="s">
        <v>2513</v>
      </c>
      <c r="F2287" s="139">
        <f t="shared" si="35"/>
        <v>32031</v>
      </c>
    </row>
    <row r="2288" spans="2:6" x14ac:dyDescent="0.2">
      <c r="B2288" s="137" t="s">
        <v>1341</v>
      </c>
      <c r="C2288" s="138">
        <v>18300</v>
      </c>
      <c r="D2288" s="139" t="s">
        <v>3026</v>
      </c>
      <c r="E2288" s="139" t="s">
        <v>2503</v>
      </c>
      <c r="F2288" s="139">
        <f t="shared" si="35"/>
        <v>18301</v>
      </c>
    </row>
    <row r="2289" spans="2:6" x14ac:dyDescent="0.2">
      <c r="B2289" s="137" t="s">
        <v>1342</v>
      </c>
      <c r="C2289" s="138">
        <v>54120</v>
      </c>
      <c r="D2289" s="139" t="s">
        <v>2927</v>
      </c>
      <c r="E2289" s="139" t="s">
        <v>2513</v>
      </c>
      <c r="F2289" s="139">
        <f t="shared" si="35"/>
        <v>54121</v>
      </c>
    </row>
    <row r="2290" spans="2:6" x14ac:dyDescent="0.2">
      <c r="B2290" s="137" t="s">
        <v>1343</v>
      </c>
      <c r="C2290" s="138">
        <v>28364</v>
      </c>
      <c r="D2290" s="139" t="s">
        <v>2809</v>
      </c>
      <c r="E2290" s="139" t="s">
        <v>2503</v>
      </c>
      <c r="F2290" s="139">
        <f t="shared" si="35"/>
        <v>28365</v>
      </c>
    </row>
    <row r="2291" spans="2:6" x14ac:dyDescent="0.2">
      <c r="B2291" s="137" t="s">
        <v>1344</v>
      </c>
      <c r="C2291" s="138">
        <v>22060</v>
      </c>
      <c r="D2291" s="139" t="s">
        <v>2851</v>
      </c>
      <c r="E2291" s="139" t="s">
        <v>2503</v>
      </c>
      <c r="F2291" s="139">
        <f t="shared" si="35"/>
        <v>22061</v>
      </c>
    </row>
    <row r="2292" spans="2:6" x14ac:dyDescent="0.2">
      <c r="B2292" s="137" t="s">
        <v>1345</v>
      </c>
      <c r="C2292" s="138">
        <v>36050</v>
      </c>
      <c r="D2292" s="139" t="s">
        <v>2952</v>
      </c>
      <c r="E2292" s="139" t="s">
        <v>2513</v>
      </c>
      <c r="F2292" s="139">
        <f t="shared" si="35"/>
        <v>36051</v>
      </c>
    </row>
    <row r="2293" spans="2:6" x14ac:dyDescent="0.2">
      <c r="B2293" s="137" t="s">
        <v>1346</v>
      </c>
      <c r="C2293" s="138">
        <v>49030</v>
      </c>
      <c r="D2293" s="139" t="s">
        <v>2841</v>
      </c>
      <c r="E2293" s="139" t="s">
        <v>2513</v>
      </c>
      <c r="F2293" s="139">
        <f t="shared" si="35"/>
        <v>49031</v>
      </c>
    </row>
    <row r="2294" spans="2:6" x14ac:dyDescent="0.2">
      <c r="B2294" s="137" t="s">
        <v>1347</v>
      </c>
      <c r="C2294" s="138">
        <v>26010</v>
      </c>
      <c r="D2294" s="139" t="s">
        <v>2844</v>
      </c>
      <c r="E2294" s="139" t="s">
        <v>2503</v>
      </c>
      <c r="F2294" s="139">
        <f t="shared" si="35"/>
        <v>26011</v>
      </c>
    </row>
    <row r="2295" spans="2:6" x14ac:dyDescent="0.2">
      <c r="B2295" s="137" t="s">
        <v>1348</v>
      </c>
      <c r="C2295" s="138">
        <v>26200</v>
      </c>
      <c r="D2295" s="139" t="s">
        <v>2844</v>
      </c>
      <c r="E2295" s="139" t="s">
        <v>2503</v>
      </c>
      <c r="F2295" s="139">
        <f t="shared" si="35"/>
        <v>26201</v>
      </c>
    </row>
    <row r="2296" spans="2:6" x14ac:dyDescent="0.2">
      <c r="B2296" s="137" t="s">
        <v>1349</v>
      </c>
      <c r="C2296" s="138">
        <v>42380</v>
      </c>
      <c r="D2296" s="139" t="s">
        <v>2977</v>
      </c>
      <c r="E2296" s="139" t="s">
        <v>2538</v>
      </c>
      <c r="F2296" s="139">
        <f t="shared" si="35"/>
        <v>42381</v>
      </c>
    </row>
    <row r="2297" spans="2:6" x14ac:dyDescent="0.2">
      <c r="B2297" s="137" t="s">
        <v>1350</v>
      </c>
      <c r="C2297" s="138">
        <v>16450</v>
      </c>
      <c r="D2297" s="139" t="s">
        <v>3142</v>
      </c>
      <c r="E2297" s="139" t="s">
        <v>2577</v>
      </c>
      <c r="F2297" s="139">
        <f t="shared" si="35"/>
        <v>16451</v>
      </c>
    </row>
    <row r="2298" spans="2:6" x14ac:dyDescent="0.2">
      <c r="B2298" s="137" t="s">
        <v>1351</v>
      </c>
      <c r="C2298" s="138">
        <v>49712</v>
      </c>
      <c r="D2298" s="139" t="s">
        <v>2841</v>
      </c>
      <c r="E2298" s="139" t="s">
        <v>2513</v>
      </c>
      <c r="F2298" s="139">
        <f t="shared" si="35"/>
        <v>49713</v>
      </c>
    </row>
    <row r="2299" spans="2:6" x14ac:dyDescent="0.2">
      <c r="B2299" s="137" t="s">
        <v>1352</v>
      </c>
      <c r="C2299" s="138">
        <v>23460</v>
      </c>
      <c r="D2299" s="139" t="s">
        <v>3203</v>
      </c>
      <c r="E2299" s="139" t="s">
        <v>2503</v>
      </c>
      <c r="F2299" s="139">
        <f t="shared" si="35"/>
        <v>23461</v>
      </c>
    </row>
    <row r="2300" spans="2:6" x14ac:dyDescent="0.2">
      <c r="B2300" s="137" t="s">
        <v>1353</v>
      </c>
      <c r="C2300" s="138">
        <v>19270</v>
      </c>
      <c r="D2300" s="139" t="s">
        <v>3140</v>
      </c>
      <c r="E2300" s="139" t="s">
        <v>2503</v>
      </c>
      <c r="F2300" s="139">
        <f t="shared" si="35"/>
        <v>19271</v>
      </c>
    </row>
    <row r="2301" spans="2:6" x14ac:dyDescent="0.2">
      <c r="B2301" s="137" t="s">
        <v>1354</v>
      </c>
      <c r="C2301" s="138">
        <v>23610</v>
      </c>
      <c r="D2301" s="139" t="s">
        <v>3203</v>
      </c>
      <c r="E2301" s="139" t="s">
        <v>2503</v>
      </c>
      <c r="F2301" s="139">
        <f t="shared" si="35"/>
        <v>23611</v>
      </c>
    </row>
    <row r="2302" spans="2:6" x14ac:dyDescent="0.2">
      <c r="B2302" s="137" t="s">
        <v>1355</v>
      </c>
      <c r="C2302" s="138">
        <v>28040</v>
      </c>
      <c r="D2302" s="139" t="s">
        <v>2809</v>
      </c>
      <c r="E2302" s="139" t="s">
        <v>2503</v>
      </c>
      <c r="F2302" s="139">
        <f t="shared" si="35"/>
        <v>28041</v>
      </c>
    </row>
    <row r="2303" spans="2:6" x14ac:dyDescent="0.2">
      <c r="B2303" s="137" t="s">
        <v>1356</v>
      </c>
      <c r="C2303" s="138">
        <v>23300</v>
      </c>
      <c r="D2303" s="139" t="s">
        <v>3140</v>
      </c>
      <c r="E2303" s="139" t="s">
        <v>2503</v>
      </c>
      <c r="F2303" s="139">
        <f t="shared" si="35"/>
        <v>23301</v>
      </c>
    </row>
    <row r="2304" spans="2:6" x14ac:dyDescent="0.2">
      <c r="B2304" s="137" t="s">
        <v>1357</v>
      </c>
      <c r="C2304" s="138">
        <v>23030</v>
      </c>
      <c r="D2304" s="139" t="s">
        <v>3026</v>
      </c>
      <c r="E2304" s="139" t="s">
        <v>2503</v>
      </c>
      <c r="F2304" s="139">
        <f t="shared" si="35"/>
        <v>23031</v>
      </c>
    </row>
    <row r="2305" spans="2:6" x14ac:dyDescent="0.2">
      <c r="B2305" s="137" t="s">
        <v>1358</v>
      </c>
      <c r="C2305" s="138">
        <v>23434</v>
      </c>
      <c r="D2305" s="139" t="s">
        <v>3203</v>
      </c>
      <c r="E2305" s="139" t="s">
        <v>2503</v>
      </c>
      <c r="F2305" s="139">
        <f t="shared" si="35"/>
        <v>23435</v>
      </c>
    </row>
    <row r="2306" spans="2:6" x14ac:dyDescent="0.2">
      <c r="B2306" s="137" t="s">
        <v>1359</v>
      </c>
      <c r="C2306" s="138">
        <v>73094</v>
      </c>
      <c r="D2306" s="139" t="s">
        <v>2830</v>
      </c>
      <c r="E2306" s="139" t="s">
        <v>2525</v>
      </c>
      <c r="F2306" s="139">
        <f t="shared" si="35"/>
        <v>73095</v>
      </c>
    </row>
    <row r="2307" spans="2:6" x14ac:dyDescent="0.2">
      <c r="B2307" s="137" t="s">
        <v>1360</v>
      </c>
      <c r="C2307" s="138">
        <v>54770</v>
      </c>
      <c r="D2307" s="139" t="s">
        <v>2914</v>
      </c>
      <c r="E2307" s="139" t="s">
        <v>2513</v>
      </c>
      <c r="F2307" s="139">
        <f t="shared" si="35"/>
        <v>54771</v>
      </c>
    </row>
    <row r="2308" spans="2:6" x14ac:dyDescent="0.2">
      <c r="B2308" s="137" t="s">
        <v>1361</v>
      </c>
      <c r="C2308" s="138">
        <v>42420</v>
      </c>
      <c r="D2308" s="139" t="s">
        <v>2977</v>
      </c>
      <c r="E2308" s="139" t="s">
        <v>2513</v>
      </c>
      <c r="F2308" s="139">
        <f t="shared" si="35"/>
        <v>42421</v>
      </c>
    </row>
    <row r="2309" spans="2:6" x14ac:dyDescent="0.2">
      <c r="B2309" s="137" t="s">
        <v>1362</v>
      </c>
      <c r="C2309" s="138">
        <v>48000</v>
      </c>
      <c r="D2309" s="139" t="s">
        <v>2865</v>
      </c>
      <c r="E2309" s="139" t="s">
        <v>2513</v>
      </c>
      <c r="F2309" s="139">
        <f t="shared" si="35"/>
        <v>48001</v>
      </c>
    </row>
    <row r="2310" spans="2:6" x14ac:dyDescent="0.2">
      <c r="B2310" s="137" t="s">
        <v>1363</v>
      </c>
      <c r="C2310" s="138">
        <v>47100</v>
      </c>
      <c r="D2310" s="139" t="s">
        <v>3095</v>
      </c>
      <c r="E2310" s="139" t="s">
        <v>2513</v>
      </c>
      <c r="F2310" s="139">
        <f t="shared" si="35"/>
        <v>47101</v>
      </c>
    </row>
    <row r="2311" spans="2:6" x14ac:dyDescent="0.2">
      <c r="B2311" s="137" t="s">
        <v>1364</v>
      </c>
      <c r="C2311" s="138">
        <v>64030</v>
      </c>
      <c r="D2311" s="139" t="s">
        <v>2832</v>
      </c>
      <c r="E2311" s="139" t="s">
        <v>2513</v>
      </c>
      <c r="F2311" s="139">
        <f t="shared" ref="F2311:F2374" si="36">C2311+1</f>
        <v>64031</v>
      </c>
    </row>
    <row r="2312" spans="2:6" x14ac:dyDescent="0.2">
      <c r="B2312" s="137" t="s">
        <v>1365</v>
      </c>
      <c r="C2312" s="138">
        <v>92300</v>
      </c>
      <c r="D2312" s="139" t="s">
        <v>2897</v>
      </c>
      <c r="E2312" s="139" t="s">
        <v>2553</v>
      </c>
      <c r="F2312" s="139">
        <f t="shared" si="36"/>
        <v>92301</v>
      </c>
    </row>
    <row r="2313" spans="2:6" x14ac:dyDescent="0.2">
      <c r="B2313" s="137" t="s">
        <v>1366</v>
      </c>
      <c r="C2313" s="138">
        <v>67034</v>
      </c>
      <c r="D2313" s="139" t="s">
        <v>2825</v>
      </c>
      <c r="E2313" s="139" t="s">
        <v>2878</v>
      </c>
      <c r="F2313" s="139">
        <f t="shared" si="36"/>
        <v>67035</v>
      </c>
    </row>
    <row r="2314" spans="2:6" x14ac:dyDescent="0.2">
      <c r="B2314" s="137" t="s">
        <v>1367</v>
      </c>
      <c r="C2314" s="138">
        <v>92600</v>
      </c>
      <c r="D2314" s="139" t="s">
        <v>2897</v>
      </c>
      <c r="E2314" s="139" t="s">
        <v>2553</v>
      </c>
      <c r="F2314" s="139">
        <f t="shared" si="36"/>
        <v>92601</v>
      </c>
    </row>
    <row r="2315" spans="2:6" x14ac:dyDescent="0.2">
      <c r="B2315" s="137" t="s">
        <v>1368</v>
      </c>
      <c r="C2315" s="138">
        <v>65030</v>
      </c>
      <c r="D2315" s="139" t="s">
        <v>3132</v>
      </c>
      <c r="E2315" s="139" t="s">
        <v>2525</v>
      </c>
      <c r="F2315" s="139">
        <f t="shared" si="36"/>
        <v>65031</v>
      </c>
    </row>
    <row r="2316" spans="2:6" x14ac:dyDescent="0.2">
      <c r="B2316" s="137" t="s">
        <v>1369</v>
      </c>
      <c r="C2316" s="138">
        <v>63410</v>
      </c>
      <c r="D2316" s="139" t="s">
        <v>2938</v>
      </c>
      <c r="E2316" s="139" t="s">
        <v>2513</v>
      </c>
      <c r="F2316" s="139">
        <f t="shared" si="36"/>
        <v>63411</v>
      </c>
    </row>
    <row r="2317" spans="2:6" x14ac:dyDescent="0.2">
      <c r="B2317" s="137" t="s">
        <v>1370</v>
      </c>
      <c r="C2317" s="138">
        <v>41150</v>
      </c>
      <c r="D2317" s="139" t="s">
        <v>3109</v>
      </c>
      <c r="E2317" s="139" t="s">
        <v>2513</v>
      </c>
      <c r="F2317" s="139">
        <f t="shared" si="36"/>
        <v>41151</v>
      </c>
    </row>
    <row r="2318" spans="2:6" x14ac:dyDescent="0.2">
      <c r="B2318" s="137" t="s">
        <v>1371</v>
      </c>
      <c r="C2318" s="138">
        <v>47580</v>
      </c>
      <c r="D2318" s="139" t="s">
        <v>2802</v>
      </c>
      <c r="E2318" s="139" t="s">
        <v>2513</v>
      </c>
      <c r="F2318" s="139">
        <f t="shared" si="36"/>
        <v>47581</v>
      </c>
    </row>
    <row r="2319" spans="2:6" x14ac:dyDescent="0.2">
      <c r="B2319" s="137" t="s">
        <v>1372</v>
      </c>
      <c r="C2319" s="138">
        <v>41104</v>
      </c>
      <c r="D2319" s="139" t="s">
        <v>3109</v>
      </c>
      <c r="E2319" s="139" t="s">
        <v>2513</v>
      </c>
      <c r="F2319" s="139">
        <f t="shared" si="36"/>
        <v>41105</v>
      </c>
    </row>
    <row r="2320" spans="2:6" x14ac:dyDescent="0.2">
      <c r="B2320" s="137" t="s">
        <v>1373</v>
      </c>
      <c r="C2320" s="138">
        <v>51050</v>
      </c>
      <c r="D2320" s="139" t="s">
        <v>2828</v>
      </c>
      <c r="E2320" s="139" t="s">
        <v>2513</v>
      </c>
      <c r="F2320" s="139">
        <f t="shared" si="36"/>
        <v>51051</v>
      </c>
    </row>
    <row r="2321" spans="2:6" x14ac:dyDescent="0.2">
      <c r="B2321" s="137" t="s">
        <v>1374</v>
      </c>
      <c r="C2321" s="138">
        <v>69100</v>
      </c>
      <c r="D2321" s="139" t="s">
        <v>2925</v>
      </c>
      <c r="E2321" s="139" t="s">
        <v>2525</v>
      </c>
      <c r="F2321" s="139">
        <f t="shared" si="36"/>
        <v>69101</v>
      </c>
    </row>
    <row r="2322" spans="2:6" x14ac:dyDescent="0.2">
      <c r="B2322" s="137" t="s">
        <v>1375</v>
      </c>
      <c r="C2322" s="138">
        <v>23154</v>
      </c>
      <c r="D2322" s="139" t="s">
        <v>3140</v>
      </c>
      <c r="E2322" s="139" t="s">
        <v>2503</v>
      </c>
      <c r="F2322" s="139">
        <f t="shared" si="36"/>
        <v>23155</v>
      </c>
    </row>
    <row r="2323" spans="2:6" x14ac:dyDescent="0.2">
      <c r="B2323" s="137" t="s">
        <v>1376</v>
      </c>
      <c r="C2323" s="138">
        <v>24510</v>
      </c>
      <c r="D2323" s="139" t="s">
        <v>3059</v>
      </c>
      <c r="E2323" s="139" t="s">
        <v>2503</v>
      </c>
      <c r="F2323" s="139">
        <f t="shared" si="36"/>
        <v>24511</v>
      </c>
    </row>
    <row r="2324" spans="2:6" x14ac:dyDescent="0.2">
      <c r="B2324" s="137" t="s">
        <v>1377</v>
      </c>
      <c r="C2324" s="138">
        <v>88410</v>
      </c>
      <c r="D2324" s="139" t="s">
        <v>2889</v>
      </c>
      <c r="E2324" s="139" t="s">
        <v>2553</v>
      </c>
      <c r="F2324" s="139">
        <f t="shared" si="36"/>
        <v>88411</v>
      </c>
    </row>
    <row r="2325" spans="2:6" x14ac:dyDescent="0.2">
      <c r="B2325" s="137" t="s">
        <v>1378</v>
      </c>
      <c r="C2325" s="138">
        <v>76080</v>
      </c>
      <c r="D2325" s="139" t="s">
        <v>2830</v>
      </c>
      <c r="E2325" s="139" t="s">
        <v>2525</v>
      </c>
      <c r="F2325" s="139">
        <f t="shared" si="36"/>
        <v>76081</v>
      </c>
    </row>
    <row r="2326" spans="2:6" x14ac:dyDescent="0.2">
      <c r="B2326" s="137" t="s">
        <v>1379</v>
      </c>
      <c r="C2326" s="138">
        <v>12504</v>
      </c>
      <c r="D2326" s="139" t="s">
        <v>2853</v>
      </c>
      <c r="E2326" s="139" t="s">
        <v>2508</v>
      </c>
      <c r="F2326" s="139">
        <f t="shared" si="36"/>
        <v>12505</v>
      </c>
    </row>
    <row r="2327" spans="2:6" x14ac:dyDescent="0.2">
      <c r="B2327" s="137" t="s">
        <v>1380</v>
      </c>
      <c r="C2327" s="138">
        <v>47210</v>
      </c>
      <c r="D2327" s="139" t="s">
        <v>3095</v>
      </c>
      <c r="E2327" s="139" t="s">
        <v>2513</v>
      </c>
      <c r="F2327" s="139">
        <f t="shared" si="36"/>
        <v>47211</v>
      </c>
    </row>
    <row r="2328" spans="2:6" x14ac:dyDescent="0.2">
      <c r="B2328" s="137" t="s">
        <v>1381</v>
      </c>
      <c r="C2328" s="138">
        <v>24300</v>
      </c>
      <c r="D2328" s="139" t="s">
        <v>3073</v>
      </c>
      <c r="E2328" s="139" t="s">
        <v>2503</v>
      </c>
      <c r="F2328" s="139">
        <f t="shared" si="36"/>
        <v>24301</v>
      </c>
    </row>
    <row r="2329" spans="2:6" x14ac:dyDescent="0.2">
      <c r="B2329" s="137" t="s">
        <v>1382</v>
      </c>
      <c r="C2329" s="138">
        <v>47060</v>
      </c>
      <c r="D2329" s="139" t="s">
        <v>2802</v>
      </c>
      <c r="E2329" s="139" t="s">
        <v>2513</v>
      </c>
      <c r="F2329" s="139">
        <f t="shared" si="36"/>
        <v>47061</v>
      </c>
    </row>
    <row r="2330" spans="2:6" x14ac:dyDescent="0.2">
      <c r="B2330" s="137" t="s">
        <v>1383</v>
      </c>
      <c r="C2330" s="138">
        <v>55010</v>
      </c>
      <c r="D2330" s="139" t="s">
        <v>2795</v>
      </c>
      <c r="E2330" s="139" t="s">
        <v>2513</v>
      </c>
      <c r="F2330" s="139">
        <f t="shared" si="36"/>
        <v>55011</v>
      </c>
    </row>
    <row r="2331" spans="2:6" x14ac:dyDescent="0.2">
      <c r="B2331" s="137" t="s">
        <v>1384</v>
      </c>
      <c r="C2331" s="138">
        <v>80300</v>
      </c>
      <c r="D2331" s="139" t="s">
        <v>3064</v>
      </c>
      <c r="E2331" s="139" t="s">
        <v>2553</v>
      </c>
      <c r="F2331" s="139">
        <f t="shared" si="36"/>
        <v>80301</v>
      </c>
    </row>
    <row r="2332" spans="2:6" x14ac:dyDescent="0.2">
      <c r="B2332" s="137" t="s">
        <v>1385</v>
      </c>
      <c r="C2332" s="138">
        <v>26170</v>
      </c>
      <c r="D2332" s="139" t="s">
        <v>2844</v>
      </c>
      <c r="E2332" s="139" t="s">
        <v>2503</v>
      </c>
      <c r="F2332" s="139">
        <f t="shared" si="36"/>
        <v>26171</v>
      </c>
    </row>
    <row r="2333" spans="2:6" x14ac:dyDescent="0.2">
      <c r="B2333" s="137" t="s">
        <v>1386</v>
      </c>
      <c r="C2333" s="138">
        <v>90150</v>
      </c>
      <c r="D2333" s="139" t="s">
        <v>2889</v>
      </c>
      <c r="E2333" s="139" t="s">
        <v>2553</v>
      </c>
      <c r="F2333" s="139">
        <f t="shared" si="36"/>
        <v>90151</v>
      </c>
    </row>
    <row r="2334" spans="2:6" x14ac:dyDescent="0.2">
      <c r="B2334" s="137" t="s">
        <v>1387</v>
      </c>
      <c r="C2334" s="138">
        <v>24500</v>
      </c>
      <c r="D2334" s="139" t="s">
        <v>3059</v>
      </c>
      <c r="E2334" s="139" t="s">
        <v>2503</v>
      </c>
      <c r="F2334" s="139">
        <f t="shared" si="36"/>
        <v>24501</v>
      </c>
    </row>
    <row r="2335" spans="2:6" x14ac:dyDescent="0.2">
      <c r="B2335" s="137" t="s">
        <v>1388</v>
      </c>
      <c r="C2335" s="138">
        <v>52404</v>
      </c>
      <c r="D2335" s="139" t="s">
        <v>2871</v>
      </c>
      <c r="E2335" s="139" t="s">
        <v>2513</v>
      </c>
      <c r="F2335" s="139">
        <f t="shared" si="36"/>
        <v>52405</v>
      </c>
    </row>
    <row r="2336" spans="2:6" x14ac:dyDescent="0.2">
      <c r="B2336" s="137" t="s">
        <v>1389</v>
      </c>
      <c r="C2336" s="138">
        <v>61100</v>
      </c>
      <c r="D2336" s="139" t="s">
        <v>2904</v>
      </c>
      <c r="E2336" s="139" t="s">
        <v>2513</v>
      </c>
      <c r="F2336" s="139">
        <f t="shared" si="36"/>
        <v>61101</v>
      </c>
    </row>
    <row r="2337" spans="2:6" x14ac:dyDescent="0.2">
      <c r="B2337" s="137" t="s">
        <v>1390</v>
      </c>
      <c r="C2337" s="138">
        <v>61120</v>
      </c>
      <c r="D2337" s="139" t="s">
        <v>2904</v>
      </c>
      <c r="E2337" s="139" t="s">
        <v>2513</v>
      </c>
      <c r="F2337" s="139">
        <f t="shared" si="36"/>
        <v>61121</v>
      </c>
    </row>
    <row r="2338" spans="2:6" x14ac:dyDescent="0.2">
      <c r="B2338" s="137" t="s">
        <v>1391</v>
      </c>
      <c r="C2338" s="138">
        <v>32010</v>
      </c>
      <c r="D2338" s="139" t="s">
        <v>2893</v>
      </c>
      <c r="E2338" s="139" t="s">
        <v>2513</v>
      </c>
      <c r="F2338" s="139">
        <f t="shared" si="36"/>
        <v>32011</v>
      </c>
    </row>
    <row r="2339" spans="2:6" x14ac:dyDescent="0.2">
      <c r="B2339" s="137" t="s">
        <v>1392</v>
      </c>
      <c r="C2339" s="138">
        <v>73170</v>
      </c>
      <c r="D2339" s="139" t="s">
        <v>2830</v>
      </c>
      <c r="E2339" s="139" t="s">
        <v>2525</v>
      </c>
      <c r="F2339" s="139">
        <f t="shared" si="36"/>
        <v>73171</v>
      </c>
    </row>
    <row r="2340" spans="2:6" x14ac:dyDescent="0.2">
      <c r="B2340" s="137" t="s">
        <v>1393</v>
      </c>
      <c r="C2340" s="138">
        <v>51510</v>
      </c>
      <c r="D2340" s="139" t="s">
        <v>2828</v>
      </c>
      <c r="E2340" s="139" t="s">
        <v>2513</v>
      </c>
      <c r="F2340" s="139">
        <f t="shared" si="36"/>
        <v>51511</v>
      </c>
    </row>
    <row r="2341" spans="2:6" x14ac:dyDescent="0.2">
      <c r="B2341" s="137" t="s">
        <v>1394</v>
      </c>
      <c r="C2341" s="138">
        <v>89250</v>
      </c>
      <c r="D2341" s="139" t="s">
        <v>2889</v>
      </c>
      <c r="E2341" s="139" t="s">
        <v>2553</v>
      </c>
      <c r="F2341" s="139">
        <f t="shared" si="36"/>
        <v>89251</v>
      </c>
    </row>
    <row r="2342" spans="2:6" x14ac:dyDescent="0.2">
      <c r="B2342" s="137" t="s">
        <v>1395</v>
      </c>
      <c r="C2342" s="138">
        <v>77230</v>
      </c>
      <c r="D2342" s="139" t="s">
        <v>2917</v>
      </c>
      <c r="E2342" s="139" t="s">
        <v>2525</v>
      </c>
      <c r="F2342" s="139">
        <f t="shared" si="36"/>
        <v>77231</v>
      </c>
    </row>
    <row r="2343" spans="2:6" x14ac:dyDescent="0.2">
      <c r="B2343" s="137" t="s">
        <v>1396</v>
      </c>
      <c r="C2343" s="138">
        <v>49130</v>
      </c>
      <c r="D2343" s="139" t="s">
        <v>2841</v>
      </c>
      <c r="E2343" s="139" t="s">
        <v>2513</v>
      </c>
      <c r="F2343" s="139">
        <f t="shared" si="36"/>
        <v>49131</v>
      </c>
    </row>
    <row r="2344" spans="2:6" x14ac:dyDescent="0.2">
      <c r="B2344" s="137" t="s">
        <v>1397</v>
      </c>
      <c r="C2344" s="138">
        <v>53600</v>
      </c>
      <c r="D2344" s="139" t="s">
        <v>2914</v>
      </c>
      <c r="E2344" s="139" t="s">
        <v>2513</v>
      </c>
      <c r="F2344" s="139">
        <f t="shared" si="36"/>
        <v>53601</v>
      </c>
    </row>
    <row r="2345" spans="2:6" x14ac:dyDescent="0.2">
      <c r="B2345" s="137" t="s">
        <v>1398</v>
      </c>
      <c r="C2345" s="138">
        <v>47000</v>
      </c>
      <c r="D2345" s="139" t="s">
        <v>3494</v>
      </c>
      <c r="E2345" s="139" t="s">
        <v>2513</v>
      </c>
      <c r="F2345" s="139">
        <f t="shared" si="36"/>
        <v>47001</v>
      </c>
    </row>
    <row r="2346" spans="2:6" x14ac:dyDescent="0.2">
      <c r="B2346" s="137" t="s">
        <v>1399</v>
      </c>
      <c r="C2346" s="138">
        <v>47040</v>
      </c>
      <c r="D2346" s="139" t="s">
        <v>3494</v>
      </c>
      <c r="E2346" s="139" t="s">
        <v>2513</v>
      </c>
      <c r="F2346" s="139">
        <f t="shared" si="36"/>
        <v>47041</v>
      </c>
    </row>
    <row r="2347" spans="2:6" x14ac:dyDescent="0.2">
      <c r="B2347" s="137" t="s">
        <v>1400</v>
      </c>
      <c r="C2347" s="138">
        <v>47020</v>
      </c>
      <c r="D2347" s="139" t="s">
        <v>3494</v>
      </c>
      <c r="E2347" s="139" t="s">
        <v>2513</v>
      </c>
      <c r="F2347" s="139">
        <f t="shared" si="36"/>
        <v>47021</v>
      </c>
    </row>
    <row r="2348" spans="2:6" x14ac:dyDescent="0.2">
      <c r="B2348" s="137" t="s">
        <v>1401</v>
      </c>
      <c r="C2348" s="138">
        <v>47046</v>
      </c>
      <c r="D2348" s="139" t="s">
        <v>3494</v>
      </c>
      <c r="E2348" s="139" t="s">
        <v>2513</v>
      </c>
      <c r="F2348" s="139">
        <f t="shared" si="36"/>
        <v>47047</v>
      </c>
    </row>
    <row r="2349" spans="2:6" x14ac:dyDescent="0.2">
      <c r="B2349" s="137" t="s">
        <v>1402</v>
      </c>
      <c r="C2349" s="138">
        <v>48322</v>
      </c>
      <c r="D2349" s="139" t="s">
        <v>2793</v>
      </c>
      <c r="E2349" s="139" t="s">
        <v>2513</v>
      </c>
      <c r="F2349" s="139">
        <f t="shared" si="36"/>
        <v>48323</v>
      </c>
    </row>
    <row r="2350" spans="2:6" x14ac:dyDescent="0.2">
      <c r="B2350" s="137" t="s">
        <v>1403</v>
      </c>
      <c r="C2350" s="138">
        <v>52254</v>
      </c>
      <c r="D2350" s="139" t="s">
        <v>2871</v>
      </c>
      <c r="E2350" s="139" t="s">
        <v>2513</v>
      </c>
      <c r="F2350" s="139">
        <f t="shared" si="36"/>
        <v>52255</v>
      </c>
    </row>
    <row r="2351" spans="2:6" x14ac:dyDescent="0.2">
      <c r="B2351" s="137" t="s">
        <v>1404</v>
      </c>
      <c r="C2351" s="138">
        <v>48350</v>
      </c>
      <c r="D2351" s="139" t="s">
        <v>2793</v>
      </c>
      <c r="E2351" s="139" t="s">
        <v>2513</v>
      </c>
      <c r="F2351" s="139">
        <f t="shared" si="36"/>
        <v>48351</v>
      </c>
    </row>
    <row r="2352" spans="2:6" x14ac:dyDescent="0.2">
      <c r="B2352" s="137" t="s">
        <v>1405</v>
      </c>
      <c r="C2352" s="138">
        <v>43510</v>
      </c>
      <c r="D2352" s="139" t="s">
        <v>2865</v>
      </c>
      <c r="E2352" s="139" t="s">
        <v>2513</v>
      </c>
      <c r="F2352" s="139">
        <f t="shared" si="36"/>
        <v>43511</v>
      </c>
    </row>
    <row r="2353" spans="2:6" x14ac:dyDescent="0.2">
      <c r="B2353" s="137" t="s">
        <v>1406</v>
      </c>
      <c r="C2353" s="138">
        <v>42100</v>
      </c>
      <c r="D2353" s="139" t="s">
        <v>2977</v>
      </c>
      <c r="E2353" s="139" t="s">
        <v>2513</v>
      </c>
      <c r="F2353" s="139">
        <f t="shared" si="36"/>
        <v>42101</v>
      </c>
    </row>
    <row r="2354" spans="2:6" x14ac:dyDescent="0.2">
      <c r="B2354" s="137" t="s">
        <v>1407</v>
      </c>
      <c r="C2354" s="138">
        <v>55360</v>
      </c>
      <c r="D2354" s="139" t="s">
        <v>2795</v>
      </c>
      <c r="E2354" s="139" t="s">
        <v>2513</v>
      </c>
      <c r="F2354" s="139">
        <f t="shared" si="36"/>
        <v>55361</v>
      </c>
    </row>
    <row r="2355" spans="2:6" x14ac:dyDescent="0.2">
      <c r="B2355" s="137" t="s">
        <v>1408</v>
      </c>
      <c r="C2355" s="138">
        <v>29540</v>
      </c>
      <c r="D2355" s="139" t="s">
        <v>3404</v>
      </c>
      <c r="E2355" s="139" t="s">
        <v>2503</v>
      </c>
      <c r="F2355" s="139">
        <f t="shared" si="36"/>
        <v>29541</v>
      </c>
    </row>
    <row r="2356" spans="2:6" x14ac:dyDescent="0.2">
      <c r="B2356" s="137" t="s">
        <v>1409</v>
      </c>
      <c r="C2356" s="138">
        <v>29010</v>
      </c>
      <c r="D2356" s="139" t="s">
        <v>2846</v>
      </c>
      <c r="E2356" s="139" t="s">
        <v>2503</v>
      </c>
      <c r="F2356" s="139">
        <f t="shared" si="36"/>
        <v>29011</v>
      </c>
    </row>
    <row r="2357" spans="2:6" x14ac:dyDescent="0.2">
      <c r="B2357" s="137" t="s">
        <v>1410</v>
      </c>
      <c r="C2357" s="138">
        <v>52464</v>
      </c>
      <c r="D2357" s="139" t="s">
        <v>2871</v>
      </c>
      <c r="E2357" s="139" t="s">
        <v>2513</v>
      </c>
      <c r="F2357" s="139">
        <f t="shared" si="36"/>
        <v>52465</v>
      </c>
    </row>
    <row r="2358" spans="2:6" x14ac:dyDescent="0.2">
      <c r="B2358" s="137" t="s">
        <v>1411</v>
      </c>
      <c r="C2358" s="138">
        <v>48160</v>
      </c>
      <c r="D2358" s="139" t="s">
        <v>2822</v>
      </c>
      <c r="E2358" s="139" t="s">
        <v>2513</v>
      </c>
      <c r="F2358" s="139">
        <f t="shared" si="36"/>
        <v>48161</v>
      </c>
    </row>
    <row r="2359" spans="2:6" x14ac:dyDescent="0.2">
      <c r="B2359" s="137" t="s">
        <v>1412</v>
      </c>
      <c r="C2359" s="138">
        <v>52404</v>
      </c>
      <c r="D2359" s="139" t="s">
        <v>2871</v>
      </c>
      <c r="E2359" s="139" t="s">
        <v>2513</v>
      </c>
      <c r="F2359" s="139">
        <f t="shared" si="36"/>
        <v>52405</v>
      </c>
    </row>
    <row r="2360" spans="2:6" x14ac:dyDescent="0.2">
      <c r="B2360" s="137" t="s">
        <v>1413</v>
      </c>
      <c r="C2360" s="138">
        <v>52104</v>
      </c>
      <c r="D2360" s="139" t="s">
        <v>2871</v>
      </c>
      <c r="E2360" s="139" t="s">
        <v>2513</v>
      </c>
      <c r="F2360" s="139">
        <f t="shared" si="36"/>
        <v>52105</v>
      </c>
    </row>
    <row r="2361" spans="2:6" x14ac:dyDescent="0.2">
      <c r="B2361" s="137" t="s">
        <v>1414</v>
      </c>
      <c r="C2361" s="138">
        <v>73260</v>
      </c>
      <c r="D2361" s="139" t="s">
        <v>2830</v>
      </c>
      <c r="E2361" s="139" t="s">
        <v>2525</v>
      </c>
      <c r="F2361" s="139">
        <f t="shared" si="36"/>
        <v>73261</v>
      </c>
    </row>
    <row r="2362" spans="2:6" x14ac:dyDescent="0.2">
      <c r="B2362" s="137" t="s">
        <v>1415</v>
      </c>
      <c r="C2362" s="138">
        <v>64300</v>
      </c>
      <c r="D2362" s="139" t="s">
        <v>2832</v>
      </c>
      <c r="E2362" s="139" t="s">
        <v>2513</v>
      </c>
      <c r="F2362" s="139">
        <f t="shared" si="36"/>
        <v>64301</v>
      </c>
    </row>
    <row r="2363" spans="2:6" x14ac:dyDescent="0.2">
      <c r="B2363" s="137" t="s">
        <v>1416</v>
      </c>
      <c r="C2363" s="138">
        <v>52132</v>
      </c>
      <c r="D2363" s="139" t="s">
        <v>2871</v>
      </c>
      <c r="E2363" s="139" t="s">
        <v>2513</v>
      </c>
      <c r="F2363" s="139">
        <f t="shared" si="36"/>
        <v>52133</v>
      </c>
    </row>
    <row r="2364" spans="2:6" x14ac:dyDescent="0.2">
      <c r="B2364" s="137" t="s">
        <v>1417</v>
      </c>
      <c r="C2364" s="138">
        <v>77040</v>
      </c>
      <c r="D2364" s="139" t="s">
        <v>2917</v>
      </c>
      <c r="E2364" s="139" t="s">
        <v>2525</v>
      </c>
      <c r="F2364" s="139">
        <f t="shared" si="36"/>
        <v>77041</v>
      </c>
    </row>
    <row r="2365" spans="2:6" x14ac:dyDescent="0.2">
      <c r="B2365" s="137" t="s">
        <v>1418</v>
      </c>
      <c r="C2365" s="138">
        <v>27810</v>
      </c>
      <c r="D2365" s="139" t="s">
        <v>3102</v>
      </c>
      <c r="E2365" s="139" t="s">
        <v>2503</v>
      </c>
      <c r="F2365" s="139">
        <f t="shared" si="36"/>
        <v>27811</v>
      </c>
    </row>
    <row r="2366" spans="2:6" x14ac:dyDescent="0.2">
      <c r="B2366" s="137" t="s">
        <v>1419</v>
      </c>
      <c r="C2366" s="138">
        <v>39180</v>
      </c>
      <c r="D2366" s="139" t="s">
        <v>2880</v>
      </c>
      <c r="E2366" s="139" t="s">
        <v>2513</v>
      </c>
      <c r="F2366" s="139">
        <f t="shared" si="36"/>
        <v>39181</v>
      </c>
    </row>
    <row r="2367" spans="2:6" x14ac:dyDescent="0.2">
      <c r="B2367" s="137" t="s">
        <v>1420</v>
      </c>
      <c r="C2367" s="138">
        <v>41330</v>
      </c>
      <c r="D2367" s="139" t="s">
        <v>3109</v>
      </c>
      <c r="E2367" s="139" t="s">
        <v>2513</v>
      </c>
      <c r="F2367" s="139">
        <f t="shared" si="36"/>
        <v>41331</v>
      </c>
    </row>
    <row r="2368" spans="2:6" x14ac:dyDescent="0.2">
      <c r="B2368" s="137" t="s">
        <v>1421</v>
      </c>
      <c r="C2368" s="138">
        <v>18200</v>
      </c>
      <c r="D2368" s="139" t="s">
        <v>3026</v>
      </c>
      <c r="E2368" s="139" t="s">
        <v>2503</v>
      </c>
      <c r="F2368" s="139">
        <f t="shared" si="36"/>
        <v>18201</v>
      </c>
    </row>
    <row r="2369" spans="2:6" x14ac:dyDescent="0.2">
      <c r="B2369" s="137" t="s">
        <v>1422</v>
      </c>
      <c r="C2369" s="138">
        <v>24680</v>
      </c>
      <c r="D2369" s="139" t="s">
        <v>3046</v>
      </c>
      <c r="E2369" s="139" t="s">
        <v>2503</v>
      </c>
      <c r="F2369" s="139">
        <f t="shared" si="36"/>
        <v>24681</v>
      </c>
    </row>
    <row r="2370" spans="2:6" x14ac:dyDescent="0.2">
      <c r="B2370" s="137" t="s">
        <v>1423</v>
      </c>
      <c r="C2370" s="138">
        <v>35100</v>
      </c>
      <c r="D2370" s="139" t="s">
        <v>2816</v>
      </c>
      <c r="E2370" s="139" t="s">
        <v>2513</v>
      </c>
      <c r="F2370" s="139">
        <f t="shared" si="36"/>
        <v>35101</v>
      </c>
    </row>
    <row r="2371" spans="2:6" x14ac:dyDescent="0.2">
      <c r="B2371" s="137" t="s">
        <v>1424</v>
      </c>
      <c r="C2371" s="138">
        <v>48582</v>
      </c>
      <c r="D2371" s="139" t="s">
        <v>2793</v>
      </c>
      <c r="E2371" s="139" t="s">
        <v>2513</v>
      </c>
      <c r="F2371" s="139">
        <f t="shared" si="36"/>
        <v>48583</v>
      </c>
    </row>
    <row r="2372" spans="2:6" x14ac:dyDescent="0.2">
      <c r="B2372" s="137" t="s">
        <v>1425</v>
      </c>
      <c r="C2372" s="138">
        <v>10010</v>
      </c>
      <c r="D2372" s="139" t="s">
        <v>2811</v>
      </c>
      <c r="E2372" s="139" t="s">
        <v>2508</v>
      </c>
      <c r="F2372" s="139">
        <f t="shared" si="36"/>
        <v>10011</v>
      </c>
    </row>
    <row r="2373" spans="2:6" x14ac:dyDescent="0.2">
      <c r="B2373" s="137" t="s">
        <v>1426</v>
      </c>
      <c r="C2373" s="138">
        <v>52000</v>
      </c>
      <c r="D2373" s="139" t="s">
        <v>2871</v>
      </c>
      <c r="E2373" s="139" t="s">
        <v>2513</v>
      </c>
      <c r="F2373" s="139">
        <f t="shared" si="36"/>
        <v>52001</v>
      </c>
    </row>
    <row r="2374" spans="2:6" x14ac:dyDescent="0.2">
      <c r="B2374" s="137" t="s">
        <v>1427</v>
      </c>
      <c r="C2374" s="138">
        <v>40110</v>
      </c>
      <c r="D2374" s="139" t="s">
        <v>2791</v>
      </c>
      <c r="E2374" s="139" t="s">
        <v>2513</v>
      </c>
      <c r="F2374" s="139">
        <f t="shared" si="36"/>
        <v>40111</v>
      </c>
    </row>
    <row r="2375" spans="2:6" x14ac:dyDescent="0.2">
      <c r="B2375" s="137" t="s">
        <v>1428</v>
      </c>
      <c r="C2375" s="138">
        <v>25200</v>
      </c>
      <c r="D2375" s="139" t="s">
        <v>3046</v>
      </c>
      <c r="E2375" s="139" t="s">
        <v>2503</v>
      </c>
      <c r="F2375" s="139">
        <f t="shared" ref="F2375:F2395" si="37">C2375+1</f>
        <v>25201</v>
      </c>
    </row>
    <row r="2376" spans="2:6" x14ac:dyDescent="0.2">
      <c r="B2376" s="137" t="s">
        <v>1429</v>
      </c>
      <c r="C2376" s="138">
        <v>23320</v>
      </c>
      <c r="D2376" s="139" t="s">
        <v>3203</v>
      </c>
      <c r="E2376" s="139" t="s">
        <v>2503</v>
      </c>
      <c r="F2376" s="139">
        <f t="shared" si="37"/>
        <v>23321</v>
      </c>
    </row>
    <row r="2377" spans="2:6" x14ac:dyDescent="0.2">
      <c r="B2377" s="137" t="s">
        <v>1430</v>
      </c>
      <c r="C2377" s="138">
        <v>29020</v>
      </c>
      <c r="D2377" s="139" t="s">
        <v>2846</v>
      </c>
      <c r="E2377" s="139" t="s">
        <v>2503</v>
      </c>
      <c r="F2377" s="139">
        <f t="shared" si="37"/>
        <v>29021</v>
      </c>
    </row>
    <row r="2378" spans="2:6" x14ac:dyDescent="0.2">
      <c r="B2378" s="137" t="s">
        <v>1431</v>
      </c>
      <c r="C2378" s="138">
        <v>15310</v>
      </c>
      <c r="D2378" s="139" t="s">
        <v>2901</v>
      </c>
      <c r="E2378" s="139" t="s">
        <v>2577</v>
      </c>
      <c r="F2378" s="139">
        <f t="shared" si="37"/>
        <v>15311</v>
      </c>
    </row>
    <row r="2379" spans="2:6" x14ac:dyDescent="0.2">
      <c r="B2379" s="137" t="s">
        <v>1432</v>
      </c>
      <c r="C2379" s="138">
        <v>43422</v>
      </c>
      <c r="D2379" s="139" t="s">
        <v>2865</v>
      </c>
      <c r="E2379" s="139" t="s">
        <v>2513</v>
      </c>
      <c r="F2379" s="139">
        <f t="shared" si="37"/>
        <v>43423</v>
      </c>
    </row>
    <row r="2380" spans="2:6" x14ac:dyDescent="0.2">
      <c r="B2380" s="137" t="s">
        <v>1433</v>
      </c>
      <c r="C2380" s="138">
        <v>63210</v>
      </c>
      <c r="D2380" s="139" t="s">
        <v>2938</v>
      </c>
      <c r="E2380" s="139" t="s">
        <v>2513</v>
      </c>
      <c r="F2380" s="139">
        <f t="shared" si="37"/>
        <v>63211</v>
      </c>
    </row>
    <row r="2381" spans="2:6" x14ac:dyDescent="0.2">
      <c r="B2381" s="137" t="s">
        <v>1434</v>
      </c>
      <c r="C2381" s="138">
        <v>30046</v>
      </c>
      <c r="D2381" s="139" t="s">
        <v>2800</v>
      </c>
      <c r="E2381" s="139" t="s">
        <v>2513</v>
      </c>
      <c r="F2381" s="139">
        <f t="shared" si="37"/>
        <v>30047</v>
      </c>
    </row>
    <row r="2382" spans="2:6" x14ac:dyDescent="0.2">
      <c r="B2382" s="137" t="s">
        <v>1435</v>
      </c>
      <c r="C2382" s="138">
        <v>51670</v>
      </c>
      <c r="D2382" s="139" t="s">
        <v>3221</v>
      </c>
      <c r="E2382" s="139" t="s">
        <v>2513</v>
      </c>
      <c r="F2382" s="139">
        <f t="shared" si="37"/>
        <v>51671</v>
      </c>
    </row>
    <row r="2383" spans="2:6" x14ac:dyDescent="0.2">
      <c r="B2383" s="137" t="s">
        <v>1436</v>
      </c>
      <c r="C2383" s="138">
        <v>64130</v>
      </c>
      <c r="D2383" s="139" t="s">
        <v>2832</v>
      </c>
      <c r="E2383" s="139" t="s">
        <v>2513</v>
      </c>
      <c r="F2383" s="139">
        <f t="shared" si="37"/>
        <v>64131</v>
      </c>
    </row>
    <row r="2384" spans="2:6" x14ac:dyDescent="0.2">
      <c r="B2384" s="137" t="s">
        <v>1437</v>
      </c>
      <c r="C2384" s="138">
        <v>23540</v>
      </c>
      <c r="D2384" s="139" t="s">
        <v>3203</v>
      </c>
      <c r="E2384" s="139" t="s">
        <v>2503</v>
      </c>
      <c r="F2384" s="139">
        <f t="shared" si="37"/>
        <v>23541</v>
      </c>
    </row>
    <row r="2385" spans="2:6" x14ac:dyDescent="0.2">
      <c r="B2385" s="137" t="s">
        <v>1438</v>
      </c>
      <c r="C2385" s="138">
        <v>18450</v>
      </c>
      <c r="D2385" s="139" t="s">
        <v>3026</v>
      </c>
      <c r="E2385" s="139" t="s">
        <v>2503</v>
      </c>
      <c r="F2385" s="139">
        <f t="shared" si="37"/>
        <v>18451</v>
      </c>
    </row>
    <row r="2386" spans="2:6" x14ac:dyDescent="0.2">
      <c r="B2386" s="137" t="s">
        <v>1439</v>
      </c>
      <c r="C2386" s="138">
        <v>52240</v>
      </c>
      <c r="D2386" s="139" t="s">
        <v>2871</v>
      </c>
      <c r="E2386" s="139" t="s">
        <v>2513</v>
      </c>
      <c r="F2386" s="139">
        <f t="shared" si="37"/>
        <v>52241</v>
      </c>
    </row>
    <row r="2387" spans="2:6" x14ac:dyDescent="0.2">
      <c r="B2387" s="137" t="s">
        <v>1440</v>
      </c>
      <c r="C2387" s="138">
        <v>19250</v>
      </c>
      <c r="D2387" s="139" t="s">
        <v>3029</v>
      </c>
      <c r="E2387" s="139" t="s">
        <v>2503</v>
      </c>
      <c r="F2387" s="139">
        <f t="shared" si="37"/>
        <v>19251</v>
      </c>
    </row>
    <row r="2388" spans="2:6" x14ac:dyDescent="0.2">
      <c r="B2388" s="137" t="s">
        <v>1441</v>
      </c>
      <c r="C2388" s="138">
        <v>24044</v>
      </c>
      <c r="D2388" s="139" t="s">
        <v>3073</v>
      </c>
      <c r="E2388" s="139" t="s">
        <v>2503</v>
      </c>
      <c r="F2388" s="139">
        <f t="shared" si="37"/>
        <v>24045</v>
      </c>
    </row>
    <row r="2389" spans="2:6" x14ac:dyDescent="0.2">
      <c r="B2389" s="137" t="s">
        <v>1442</v>
      </c>
      <c r="C2389" s="138">
        <v>26210</v>
      </c>
      <c r="D2389" s="139" t="s">
        <v>2844</v>
      </c>
      <c r="E2389" s="139" t="s">
        <v>2503</v>
      </c>
      <c r="F2389" s="139">
        <f t="shared" si="37"/>
        <v>26211</v>
      </c>
    </row>
    <row r="2390" spans="2:6" x14ac:dyDescent="0.2">
      <c r="B2390" s="137" t="s">
        <v>1443</v>
      </c>
      <c r="C2390" s="138">
        <v>23510</v>
      </c>
      <c r="D2390" s="139" t="s">
        <v>3203</v>
      </c>
      <c r="E2390" s="139" t="s">
        <v>2503</v>
      </c>
      <c r="F2390" s="139">
        <f t="shared" si="37"/>
        <v>23511</v>
      </c>
    </row>
    <row r="2391" spans="2:6" x14ac:dyDescent="0.2">
      <c r="B2391" s="137" t="s">
        <v>1444</v>
      </c>
      <c r="C2391" s="138">
        <v>88450</v>
      </c>
      <c r="D2391" s="139" t="s">
        <v>2889</v>
      </c>
      <c r="E2391" s="139" t="s">
        <v>2553</v>
      </c>
      <c r="F2391" s="139">
        <f t="shared" si="37"/>
        <v>88451</v>
      </c>
    </row>
    <row r="2392" spans="2:6" x14ac:dyDescent="0.2">
      <c r="B2392" s="137" t="s">
        <v>1445</v>
      </c>
      <c r="C2392" s="138">
        <v>85200</v>
      </c>
      <c r="D2392" s="139" t="s">
        <v>3123</v>
      </c>
      <c r="E2392" s="139" t="s">
        <v>2553</v>
      </c>
      <c r="F2392" s="139">
        <f t="shared" si="37"/>
        <v>85201</v>
      </c>
    </row>
    <row r="2393" spans="2:6" x14ac:dyDescent="0.2">
      <c r="B2393" s="137" t="s">
        <v>1446</v>
      </c>
      <c r="C2393" s="138">
        <v>96000</v>
      </c>
      <c r="D2393" s="139" t="s">
        <v>2869</v>
      </c>
      <c r="E2393" s="139" t="s">
        <v>2553</v>
      </c>
      <c r="F2393" s="139">
        <f t="shared" si="37"/>
        <v>96001</v>
      </c>
    </row>
    <row r="2394" spans="2:6" x14ac:dyDescent="0.2">
      <c r="B2394" s="137" t="s">
        <v>1447</v>
      </c>
      <c r="C2394" s="138">
        <v>18700</v>
      </c>
      <c r="D2394" s="139" t="s">
        <v>3026</v>
      </c>
      <c r="E2394" s="139" t="s">
        <v>2503</v>
      </c>
      <c r="F2394" s="139">
        <f t="shared" si="37"/>
        <v>18701</v>
      </c>
    </row>
    <row r="2395" spans="2:6" x14ac:dyDescent="0.2">
      <c r="B2395" s="137" t="s">
        <v>1448</v>
      </c>
      <c r="C2395" s="138">
        <v>24130</v>
      </c>
      <c r="D2395" s="139" t="s">
        <v>3073</v>
      </c>
      <c r="E2395" s="139" t="s">
        <v>2503</v>
      </c>
      <c r="F2395" s="139">
        <f t="shared" si="37"/>
        <v>24131</v>
      </c>
    </row>
    <row r="2398" spans="2:6" ht="15" x14ac:dyDescent="0.25">
      <c r="B2398" s="474" t="s">
        <v>3635</v>
      </c>
    </row>
    <row r="2399" spans="2:6" ht="15" x14ac:dyDescent="0.25">
      <c r="B2399" t="s">
        <v>3663</v>
      </c>
    </row>
  </sheetData>
  <mergeCells count="1">
    <mergeCell ref="B1:F1"/>
  </mergeCells>
  <phoneticPr fontId="0" type="noConversion"/>
  <pageMargins left="0.25" right="0.25" top="0.75" bottom="0.75" header="0.5" footer="0.5"/>
  <pageSetup orientation="portrait"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dimension ref="A1:I38"/>
  <sheetViews>
    <sheetView workbookViewId="0"/>
  </sheetViews>
  <sheetFormatPr defaultRowHeight="15" x14ac:dyDescent="0.25"/>
  <cols>
    <col min="2" max="2" width="6.85546875" bestFit="1" customWidth="1"/>
    <col min="4" max="4" width="16.42578125" customWidth="1"/>
    <col min="5" max="5" width="41.7109375" customWidth="1"/>
  </cols>
  <sheetData>
    <row r="1" spans="1:9" x14ac:dyDescent="0.25">
      <c r="A1" s="140" t="s">
        <v>2332</v>
      </c>
      <c r="B1" s="141" t="s">
        <v>2333</v>
      </c>
      <c r="C1" s="141" t="s">
        <v>2334</v>
      </c>
      <c r="D1" s="141" t="s">
        <v>2335</v>
      </c>
      <c r="E1" s="141" t="s">
        <v>2336</v>
      </c>
      <c r="F1" s="142" t="s">
        <v>2337</v>
      </c>
    </row>
    <row r="2" spans="1:9" x14ac:dyDescent="0.25">
      <c r="A2" s="143" t="s">
        <v>2338</v>
      </c>
      <c r="B2" s="383">
        <v>29120</v>
      </c>
      <c r="C2" s="383">
        <v>19162</v>
      </c>
      <c r="D2" s="383">
        <v>19219</v>
      </c>
      <c r="E2" s="383">
        <v>13240</v>
      </c>
      <c r="F2" s="144"/>
    </row>
    <row r="3" spans="1:9" x14ac:dyDescent="0.25">
      <c r="A3" s="143" t="s">
        <v>2339</v>
      </c>
      <c r="B3" s="383">
        <v>15154</v>
      </c>
      <c r="C3" s="383">
        <v>24516</v>
      </c>
      <c r="D3" s="383">
        <v>29110</v>
      </c>
      <c r="E3" s="383">
        <v>28228</v>
      </c>
      <c r="F3" s="144"/>
    </row>
    <row r="4" spans="1:9" x14ac:dyDescent="0.25">
      <c r="A4" s="143" t="s">
        <v>2340</v>
      </c>
      <c r="B4" s="383">
        <v>12005</v>
      </c>
      <c r="C4" s="383">
        <v>20728</v>
      </c>
      <c r="D4" s="383">
        <v>25454</v>
      </c>
      <c r="E4" s="383">
        <v>28650</v>
      </c>
      <c r="F4" s="144"/>
      <c r="I4" s="127"/>
    </row>
    <row r="5" spans="1:9" x14ac:dyDescent="0.25">
      <c r="A5" s="143" t="s">
        <v>2341</v>
      </c>
      <c r="B5" s="383">
        <v>12724</v>
      </c>
      <c r="C5" s="383">
        <v>20714</v>
      </c>
      <c r="D5" s="383">
        <v>16969</v>
      </c>
      <c r="E5" s="383">
        <v>19777</v>
      </c>
      <c r="F5" s="144"/>
    </row>
    <row r="6" spans="1:9" x14ac:dyDescent="0.25">
      <c r="A6" s="143" t="s">
        <v>2342</v>
      </c>
      <c r="B6" s="383">
        <v>29893</v>
      </c>
      <c r="C6" s="383">
        <v>25585</v>
      </c>
      <c r="D6" s="383">
        <v>15244</v>
      </c>
      <c r="E6" s="383">
        <v>22373</v>
      </c>
      <c r="F6" s="144"/>
    </row>
    <row r="7" spans="1:9" x14ac:dyDescent="0.25">
      <c r="A7" s="143" t="s">
        <v>2343</v>
      </c>
      <c r="B7" s="383">
        <v>19505</v>
      </c>
      <c r="C7" s="383">
        <v>26123</v>
      </c>
      <c r="D7" s="383">
        <v>14444</v>
      </c>
      <c r="E7" s="383">
        <v>25501</v>
      </c>
      <c r="F7" s="144"/>
    </row>
    <row r="8" spans="1:9" x14ac:dyDescent="0.25">
      <c r="A8" s="143" t="s">
        <v>2344</v>
      </c>
      <c r="B8" s="383">
        <v>13074</v>
      </c>
      <c r="C8" s="383">
        <v>10495</v>
      </c>
      <c r="D8" s="383">
        <v>21567</v>
      </c>
      <c r="E8" s="383">
        <v>12334</v>
      </c>
      <c r="F8" s="144"/>
    </row>
    <row r="9" spans="1:9" x14ac:dyDescent="0.25">
      <c r="A9" s="143" t="s">
        <v>2345</v>
      </c>
      <c r="B9" s="383">
        <v>12818</v>
      </c>
      <c r="C9" s="383">
        <v>26835</v>
      </c>
      <c r="D9" s="383">
        <v>28948</v>
      </c>
      <c r="E9" s="383">
        <v>11872</v>
      </c>
      <c r="F9" s="144"/>
    </row>
    <row r="10" spans="1:9" x14ac:dyDescent="0.25">
      <c r="A10" s="143" t="s">
        <v>2346</v>
      </c>
      <c r="B10" s="383">
        <v>24981</v>
      </c>
      <c r="C10" s="383">
        <v>16197</v>
      </c>
      <c r="D10" s="383">
        <v>19031</v>
      </c>
      <c r="E10" s="383">
        <v>16269</v>
      </c>
      <c r="F10" s="144"/>
    </row>
    <row r="11" spans="1:9" x14ac:dyDescent="0.25">
      <c r="A11" s="143" t="s">
        <v>2347</v>
      </c>
      <c r="B11" s="383">
        <v>24555</v>
      </c>
      <c r="C11" s="383">
        <v>19244</v>
      </c>
      <c r="D11" s="383">
        <v>12817</v>
      </c>
      <c r="E11" s="383">
        <v>15713</v>
      </c>
      <c r="F11" s="144"/>
    </row>
    <row r="12" spans="1:9" x14ac:dyDescent="0.25">
      <c r="A12" s="143" t="s">
        <v>2348</v>
      </c>
      <c r="B12" s="383">
        <v>27825</v>
      </c>
      <c r="C12" s="383">
        <v>26673</v>
      </c>
      <c r="D12" s="383">
        <v>21549</v>
      </c>
      <c r="E12" s="383">
        <v>20681</v>
      </c>
      <c r="F12" s="144"/>
    </row>
    <row r="13" spans="1:9" x14ac:dyDescent="0.25">
      <c r="A13" s="143" t="s">
        <v>2349</v>
      </c>
      <c r="B13" s="383">
        <v>23815</v>
      </c>
      <c r="C13" s="383">
        <v>26861</v>
      </c>
      <c r="D13" s="383">
        <v>20381</v>
      </c>
      <c r="E13" s="383">
        <v>22299</v>
      </c>
      <c r="F13" s="144"/>
    </row>
    <row r="14" spans="1:9" ht="15.75" thickBot="1" x14ac:dyDescent="0.3">
      <c r="A14" s="145" t="s">
        <v>2337</v>
      </c>
      <c r="B14" s="146"/>
      <c r="C14" s="146"/>
      <c r="D14" s="146"/>
      <c r="E14" s="146"/>
      <c r="F14" s="147"/>
    </row>
    <row r="16" spans="1:9" x14ac:dyDescent="0.25">
      <c r="A16" s="474" t="s">
        <v>3635</v>
      </c>
    </row>
    <row r="17" spans="1:1" x14ac:dyDescent="0.25">
      <c r="A17" t="s">
        <v>3664</v>
      </c>
    </row>
    <row r="20" spans="1:1" x14ac:dyDescent="0.25">
      <c r="A20" t="s">
        <v>4895</v>
      </c>
    </row>
    <row r="22" spans="1:1" x14ac:dyDescent="0.25">
      <c r="A22" t="s">
        <v>4896</v>
      </c>
    </row>
    <row r="23" spans="1:1" x14ac:dyDescent="0.25">
      <c r="A23" t="s">
        <v>4897</v>
      </c>
    </row>
    <row r="25" spans="1:1" x14ac:dyDescent="0.25">
      <c r="A25" s="445" t="s">
        <v>1693</v>
      </c>
    </row>
    <row r="26" spans="1:1" x14ac:dyDescent="0.25">
      <c r="A26" t="s">
        <v>4898</v>
      </c>
    </row>
    <row r="27" spans="1:1" x14ac:dyDescent="0.25">
      <c r="A27" t="s">
        <v>4875</v>
      </c>
    </row>
    <row r="28" spans="1:1" x14ac:dyDescent="0.25">
      <c r="A28" t="s">
        <v>4899</v>
      </c>
    </row>
    <row r="29" spans="1:1" x14ac:dyDescent="0.25">
      <c r="A29" t="s">
        <v>4900</v>
      </c>
    </row>
    <row r="30" spans="1:1" x14ac:dyDescent="0.25">
      <c r="A30" t="s">
        <v>4901</v>
      </c>
    </row>
    <row r="31" spans="1:1" x14ac:dyDescent="0.25">
      <c r="A31" t="s">
        <v>4902</v>
      </c>
    </row>
    <row r="34" spans="1:1" x14ac:dyDescent="0.25">
      <c r="A34" s="445" t="s">
        <v>4903</v>
      </c>
    </row>
    <row r="35" spans="1:1" x14ac:dyDescent="0.25">
      <c r="A35" t="s">
        <v>4905</v>
      </c>
    </row>
    <row r="36" spans="1:1" x14ac:dyDescent="0.25">
      <c r="A36" t="s">
        <v>4906</v>
      </c>
    </row>
    <row r="37" spans="1:1" x14ac:dyDescent="0.25">
      <c r="A37" t="s">
        <v>4937</v>
      </c>
    </row>
    <row r="38" spans="1:1" x14ac:dyDescent="0.25">
      <c r="A38" t="s">
        <v>4904</v>
      </c>
    </row>
  </sheetData>
  <phoneticPr fontId="0"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dimension ref="A1:AJ18"/>
  <sheetViews>
    <sheetView zoomScale="85" zoomScaleNormal="85" workbookViewId="0"/>
  </sheetViews>
  <sheetFormatPr defaultRowHeight="15" x14ac:dyDescent="0.25"/>
  <cols>
    <col min="1" max="35" width="3.7109375" customWidth="1"/>
  </cols>
  <sheetData>
    <row r="1" spans="1:36" x14ac:dyDescent="0.25">
      <c r="A1" s="40" t="s">
        <v>2474</v>
      </c>
      <c r="B1" s="41"/>
      <c r="C1" s="41"/>
      <c r="D1" s="41"/>
      <c r="E1" s="41"/>
      <c r="F1" s="41"/>
      <c r="G1" s="41"/>
      <c r="H1" s="41"/>
      <c r="I1" s="41"/>
      <c r="J1" s="41"/>
      <c r="K1" s="41"/>
      <c r="L1" s="41"/>
      <c r="M1" s="41"/>
      <c r="N1" s="41"/>
      <c r="O1" s="41"/>
      <c r="P1" s="41"/>
      <c r="Q1" s="41"/>
      <c r="R1" s="41"/>
      <c r="S1" s="41"/>
      <c r="T1" s="41"/>
      <c r="U1" s="41"/>
      <c r="V1" s="41"/>
      <c r="W1" s="41"/>
    </row>
    <row r="2" spans="1:36" x14ac:dyDescent="0.25">
      <c r="A2" s="40" t="s">
        <v>2475</v>
      </c>
      <c r="B2" s="41"/>
      <c r="C2" s="41"/>
      <c r="D2" s="41"/>
      <c r="E2" s="41"/>
      <c r="F2" s="41"/>
      <c r="G2" s="41"/>
      <c r="H2" s="41"/>
      <c r="I2" s="41"/>
      <c r="J2" s="41"/>
      <c r="K2" s="41"/>
      <c r="L2" s="41"/>
      <c r="M2" s="41"/>
      <c r="N2" s="41"/>
      <c r="O2" s="41"/>
      <c r="P2" s="41"/>
      <c r="Q2" s="41"/>
      <c r="R2" s="41"/>
      <c r="S2" s="41"/>
      <c r="T2" s="41"/>
      <c r="U2" s="41"/>
      <c r="V2" s="41"/>
      <c r="W2" s="41"/>
    </row>
    <row r="3" spans="1:36" ht="15.75" customHeight="1" x14ac:dyDescent="0.25">
      <c r="C3" s="42"/>
      <c r="D3" s="43" t="s">
        <v>2476</v>
      </c>
      <c r="E3" s="42"/>
      <c r="H3" s="42"/>
      <c r="I3" s="42"/>
      <c r="J3" s="43" t="s">
        <v>2477</v>
      </c>
      <c r="K3" s="42"/>
      <c r="L3" s="42"/>
      <c r="O3" s="42"/>
      <c r="P3" s="42"/>
      <c r="Q3" s="42"/>
      <c r="R3" s="43" t="s">
        <v>1888</v>
      </c>
      <c r="S3" s="42"/>
      <c r="T3" s="42"/>
      <c r="U3" s="42"/>
    </row>
    <row r="4" spans="1:36" ht="6" customHeight="1" thickBot="1" x14ac:dyDescent="0.3"/>
    <row r="5" spans="1:36" ht="16.5" thickTop="1" thickBot="1" x14ac:dyDescent="0.3">
      <c r="C5" s="44"/>
      <c r="E5" s="45"/>
      <c r="H5" s="46"/>
      <c r="I5" s="47"/>
      <c r="K5" s="48"/>
      <c r="L5" s="48"/>
      <c r="O5" s="49"/>
      <c r="P5" s="50"/>
      <c r="Q5" s="51"/>
      <c r="S5" s="48"/>
      <c r="T5" s="48"/>
      <c r="U5" s="48"/>
    </row>
    <row r="6" spans="1:36" ht="16.5" thickTop="1" thickBot="1" x14ac:dyDescent="0.3">
      <c r="E6" s="52"/>
      <c r="H6" s="53"/>
      <c r="I6" s="54"/>
      <c r="K6" s="48"/>
      <c r="L6" s="48"/>
      <c r="O6" s="55"/>
      <c r="P6" s="53"/>
      <c r="Q6" s="56"/>
      <c r="S6" s="48"/>
      <c r="T6" s="48"/>
      <c r="U6" s="48"/>
      <c r="AJ6" t="s">
        <v>4852</v>
      </c>
    </row>
    <row r="7" spans="1:36" ht="16.5" thickTop="1" thickBot="1" x14ac:dyDescent="0.3">
      <c r="C7" s="57"/>
      <c r="E7" s="45"/>
      <c r="H7" s="58"/>
      <c r="I7" s="58"/>
      <c r="K7" s="58"/>
      <c r="L7" s="58"/>
      <c r="O7" s="55"/>
      <c r="P7" s="59"/>
      <c r="Q7" s="60"/>
      <c r="S7" s="48"/>
      <c r="T7" s="48"/>
      <c r="U7" s="48"/>
    </row>
    <row r="8" spans="1:36" ht="16.5" thickTop="1" thickBot="1" x14ac:dyDescent="0.3">
      <c r="E8" s="52"/>
      <c r="H8" s="46"/>
      <c r="I8" s="61"/>
      <c r="K8" s="48"/>
      <c r="L8" s="48"/>
      <c r="O8" s="55"/>
      <c r="P8" s="59"/>
      <c r="Q8" s="56"/>
      <c r="S8" s="48"/>
      <c r="T8" s="48"/>
      <c r="U8" s="48"/>
    </row>
    <row r="9" spans="1:36" ht="16.5" thickTop="1" thickBot="1" x14ac:dyDescent="0.3">
      <c r="C9" s="62"/>
      <c r="E9" s="45"/>
      <c r="H9" s="53"/>
      <c r="I9" s="63"/>
      <c r="K9" s="48"/>
      <c r="L9" s="48"/>
      <c r="O9" s="64"/>
      <c r="P9" s="65"/>
      <c r="Q9" s="66"/>
      <c r="S9" s="48"/>
      <c r="T9" s="48"/>
      <c r="U9" s="48"/>
    </row>
    <row r="10" spans="1:36" ht="16.5" thickTop="1" thickBot="1" x14ac:dyDescent="0.3">
      <c r="E10" s="52"/>
      <c r="O10" s="67"/>
      <c r="P10" s="68"/>
      <c r="Q10" s="69"/>
      <c r="S10" s="48"/>
      <c r="T10" s="48"/>
      <c r="U10" s="48"/>
    </row>
    <row r="11" spans="1:36" ht="16.5" thickTop="1" thickBot="1" x14ac:dyDescent="0.3">
      <c r="C11" s="70"/>
      <c r="E11" s="45"/>
      <c r="H11" s="71"/>
      <c r="I11" s="72"/>
      <c r="K11" s="48"/>
      <c r="L11" s="48"/>
      <c r="O11" s="73"/>
      <c r="P11" s="59"/>
      <c r="Q11" s="56"/>
      <c r="S11" s="48"/>
      <c r="T11" s="48"/>
      <c r="U11" s="48"/>
    </row>
    <row r="12" spans="1:36" ht="15.75" thickBot="1" x14ac:dyDescent="0.3">
      <c r="E12" s="52"/>
      <c r="H12" s="74"/>
      <c r="I12" s="75"/>
      <c r="K12" s="48"/>
      <c r="L12" s="48"/>
      <c r="O12" s="55"/>
      <c r="P12" s="53"/>
      <c r="Q12" s="56"/>
      <c r="S12" s="48"/>
      <c r="T12" s="48"/>
      <c r="U12" s="48"/>
    </row>
    <row r="13" spans="1:36" ht="16.5" thickTop="1" thickBot="1" x14ac:dyDescent="0.3">
      <c r="C13" s="76"/>
      <c r="E13" s="45"/>
      <c r="K13" s="58"/>
      <c r="L13" s="58"/>
      <c r="M13" s="58"/>
      <c r="O13" s="55"/>
      <c r="P13" s="59"/>
      <c r="Q13" s="60"/>
      <c r="S13" s="48"/>
      <c r="T13" s="48"/>
      <c r="U13" s="48"/>
    </row>
    <row r="14" spans="1:36" ht="16.5" thickTop="1" thickBot="1" x14ac:dyDescent="0.3">
      <c r="H14" s="77"/>
      <c r="I14" s="78"/>
      <c r="K14" s="48"/>
      <c r="L14" s="48"/>
      <c r="O14" s="79"/>
      <c r="P14" s="80"/>
      <c r="Q14" s="81"/>
      <c r="S14" s="48"/>
      <c r="T14" s="48"/>
      <c r="U14" s="48"/>
    </row>
    <row r="15" spans="1:36" ht="15.75" thickTop="1" x14ac:dyDescent="0.25">
      <c r="C15" s="82"/>
      <c r="E15" s="45"/>
      <c r="H15" s="83"/>
      <c r="I15" s="84"/>
      <c r="K15" s="48"/>
      <c r="L15" s="48"/>
    </row>
    <row r="17" spans="3:9" x14ac:dyDescent="0.25">
      <c r="C17" s="474" t="s">
        <v>3635</v>
      </c>
      <c r="D17" s="52"/>
      <c r="E17" s="52"/>
      <c r="F17" s="52"/>
      <c r="G17" s="52"/>
      <c r="H17" s="52"/>
      <c r="I17" s="52"/>
    </row>
    <row r="18" spans="3:9" x14ac:dyDescent="0.25">
      <c r="C18" t="s">
        <v>3700</v>
      </c>
      <c r="D18" s="52"/>
      <c r="E18" s="52"/>
      <c r="F18" s="52"/>
      <c r="G18" s="52"/>
      <c r="H18" s="52"/>
      <c r="I18" s="52"/>
    </row>
  </sheetData>
  <phoneticPr fontId="0" type="noConversion"/>
  <pageMargins left="0.7" right="0.7" top="0.75" bottom="0.75" header="0.3" footer="0.3"/>
  <pageSetup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B2:K26"/>
  <sheetViews>
    <sheetView zoomScale="160" zoomScaleNormal="160" workbookViewId="0">
      <selection activeCell="F12" sqref="F12"/>
    </sheetView>
  </sheetViews>
  <sheetFormatPr defaultRowHeight="15" x14ac:dyDescent="0.25"/>
  <cols>
    <col min="1" max="1" width="3.85546875" style="319" customWidth="1"/>
    <col min="2" max="2" width="10.5703125" style="319" customWidth="1"/>
    <col min="3" max="3" width="16.140625" style="319" bestFit="1" customWidth="1"/>
    <col min="4" max="6" width="9.140625" style="319"/>
    <col min="7" max="7" width="3.140625" style="319" customWidth="1"/>
    <col min="8" max="9" width="9.140625" style="319"/>
    <col min="10" max="10" width="10" style="319" bestFit="1" customWidth="1"/>
    <col min="11" max="16384" width="9.140625" style="319"/>
  </cols>
  <sheetData>
    <row r="2" spans="2:11" x14ac:dyDescent="0.25">
      <c r="B2" s="319" t="s">
        <v>2350</v>
      </c>
    </row>
    <row r="3" spans="2:11" x14ac:dyDescent="0.25">
      <c r="B3" s="319" t="s">
        <v>2351</v>
      </c>
    </row>
    <row r="5" spans="2:11" x14ac:dyDescent="0.25">
      <c r="C5" s="319" t="s">
        <v>2355</v>
      </c>
      <c r="H5" s="319" t="s">
        <v>2429</v>
      </c>
    </row>
    <row r="6" spans="2:11" x14ac:dyDescent="0.25">
      <c r="C6" s="319" t="s">
        <v>2352</v>
      </c>
      <c r="E6" s="319" t="s">
        <v>2356</v>
      </c>
    </row>
    <row r="7" spans="2:11" x14ac:dyDescent="0.25">
      <c r="C7" s="319" t="s">
        <v>2354</v>
      </c>
    </row>
    <row r="8" spans="2:11" x14ac:dyDescent="0.25">
      <c r="C8" s="319" t="s">
        <v>2353</v>
      </c>
      <c r="E8" s="319" t="s">
        <v>2357</v>
      </c>
      <c r="H8" s="319" t="s">
        <v>2430</v>
      </c>
    </row>
    <row r="9" spans="2:11" x14ac:dyDescent="0.25">
      <c r="J9" s="32">
        <v>100000</v>
      </c>
      <c r="K9" s="319" t="s">
        <v>4988</v>
      </c>
    </row>
    <row r="10" spans="2:11" x14ac:dyDescent="0.25">
      <c r="J10" s="319">
        <v>100</v>
      </c>
      <c r="K10" s="319" t="s">
        <v>4988</v>
      </c>
    </row>
    <row r="11" spans="2:11" x14ac:dyDescent="0.25">
      <c r="B11" s="536" t="s">
        <v>3635</v>
      </c>
      <c r="J11" s="319" t="s">
        <v>4995</v>
      </c>
      <c r="K11" s="319" t="s">
        <v>4997</v>
      </c>
    </row>
    <row r="12" spans="2:11" x14ac:dyDescent="0.25">
      <c r="B12" s="319" t="s">
        <v>3665</v>
      </c>
      <c r="J12" s="319" t="s">
        <v>4996</v>
      </c>
      <c r="K12" s="319" t="s">
        <v>4997</v>
      </c>
    </row>
    <row r="13" spans="2:11" x14ac:dyDescent="0.25">
      <c r="B13" s="319" t="s">
        <v>3666</v>
      </c>
    </row>
    <row r="14" spans="2:11" x14ac:dyDescent="0.25">
      <c r="B14" s="319" t="s">
        <v>3667</v>
      </c>
      <c r="H14" s="319" t="s">
        <v>4999</v>
      </c>
      <c r="J14" s="539">
        <v>26857</v>
      </c>
      <c r="K14" s="319" t="s">
        <v>4998</v>
      </c>
    </row>
    <row r="16" spans="2:11" x14ac:dyDescent="0.25">
      <c r="H16" s="319" t="s">
        <v>5000</v>
      </c>
      <c r="J16" s="12">
        <v>44023</v>
      </c>
    </row>
    <row r="18" spans="10:11" x14ac:dyDescent="0.25">
      <c r="J18" s="12">
        <f>J16+3</f>
        <v>44026</v>
      </c>
    </row>
    <row r="20" spans="10:11" x14ac:dyDescent="0.25">
      <c r="J20" s="12">
        <f ca="1">TODAY()</f>
        <v>44023</v>
      </c>
    </row>
    <row r="22" spans="10:11" x14ac:dyDescent="0.25">
      <c r="J22" s="12">
        <v>44023</v>
      </c>
    </row>
    <row r="24" spans="10:11" x14ac:dyDescent="0.25">
      <c r="J24" s="12">
        <v>44023</v>
      </c>
    </row>
    <row r="26" spans="10:11" x14ac:dyDescent="0.25">
      <c r="J26" s="12">
        <f ca="1">TODAY()</f>
        <v>44023</v>
      </c>
      <c r="K26" s="319" t="s">
        <v>5001</v>
      </c>
    </row>
  </sheetData>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4"/>
  <dimension ref="A1:R49"/>
  <sheetViews>
    <sheetView zoomScale="175" zoomScaleNormal="175" workbookViewId="0">
      <selection activeCell="C4" sqref="C4:E4"/>
    </sheetView>
  </sheetViews>
  <sheetFormatPr defaultRowHeight="15" x14ac:dyDescent="0.25"/>
  <cols>
    <col min="1" max="1" width="3.7109375" customWidth="1"/>
    <col min="2" max="2" width="11.140625" customWidth="1"/>
    <col min="3" max="5" width="21.7109375" customWidth="1"/>
    <col min="8" max="8" width="10.85546875" bestFit="1" customWidth="1"/>
  </cols>
  <sheetData>
    <row r="1" spans="1:18" x14ac:dyDescent="0.25">
      <c r="A1" s="330" t="s">
        <v>93</v>
      </c>
      <c r="B1" s="331" t="s">
        <v>1665</v>
      </c>
      <c r="C1" s="553" t="s">
        <v>94</v>
      </c>
      <c r="D1" s="554"/>
      <c r="E1" s="554"/>
      <c r="F1" s="554"/>
      <c r="G1" s="554"/>
      <c r="H1" s="554"/>
      <c r="I1" s="555"/>
      <c r="J1" s="332"/>
      <c r="K1" s="333" t="s">
        <v>95</v>
      </c>
      <c r="L1" s="119"/>
      <c r="M1" s="119"/>
      <c r="N1" s="334"/>
      <c r="O1" s="334"/>
      <c r="P1" s="334"/>
      <c r="Q1" s="334"/>
      <c r="R1" s="334"/>
    </row>
    <row r="2" spans="1:18" x14ac:dyDescent="0.25">
      <c r="A2" s="335" t="s">
        <v>93</v>
      </c>
      <c r="B2" s="336" t="s">
        <v>1665</v>
      </c>
      <c r="C2" s="556" t="s">
        <v>96</v>
      </c>
      <c r="D2" s="556"/>
      <c r="E2" s="556"/>
      <c r="F2" s="556"/>
      <c r="G2" s="556"/>
      <c r="H2" s="556"/>
      <c r="I2" s="556"/>
      <c r="J2" s="332"/>
      <c r="K2" s="333" t="s">
        <v>97</v>
      </c>
      <c r="L2" s="119"/>
      <c r="M2" s="119"/>
      <c r="N2" s="119"/>
      <c r="O2" s="119"/>
      <c r="P2" s="119"/>
      <c r="Q2" s="119"/>
      <c r="R2" s="119"/>
    </row>
    <row r="3" spans="1:18" x14ac:dyDescent="0.25">
      <c r="A3" s="335"/>
      <c r="B3" s="336" t="s">
        <v>1665</v>
      </c>
      <c r="C3" s="557"/>
      <c r="D3" s="557"/>
      <c r="E3" s="557"/>
      <c r="F3" s="557"/>
      <c r="G3" s="557"/>
      <c r="H3" s="557"/>
      <c r="I3" s="557"/>
      <c r="J3" s="332"/>
      <c r="K3" s="333" t="s">
        <v>98</v>
      </c>
      <c r="L3" s="119"/>
      <c r="M3" s="119"/>
      <c r="N3" s="119"/>
      <c r="O3" s="119"/>
      <c r="P3" s="119"/>
      <c r="Q3" s="119"/>
      <c r="R3" s="119"/>
    </row>
    <row r="4" spans="1:18" x14ac:dyDescent="0.25">
      <c r="A4" s="335"/>
      <c r="B4" s="336" t="s">
        <v>1665</v>
      </c>
      <c r="C4" s="548" t="s">
        <v>99</v>
      </c>
      <c r="D4" s="548"/>
      <c r="E4" s="549"/>
      <c r="F4" s="337" t="s">
        <v>100</v>
      </c>
      <c r="G4" s="338" t="s">
        <v>101</v>
      </c>
      <c r="H4" s="119"/>
      <c r="I4" s="119"/>
      <c r="J4" s="332"/>
      <c r="K4" s="119"/>
      <c r="L4" s="339"/>
      <c r="M4" s="119"/>
      <c r="N4" s="340"/>
      <c r="O4" s="340"/>
      <c r="P4" s="119"/>
      <c r="Q4" s="119"/>
      <c r="R4" s="119"/>
    </row>
    <row r="5" spans="1:18" x14ac:dyDescent="0.25">
      <c r="A5" s="335"/>
      <c r="B5" s="336" t="s">
        <v>1665</v>
      </c>
      <c r="C5" s="548" t="s">
        <v>102</v>
      </c>
      <c r="D5" s="548"/>
      <c r="E5" s="549"/>
      <c r="F5" s="341" t="s">
        <v>103</v>
      </c>
      <c r="G5" s="342" t="s">
        <v>104</v>
      </c>
      <c r="H5" s="343" t="s">
        <v>105</v>
      </c>
      <c r="I5" s="344" t="s">
        <v>106</v>
      </c>
      <c r="J5" s="119"/>
      <c r="K5" s="119"/>
      <c r="L5" s="345"/>
      <c r="M5" s="346" t="s">
        <v>107</v>
      </c>
      <c r="N5" s="347"/>
      <c r="O5" s="119"/>
      <c r="P5" s="119"/>
      <c r="Q5" s="119"/>
      <c r="R5" s="119"/>
    </row>
    <row r="6" spans="1:18" x14ac:dyDescent="0.25">
      <c r="A6" s="335"/>
      <c r="B6" s="336" t="s">
        <v>1665</v>
      </c>
      <c r="C6" s="548"/>
      <c r="D6" s="548"/>
      <c r="E6" s="549"/>
      <c r="F6" s="348">
        <f>M6+M7</f>
        <v>3</v>
      </c>
      <c r="G6" s="342" t="s">
        <v>2359</v>
      </c>
      <c r="H6" s="349" t="s">
        <v>108</v>
      </c>
      <c r="I6" s="350" t="s">
        <v>109</v>
      </c>
      <c r="J6" s="119"/>
      <c r="K6" s="119"/>
      <c r="L6" s="345"/>
      <c r="M6" s="351">
        <v>1</v>
      </c>
      <c r="N6" s="351" t="s">
        <v>110</v>
      </c>
      <c r="O6" s="119"/>
      <c r="P6" s="119"/>
      <c r="Q6" s="119"/>
      <c r="R6" s="119"/>
    </row>
    <row r="7" spans="1:18" x14ac:dyDescent="0.25">
      <c r="A7" s="335"/>
      <c r="B7" s="336" t="s">
        <v>1665</v>
      </c>
      <c r="C7" s="548" t="s">
        <v>111</v>
      </c>
      <c r="D7" s="548"/>
      <c r="E7" s="550"/>
      <c r="F7" s="348">
        <f>M15-M10</f>
        <v>5</v>
      </c>
      <c r="G7" s="342" t="s">
        <v>2360</v>
      </c>
      <c r="H7" s="349" t="s">
        <v>108</v>
      </c>
      <c r="I7" s="350" t="s">
        <v>112</v>
      </c>
      <c r="J7" s="119"/>
      <c r="K7" s="119"/>
      <c r="L7" s="345"/>
      <c r="M7" s="351">
        <v>2</v>
      </c>
      <c r="N7" s="351" t="s">
        <v>113</v>
      </c>
      <c r="O7" s="119"/>
      <c r="P7" s="119"/>
      <c r="Q7" s="119"/>
      <c r="R7" s="119"/>
    </row>
    <row r="8" spans="1:18" x14ac:dyDescent="0.25">
      <c r="A8" s="335"/>
      <c r="B8" s="336" t="s">
        <v>1665</v>
      </c>
      <c r="C8" s="548" t="s">
        <v>114</v>
      </c>
      <c r="D8" s="548"/>
      <c r="E8" s="549"/>
      <c r="F8" s="348">
        <f>M8*M12</f>
        <v>21</v>
      </c>
      <c r="G8" s="342" t="s">
        <v>2361</v>
      </c>
      <c r="H8" s="349" t="s">
        <v>108</v>
      </c>
      <c r="I8" s="350" t="s">
        <v>115</v>
      </c>
      <c r="J8" s="119"/>
      <c r="K8" s="119"/>
      <c r="L8" s="345"/>
      <c r="M8" s="351">
        <v>3</v>
      </c>
      <c r="N8" s="351" t="s">
        <v>116</v>
      </c>
      <c r="O8" s="119"/>
      <c r="P8" s="119"/>
      <c r="Q8" s="119"/>
      <c r="R8" s="119"/>
    </row>
    <row r="9" spans="1:18" x14ac:dyDescent="0.25">
      <c r="A9" s="335"/>
      <c r="B9" s="336" t="s">
        <v>1665</v>
      </c>
      <c r="C9" s="548"/>
      <c r="D9" s="548"/>
      <c r="E9" s="549"/>
      <c r="F9" s="348">
        <f>M15/M7</f>
        <v>5</v>
      </c>
      <c r="G9" s="352" t="s">
        <v>2362</v>
      </c>
      <c r="H9" s="349" t="s">
        <v>108</v>
      </c>
      <c r="I9" s="350" t="s">
        <v>117</v>
      </c>
      <c r="J9" s="119"/>
      <c r="K9" s="119"/>
      <c r="L9" s="345"/>
      <c r="M9" s="351">
        <v>4</v>
      </c>
      <c r="N9" s="351"/>
      <c r="O9" s="119"/>
      <c r="P9" s="119"/>
      <c r="Q9" s="119"/>
      <c r="R9" s="119"/>
    </row>
    <row r="10" spans="1:18" x14ac:dyDescent="0.25">
      <c r="A10" s="335"/>
      <c r="B10" s="336" t="s">
        <v>1665</v>
      </c>
      <c r="C10" s="548" t="s">
        <v>118</v>
      </c>
      <c r="D10" s="548"/>
      <c r="E10" s="549"/>
      <c r="F10" s="348">
        <f>100*20%</f>
        <v>20</v>
      </c>
      <c r="G10" s="352" t="s">
        <v>2370</v>
      </c>
      <c r="H10" s="349" t="s">
        <v>108</v>
      </c>
      <c r="I10" s="350" t="s">
        <v>119</v>
      </c>
      <c r="J10" s="119"/>
      <c r="K10" s="119"/>
      <c r="L10" s="345"/>
      <c r="M10" s="351">
        <v>5</v>
      </c>
      <c r="N10" s="119"/>
      <c r="O10" s="119"/>
      <c r="P10" s="119"/>
      <c r="Q10" s="119"/>
      <c r="R10" s="119"/>
    </row>
    <row r="11" spans="1:18" x14ac:dyDescent="0.25">
      <c r="A11" s="335"/>
      <c r="B11" s="336" t="s">
        <v>1665</v>
      </c>
      <c r="C11" s="548"/>
      <c r="D11" s="548"/>
      <c r="E11" s="549"/>
      <c r="F11" s="348">
        <f>10^3</f>
        <v>1000</v>
      </c>
      <c r="G11" s="352" t="s">
        <v>2371</v>
      </c>
      <c r="H11" s="349" t="s">
        <v>108</v>
      </c>
      <c r="I11" s="350" t="s">
        <v>120</v>
      </c>
      <c r="J11" s="119"/>
      <c r="K11" s="119"/>
      <c r="L11" s="345"/>
      <c r="M11" s="351">
        <v>6</v>
      </c>
      <c r="N11" s="351">
        <v>11</v>
      </c>
      <c r="O11" s="119"/>
      <c r="P11" s="119"/>
      <c r="Q11" s="119"/>
      <c r="R11" s="119"/>
    </row>
    <row r="12" spans="1:18" x14ac:dyDescent="0.25">
      <c r="A12" s="335"/>
      <c r="B12" s="336" t="s">
        <v>1665</v>
      </c>
      <c r="C12" s="548" t="s">
        <v>121</v>
      </c>
      <c r="D12" s="548"/>
      <c r="E12" s="549"/>
      <c r="F12" s="348" t="b">
        <f>N13=N14</f>
        <v>0</v>
      </c>
      <c r="G12" s="352" t="s">
        <v>2364</v>
      </c>
      <c r="H12" s="349" t="s">
        <v>1889</v>
      </c>
      <c r="I12" s="350" t="s">
        <v>122</v>
      </c>
      <c r="J12" s="119"/>
      <c r="K12" s="119"/>
      <c r="L12" s="345"/>
      <c r="M12" s="351">
        <v>7</v>
      </c>
      <c r="N12" s="351">
        <v>12</v>
      </c>
      <c r="O12" s="119"/>
      <c r="P12" s="119"/>
      <c r="Q12" s="119"/>
      <c r="R12" s="119"/>
    </row>
    <row r="13" spans="1:18" x14ac:dyDescent="0.25">
      <c r="A13" s="335"/>
      <c r="B13" s="336" t="s">
        <v>1665</v>
      </c>
      <c r="C13" s="548"/>
      <c r="D13" s="548"/>
      <c r="E13" s="549"/>
      <c r="F13" s="348" t="b">
        <f>N14&lt;&gt;N13</f>
        <v>1</v>
      </c>
      <c r="G13" s="342" t="s">
        <v>2369</v>
      </c>
      <c r="H13" s="349" t="s">
        <v>1889</v>
      </c>
      <c r="I13" s="350" t="s">
        <v>123</v>
      </c>
      <c r="J13" s="119"/>
      <c r="K13" s="119"/>
      <c r="L13" s="345"/>
      <c r="M13" s="351">
        <v>8</v>
      </c>
      <c r="N13" s="351">
        <v>13</v>
      </c>
      <c r="O13" s="119"/>
      <c r="P13" s="119"/>
      <c r="Q13" s="119"/>
      <c r="R13" s="119"/>
    </row>
    <row r="14" spans="1:18" x14ac:dyDescent="0.25">
      <c r="A14" s="335"/>
      <c r="B14" s="336" t="s">
        <v>1665</v>
      </c>
      <c r="C14" s="548" t="s">
        <v>124</v>
      </c>
      <c r="D14" s="548"/>
      <c r="E14" s="549"/>
      <c r="F14" s="348" t="b">
        <f>M14&gt;M12</f>
        <v>1</v>
      </c>
      <c r="G14" s="342" t="s">
        <v>2365</v>
      </c>
      <c r="H14" s="349" t="s">
        <v>1889</v>
      </c>
      <c r="I14" s="350" t="s">
        <v>125</v>
      </c>
      <c r="J14" s="119"/>
      <c r="K14" s="119"/>
      <c r="L14" s="345"/>
      <c r="M14" s="351">
        <v>9</v>
      </c>
      <c r="N14" s="351">
        <v>14</v>
      </c>
      <c r="O14" s="119"/>
      <c r="P14" s="119"/>
      <c r="Q14" s="119"/>
      <c r="R14" s="119"/>
    </row>
    <row r="15" spans="1:18" x14ac:dyDescent="0.25">
      <c r="A15" s="335"/>
      <c r="B15" s="336" t="s">
        <v>1665</v>
      </c>
      <c r="C15" s="548"/>
      <c r="D15" s="548"/>
      <c r="E15" s="549"/>
      <c r="F15" s="348" t="b">
        <f>M15&gt;=M14</f>
        <v>1</v>
      </c>
      <c r="G15" s="342" t="s">
        <v>2367</v>
      </c>
      <c r="H15" s="349" t="s">
        <v>1889</v>
      </c>
      <c r="I15" s="350" t="s">
        <v>126</v>
      </c>
      <c r="J15" s="119"/>
      <c r="K15" s="119"/>
      <c r="L15" s="345"/>
      <c r="M15" s="351">
        <v>10</v>
      </c>
      <c r="N15" s="351">
        <v>15</v>
      </c>
      <c r="O15" s="119"/>
      <c r="P15" s="119"/>
      <c r="Q15" s="119"/>
      <c r="R15" s="119"/>
    </row>
    <row r="16" spans="1:18" x14ac:dyDescent="0.25">
      <c r="A16" s="335"/>
      <c r="B16" s="336" t="s">
        <v>1665</v>
      </c>
      <c r="C16" s="548" t="s">
        <v>127</v>
      </c>
      <c r="D16" s="548"/>
      <c r="E16" s="549"/>
      <c r="F16" s="353" t="b">
        <f>M15&lt;20</f>
        <v>1</v>
      </c>
      <c r="G16" s="342" t="s">
        <v>2366</v>
      </c>
      <c r="H16" s="349" t="s">
        <v>1889</v>
      </c>
      <c r="I16" s="350" t="s">
        <v>128</v>
      </c>
      <c r="J16" s="119"/>
      <c r="K16" s="119"/>
      <c r="L16" s="119"/>
      <c r="M16" s="119"/>
      <c r="N16" s="119"/>
      <c r="O16" s="119"/>
      <c r="P16" s="119"/>
      <c r="Q16" s="119"/>
      <c r="R16" s="119"/>
    </row>
    <row r="17" spans="1:18" x14ac:dyDescent="0.25">
      <c r="A17" s="335"/>
      <c r="B17" s="336" t="s">
        <v>1665</v>
      </c>
      <c r="C17" s="548" t="s">
        <v>129</v>
      </c>
      <c r="D17" s="548"/>
      <c r="E17" s="549"/>
      <c r="F17" s="348" t="b">
        <f>M15&lt;=M14</f>
        <v>0</v>
      </c>
      <c r="G17" s="342" t="s">
        <v>2368</v>
      </c>
      <c r="H17" s="349" t="s">
        <v>1889</v>
      </c>
      <c r="I17" s="350" t="s">
        <v>130</v>
      </c>
      <c r="J17" s="119"/>
      <c r="K17" s="119"/>
      <c r="L17" s="119"/>
      <c r="M17" s="119"/>
      <c r="N17" s="119"/>
      <c r="O17" s="119"/>
      <c r="P17" s="119"/>
      <c r="Q17" s="119"/>
      <c r="R17" s="119"/>
    </row>
    <row r="18" spans="1:18" x14ac:dyDescent="0.25">
      <c r="A18" s="335"/>
      <c r="B18" s="336" t="s">
        <v>1665</v>
      </c>
      <c r="C18" s="548"/>
      <c r="D18" s="548"/>
      <c r="E18" s="549"/>
      <c r="F18" s="348">
        <f>SUM(M6:M15)</f>
        <v>55</v>
      </c>
      <c r="G18" s="342" t="s">
        <v>131</v>
      </c>
      <c r="H18" s="349" t="s">
        <v>42</v>
      </c>
      <c r="I18" s="354" t="s">
        <v>132</v>
      </c>
      <c r="J18" s="119"/>
      <c r="K18" s="119"/>
      <c r="L18" s="119"/>
      <c r="M18" s="119"/>
      <c r="N18" s="119"/>
      <c r="O18" s="119"/>
      <c r="P18" s="119"/>
      <c r="Q18" s="119"/>
      <c r="R18" s="119"/>
    </row>
    <row r="19" spans="1:18" x14ac:dyDescent="0.25">
      <c r="A19" s="335"/>
      <c r="B19" s="336" t="s">
        <v>1665</v>
      </c>
      <c r="C19" s="548" t="s">
        <v>133</v>
      </c>
      <c r="D19" s="548"/>
      <c r="E19" s="549"/>
      <c r="F19" s="348">
        <f>SUM(M6,M8,M10)</f>
        <v>9</v>
      </c>
      <c r="G19" s="342" t="s">
        <v>134</v>
      </c>
      <c r="H19" s="349" t="s">
        <v>42</v>
      </c>
      <c r="I19" s="354" t="s">
        <v>1864</v>
      </c>
      <c r="J19" s="119"/>
      <c r="K19" s="119"/>
      <c r="L19" s="119"/>
      <c r="M19" s="119"/>
      <c r="N19" s="119"/>
      <c r="O19" s="119"/>
      <c r="P19" s="119"/>
      <c r="Q19" s="119"/>
      <c r="R19" s="119"/>
    </row>
    <row r="20" spans="1:18" x14ac:dyDescent="0.25">
      <c r="A20" s="335"/>
      <c r="B20" s="336" t="s">
        <v>1665</v>
      </c>
      <c r="C20" s="548" t="s">
        <v>1865</v>
      </c>
      <c r="D20" s="548"/>
      <c r="E20" s="549"/>
      <c r="F20" s="348">
        <f>SUM(M6:M15 M11:N15)</f>
        <v>40</v>
      </c>
      <c r="G20" s="355" t="s">
        <v>1866</v>
      </c>
      <c r="H20" s="349" t="s">
        <v>42</v>
      </c>
      <c r="I20" s="350" t="s">
        <v>1867</v>
      </c>
      <c r="J20" s="119"/>
      <c r="K20" s="119"/>
      <c r="L20" s="119"/>
      <c r="M20" s="119"/>
      <c r="N20" s="119"/>
      <c r="O20" s="119"/>
      <c r="P20" s="119"/>
      <c r="Q20" s="119"/>
      <c r="R20" s="119"/>
    </row>
    <row r="21" spans="1:18" x14ac:dyDescent="0.25">
      <c r="A21" s="335"/>
      <c r="B21" s="336" t="s">
        <v>1665</v>
      </c>
      <c r="C21" s="548"/>
      <c r="D21" s="549"/>
      <c r="E21" s="551" t="str">
        <f>N6&amp;" plus "&amp;N7&amp;" equals "&amp;N8</f>
        <v>One plus Two equals Three</v>
      </c>
      <c r="F21" s="552"/>
      <c r="G21" s="355" t="s">
        <v>2363</v>
      </c>
      <c r="H21" s="349" t="s">
        <v>2353</v>
      </c>
      <c r="I21" s="354" t="s">
        <v>1868</v>
      </c>
      <c r="J21" s="119"/>
      <c r="K21" s="119"/>
      <c r="L21" s="119"/>
      <c r="M21" s="119"/>
      <c r="N21" s="119"/>
      <c r="O21" s="119"/>
      <c r="P21" s="119"/>
      <c r="Q21" s="119"/>
      <c r="R21" s="119"/>
    </row>
    <row r="22" spans="1:18" x14ac:dyDescent="0.25">
      <c r="A22" s="335"/>
      <c r="B22" s="336" t="s">
        <v>1665</v>
      </c>
      <c r="C22" s="548"/>
      <c r="D22" s="548"/>
      <c r="E22" s="549"/>
      <c r="F22" s="348">
        <f>(2+3)*5</f>
        <v>25</v>
      </c>
      <c r="G22" s="355" t="s">
        <v>1869</v>
      </c>
      <c r="H22" s="349" t="s">
        <v>108</v>
      </c>
      <c r="I22" s="350" t="s">
        <v>1870</v>
      </c>
      <c r="J22" s="119"/>
      <c r="K22" s="119"/>
      <c r="L22" s="119"/>
      <c r="M22" s="119"/>
      <c r="N22" s="119"/>
      <c r="O22" s="119"/>
      <c r="P22" s="119"/>
      <c r="Q22" s="119"/>
      <c r="R22" s="119"/>
    </row>
    <row r="23" spans="1:18" x14ac:dyDescent="0.25">
      <c r="A23" s="335"/>
      <c r="B23" s="336" t="s">
        <v>1665</v>
      </c>
      <c r="C23" s="548"/>
      <c r="D23" s="548"/>
      <c r="E23" s="549"/>
      <c r="F23" s="348">
        <f>INDEX({10,20,30},2)</f>
        <v>20</v>
      </c>
      <c r="G23" s="355" t="s">
        <v>1871</v>
      </c>
      <c r="H23" s="349" t="s">
        <v>44</v>
      </c>
      <c r="I23" s="350" t="s">
        <v>1872</v>
      </c>
      <c r="J23" s="119"/>
      <c r="K23" s="119"/>
      <c r="L23" s="119"/>
      <c r="M23" s="119"/>
      <c r="N23" s="119"/>
      <c r="O23" s="119"/>
      <c r="P23" s="119"/>
      <c r="Q23" s="119"/>
      <c r="R23" s="119"/>
    </row>
    <row r="26" spans="1:18" ht="19.5" thickBot="1" x14ac:dyDescent="0.35">
      <c r="C26" s="369" t="s">
        <v>1890</v>
      </c>
    </row>
    <row r="27" spans="1:18" ht="15.75" thickBot="1" x14ac:dyDescent="0.3">
      <c r="C27" s="362" t="s">
        <v>1873</v>
      </c>
      <c r="D27" s="363" t="s">
        <v>1874</v>
      </c>
      <c r="E27" s="364"/>
    </row>
    <row r="28" spans="1:18" x14ac:dyDescent="0.25">
      <c r="C28" s="356" t="s">
        <v>1875</v>
      </c>
      <c r="D28" s="357" t="s">
        <v>1876</v>
      </c>
      <c r="E28" s="358"/>
    </row>
    <row r="29" spans="1:18" x14ac:dyDescent="0.25">
      <c r="C29" s="356" t="s">
        <v>2360</v>
      </c>
      <c r="D29" s="357" t="s">
        <v>1877</v>
      </c>
      <c r="E29" s="358"/>
    </row>
    <row r="30" spans="1:18" x14ac:dyDescent="0.25">
      <c r="C30" s="356" t="s">
        <v>2370</v>
      </c>
      <c r="D30" s="357" t="s">
        <v>1878</v>
      </c>
      <c r="E30" s="358"/>
    </row>
    <row r="31" spans="1:18" x14ac:dyDescent="0.25">
      <c r="C31" s="356" t="s">
        <v>2371</v>
      </c>
      <c r="D31" s="357" t="s">
        <v>120</v>
      </c>
      <c r="E31" s="358"/>
    </row>
    <row r="32" spans="1:18" x14ac:dyDescent="0.25">
      <c r="C32" s="356" t="s">
        <v>1883</v>
      </c>
      <c r="D32" s="357" t="s">
        <v>1879</v>
      </c>
      <c r="E32" s="358"/>
    </row>
    <row r="33" spans="2:5" x14ac:dyDescent="0.25">
      <c r="C33" s="356" t="s">
        <v>1884</v>
      </c>
      <c r="D33" s="357" t="s">
        <v>1880</v>
      </c>
      <c r="E33" s="358"/>
    </row>
    <row r="34" spans="2:5" x14ac:dyDescent="0.25">
      <c r="C34" s="356" t="s">
        <v>2363</v>
      </c>
      <c r="D34" s="357" t="s">
        <v>1881</v>
      </c>
      <c r="E34" s="358"/>
    </row>
    <row r="35" spans="2:5" ht="15.75" thickBot="1" x14ac:dyDescent="0.3">
      <c r="C35" s="359" t="s">
        <v>1885</v>
      </c>
      <c r="D35" s="360" t="s">
        <v>1882</v>
      </c>
      <c r="E35" s="361"/>
    </row>
    <row r="37" spans="2:5" x14ac:dyDescent="0.25">
      <c r="B37" s="474" t="s">
        <v>3635</v>
      </c>
    </row>
    <row r="38" spans="2:5" x14ac:dyDescent="0.25">
      <c r="B38" t="s">
        <v>3701</v>
      </c>
    </row>
    <row r="48" spans="2:5" x14ac:dyDescent="0.25">
      <c r="D48">
        <f>2+5*3</f>
        <v>17</v>
      </c>
    </row>
    <row r="49" spans="4:4" x14ac:dyDescent="0.25">
      <c r="D49">
        <f>(2+5)*3</f>
        <v>21</v>
      </c>
    </row>
  </sheetData>
  <mergeCells count="24">
    <mergeCell ref="C5:E5"/>
    <mergeCell ref="C6:E6"/>
    <mergeCell ref="C1:I1"/>
    <mergeCell ref="C2:I2"/>
    <mergeCell ref="C3:I3"/>
    <mergeCell ref="C4:E4"/>
    <mergeCell ref="C23:E23"/>
    <mergeCell ref="C13:E13"/>
    <mergeCell ref="C14:E14"/>
    <mergeCell ref="C15:E15"/>
    <mergeCell ref="C16:E16"/>
    <mergeCell ref="C17:E17"/>
    <mergeCell ref="C18:E18"/>
    <mergeCell ref="C19:E19"/>
    <mergeCell ref="C20:E20"/>
    <mergeCell ref="C21:D21"/>
    <mergeCell ref="C22:E22"/>
    <mergeCell ref="E21:F21"/>
    <mergeCell ref="C10:E10"/>
    <mergeCell ref="C11:E11"/>
    <mergeCell ref="C12:E12"/>
    <mergeCell ref="C7:E7"/>
    <mergeCell ref="C8:E8"/>
    <mergeCell ref="C9:E9"/>
  </mergeCells>
  <phoneticPr fontId="0"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dimension ref="B1:E29"/>
  <sheetViews>
    <sheetView showGridLines="0" zoomScale="98" zoomScaleNormal="98" workbookViewId="0"/>
  </sheetViews>
  <sheetFormatPr defaultRowHeight="12.75" x14ac:dyDescent="0.2"/>
  <cols>
    <col min="1" max="3" width="9.140625" style="15"/>
    <col min="4" max="4" width="10" style="15" bestFit="1" customWidth="1"/>
    <col min="5" max="5" width="11.28515625" style="15" bestFit="1" customWidth="1"/>
    <col min="6" max="16384" width="9.140625" style="15"/>
  </cols>
  <sheetData>
    <row r="1" spans="2:5" x14ac:dyDescent="0.2">
      <c r="E1" s="372" t="s">
        <v>1896</v>
      </c>
    </row>
    <row r="2" spans="2:5" x14ac:dyDescent="0.2">
      <c r="B2" s="14" t="s">
        <v>2385</v>
      </c>
      <c r="C2" s="14" t="s">
        <v>2386</v>
      </c>
      <c r="E2" s="16" t="s">
        <v>2387</v>
      </c>
    </row>
    <row r="3" spans="2:5" ht="15" x14ac:dyDescent="0.25">
      <c r="B3" s="17">
        <v>0</v>
      </c>
      <c r="C3" s="18">
        <f>(((3*B3-8)^2)*(B3-2))/(4*B3^2-5)</f>
        <v>25.6</v>
      </c>
      <c r="E3" s="19"/>
    </row>
    <row r="17" spans="2:4" x14ac:dyDescent="0.2">
      <c r="B17" s="15" t="s">
        <v>2250</v>
      </c>
    </row>
    <row r="19" spans="2:4" x14ac:dyDescent="0.2">
      <c r="B19" s="15" t="s">
        <v>2251</v>
      </c>
      <c r="D19" s="386">
        <v>0.12</v>
      </c>
    </row>
    <row r="20" spans="2:4" x14ac:dyDescent="0.2">
      <c r="B20" s="15" t="s">
        <v>2252</v>
      </c>
      <c r="D20" s="387">
        <v>5</v>
      </c>
    </row>
    <row r="21" spans="2:4" x14ac:dyDescent="0.2">
      <c r="B21" s="15" t="s">
        <v>2253</v>
      </c>
      <c r="D21" s="387">
        <v>1000</v>
      </c>
    </row>
    <row r="22" spans="2:4" x14ac:dyDescent="0.2">
      <c r="B22" s="387"/>
      <c r="C22" s="387"/>
      <c r="D22" s="388"/>
    </row>
    <row r="23" spans="2:4" x14ac:dyDescent="0.2">
      <c r="B23" s="387" t="s">
        <v>2250</v>
      </c>
      <c r="C23" s="387"/>
      <c r="D23" s="389"/>
    </row>
    <row r="24" spans="2:4" x14ac:dyDescent="0.2">
      <c r="B24" s="387"/>
      <c r="C24" s="387"/>
      <c r="D24" s="387"/>
    </row>
    <row r="25" spans="2:4" x14ac:dyDescent="0.2">
      <c r="B25" s="387"/>
      <c r="C25" s="387"/>
      <c r="D25" s="387"/>
    </row>
    <row r="26" spans="2:4" x14ac:dyDescent="0.2">
      <c r="B26" s="15" t="s">
        <v>2254</v>
      </c>
      <c r="D26" s="390">
        <f>-PV(D19,D20,D21)</f>
        <v>3604.7762023450064</v>
      </c>
    </row>
    <row r="27" spans="2:4" x14ac:dyDescent="0.2">
      <c r="D27" s="387"/>
    </row>
    <row r="28" spans="2:4" ht="15" x14ac:dyDescent="0.25">
      <c r="B28" s="474" t="s">
        <v>3635</v>
      </c>
    </row>
    <row r="29" spans="2:4" ht="15" x14ac:dyDescent="0.25">
      <c r="B29" t="s">
        <v>3702</v>
      </c>
    </row>
  </sheetData>
  <sheetProtection sheet="1" objects="1" scenarios="1"/>
  <phoneticPr fontId="0" type="noConversion"/>
  <printOptions gridLinesSet="0"/>
  <pageMargins left="0.75" right="0.75" top="1" bottom="1" header="0.5" footer="0.5"/>
  <headerFooter alignWithMargins="0">
    <oddHeader>&amp;A</oddHeader>
    <oddFooter>Page &amp;P</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6"/>
  <dimension ref="B2:F17"/>
  <sheetViews>
    <sheetView zoomScale="145" zoomScaleNormal="145" workbookViewId="0">
      <selection activeCell="E6" sqref="E6"/>
    </sheetView>
  </sheetViews>
  <sheetFormatPr defaultRowHeight="15" x14ac:dyDescent="0.25"/>
  <cols>
    <col min="1" max="1" width="11.28515625" customWidth="1"/>
    <col min="2" max="2" width="10.28515625" customWidth="1"/>
    <col min="3" max="3" width="13.28515625" customWidth="1"/>
    <col min="6" max="6" width="11.140625" bestFit="1" customWidth="1"/>
  </cols>
  <sheetData>
    <row r="2" spans="2:6" x14ac:dyDescent="0.25">
      <c r="B2" s="1" t="s">
        <v>726</v>
      </c>
    </row>
    <row r="3" spans="2:6" ht="15.75" thickBot="1" x14ac:dyDescent="0.3"/>
    <row r="4" spans="2:6" ht="45" x14ac:dyDescent="0.25">
      <c r="B4" s="434" t="s">
        <v>727</v>
      </c>
      <c r="C4" s="435" t="s">
        <v>728</v>
      </c>
    </row>
    <row r="5" spans="2:6" x14ac:dyDescent="0.25">
      <c r="B5" s="436" t="s">
        <v>47</v>
      </c>
      <c r="C5" s="437">
        <v>0.65900000000000003</v>
      </c>
      <c r="F5" s="516">
        <v>123</v>
      </c>
    </row>
    <row r="6" spans="2:6" x14ac:dyDescent="0.25">
      <c r="B6" s="436" t="s">
        <v>45</v>
      </c>
      <c r="C6" s="437">
        <v>0.14410000000000001</v>
      </c>
    </row>
    <row r="7" spans="2:6" x14ac:dyDescent="0.25">
      <c r="B7" s="436" t="s">
        <v>46</v>
      </c>
      <c r="C7" s="437">
        <v>0.11409999999999999</v>
      </c>
    </row>
    <row r="8" spans="2:6" x14ac:dyDescent="0.25">
      <c r="B8" s="436" t="s">
        <v>78</v>
      </c>
      <c r="C8" s="437">
        <v>1.23E-2</v>
      </c>
    </row>
    <row r="9" spans="2:6" x14ac:dyDescent="0.25">
      <c r="B9" s="436" t="s">
        <v>63</v>
      </c>
      <c r="C9" s="437">
        <v>1.17E-2</v>
      </c>
    </row>
    <row r="10" spans="2:6" x14ac:dyDescent="0.25">
      <c r="B10" s="436" t="s">
        <v>2255</v>
      </c>
      <c r="C10" s="437">
        <v>2.5999999999999999E-3</v>
      </c>
    </row>
    <row r="11" spans="2:6" x14ac:dyDescent="0.25">
      <c r="B11" s="436" t="s">
        <v>48</v>
      </c>
      <c r="C11" s="437">
        <v>2.5999999999999999E-3</v>
      </c>
    </row>
    <row r="12" spans="2:6" x14ac:dyDescent="0.25">
      <c r="B12" s="436" t="s">
        <v>2256</v>
      </c>
      <c r="C12" s="437">
        <v>8.9999999999999998E-4</v>
      </c>
    </row>
    <row r="13" spans="2:6" x14ac:dyDescent="0.25">
      <c r="B13" s="436" t="s">
        <v>2239</v>
      </c>
      <c r="C13" s="437">
        <v>2.0000000000000001E-4</v>
      </c>
    </row>
    <row r="14" spans="2:6" ht="15.75" thickBot="1" x14ac:dyDescent="0.3">
      <c r="B14" s="438" t="s">
        <v>74</v>
      </c>
      <c r="C14" s="439">
        <v>1E-4</v>
      </c>
    </row>
    <row r="16" spans="2:6" x14ac:dyDescent="0.25">
      <c r="B16" s="474" t="s">
        <v>3635</v>
      </c>
    </row>
    <row r="17" spans="2:2" x14ac:dyDescent="0.25">
      <c r="B17" t="s">
        <v>3703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8"/>
  <dimension ref="B2:B28"/>
  <sheetViews>
    <sheetView workbookViewId="0"/>
  </sheetViews>
  <sheetFormatPr defaultRowHeight="15" x14ac:dyDescent="0.25"/>
  <sheetData>
    <row r="2" spans="2:2" x14ac:dyDescent="0.25">
      <c r="B2" s="445" t="s">
        <v>3594</v>
      </c>
    </row>
    <row r="27" spans="2:2" x14ac:dyDescent="0.25">
      <c r="B27" s="474" t="s">
        <v>3635</v>
      </c>
    </row>
    <row r="28" spans="2:2" x14ac:dyDescent="0.25">
      <c r="B28" t="s">
        <v>3704</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pageSetUpPr fitToPage="1"/>
  </sheetPr>
  <dimension ref="B1:U80"/>
  <sheetViews>
    <sheetView showGridLines="0" zoomScale="145" zoomScaleNormal="145" workbookViewId="0"/>
  </sheetViews>
  <sheetFormatPr defaultRowHeight="15" x14ac:dyDescent="0.25"/>
  <cols>
    <col min="1" max="2" width="3.7109375" customWidth="1"/>
    <col min="3" max="3" width="12.7109375" customWidth="1"/>
    <col min="4" max="4" width="3.7109375" customWidth="1"/>
    <col min="5" max="5" width="12.7109375" customWidth="1"/>
    <col min="6" max="6" width="3.7109375" customWidth="1"/>
    <col min="7" max="7" width="12.7109375" customWidth="1"/>
    <col min="8" max="8" width="3.7109375" customWidth="1"/>
    <col min="9" max="9" width="12.7109375" customWidth="1"/>
    <col min="10" max="10" width="3.7109375" customWidth="1"/>
    <col min="11" max="11" width="12.7109375" customWidth="1"/>
    <col min="12" max="12" width="3.7109375" customWidth="1"/>
    <col min="13" max="13" width="12.7109375" customWidth="1"/>
    <col min="14" max="14" width="3.7109375" customWidth="1"/>
    <col min="15" max="15" width="12.7109375" customWidth="1"/>
    <col min="16" max="16" width="3.7109375" customWidth="1"/>
    <col min="17" max="17" width="12.7109375" customWidth="1"/>
    <col min="18" max="18" width="3.7109375" customWidth="1"/>
    <col min="19" max="19" width="12.7109375" customWidth="1"/>
    <col min="20" max="20" width="3.7109375" customWidth="1"/>
    <col min="21" max="21" width="12.7109375" customWidth="1"/>
  </cols>
  <sheetData>
    <row r="1" spans="2:21" ht="21" x14ac:dyDescent="0.35">
      <c r="B1" s="22" t="s">
        <v>1895</v>
      </c>
      <c r="P1" s="365" t="s">
        <v>1887</v>
      </c>
    </row>
    <row r="2" spans="2:21" x14ac:dyDescent="0.25">
      <c r="P2" t="s">
        <v>1886</v>
      </c>
    </row>
    <row r="3" spans="2:21" x14ac:dyDescent="0.25">
      <c r="C3" s="324" t="s">
        <v>72</v>
      </c>
      <c r="D3" s="324"/>
      <c r="E3" s="324"/>
      <c r="F3" s="324"/>
      <c r="G3" s="324"/>
      <c r="H3" s="324"/>
      <c r="I3" s="324"/>
      <c r="P3" t="s">
        <v>2258</v>
      </c>
    </row>
    <row r="4" spans="2:21" ht="15.75" x14ac:dyDescent="0.25">
      <c r="C4" s="123" t="s">
        <v>2259</v>
      </c>
    </row>
    <row r="5" spans="2:21" x14ac:dyDescent="0.25">
      <c r="B5" s="370" t="s">
        <v>1891</v>
      </c>
      <c r="C5" s="323" t="s">
        <v>2469</v>
      </c>
      <c r="D5" s="370" t="s">
        <v>1891</v>
      </c>
      <c r="E5" s="323" t="s">
        <v>39</v>
      </c>
      <c r="F5" s="370" t="s">
        <v>1891</v>
      </c>
      <c r="G5" s="323" t="s">
        <v>40</v>
      </c>
      <c r="H5" s="370" t="s">
        <v>1891</v>
      </c>
      <c r="I5" s="323" t="s">
        <v>41</v>
      </c>
      <c r="J5" s="370" t="s">
        <v>1891</v>
      </c>
      <c r="K5" s="323" t="s">
        <v>42</v>
      </c>
      <c r="L5" s="370" t="s">
        <v>1891</v>
      </c>
      <c r="M5" s="323" t="s">
        <v>2352</v>
      </c>
      <c r="N5" s="370" t="s">
        <v>1891</v>
      </c>
      <c r="O5" s="323" t="s">
        <v>2353</v>
      </c>
      <c r="P5" s="370" t="s">
        <v>1891</v>
      </c>
      <c r="Q5" s="323" t="s">
        <v>43</v>
      </c>
      <c r="R5" s="370" t="s">
        <v>1891</v>
      </c>
      <c r="S5" s="323" t="s">
        <v>44</v>
      </c>
      <c r="T5" s="370" t="s">
        <v>1891</v>
      </c>
      <c r="U5" s="323" t="s">
        <v>2233</v>
      </c>
    </row>
    <row r="7" spans="2:21" ht="15.75" x14ac:dyDescent="0.25">
      <c r="B7" s="384">
        <v>0</v>
      </c>
      <c r="C7" s="324" t="s">
        <v>45</v>
      </c>
      <c r="D7" s="384">
        <v>0</v>
      </c>
      <c r="E7" s="324" t="s">
        <v>46</v>
      </c>
      <c r="F7" s="384">
        <v>1</v>
      </c>
      <c r="G7" s="366" t="s">
        <v>47</v>
      </c>
      <c r="H7" s="384">
        <v>1</v>
      </c>
      <c r="I7" s="366" t="s">
        <v>48</v>
      </c>
      <c r="L7" s="384">
        <v>1</v>
      </c>
      <c r="M7" t="s">
        <v>49</v>
      </c>
      <c r="N7" s="384">
        <v>0</v>
      </c>
      <c r="O7" t="s">
        <v>50</v>
      </c>
      <c r="R7" s="384">
        <v>0</v>
      </c>
      <c r="S7" s="365" t="s">
        <v>51</v>
      </c>
    </row>
    <row r="8" spans="2:21" ht="15.75" x14ac:dyDescent="0.25">
      <c r="B8" s="384">
        <v>0</v>
      </c>
      <c r="C8" t="s">
        <v>3593</v>
      </c>
      <c r="F8" s="384">
        <v>0</v>
      </c>
      <c r="G8" s="365" t="s">
        <v>53</v>
      </c>
      <c r="H8" s="384">
        <v>1</v>
      </c>
      <c r="I8" s="365" t="s">
        <v>54</v>
      </c>
      <c r="L8" s="384">
        <v>0</v>
      </c>
      <c r="M8" t="s">
        <v>55</v>
      </c>
      <c r="N8" s="384">
        <v>0</v>
      </c>
      <c r="O8" t="s">
        <v>56</v>
      </c>
      <c r="U8" s="368"/>
    </row>
    <row r="9" spans="2:21" ht="15.75" x14ac:dyDescent="0.25">
      <c r="F9" s="384">
        <v>0</v>
      </c>
      <c r="G9" t="s">
        <v>59</v>
      </c>
      <c r="H9" s="384">
        <v>1</v>
      </c>
      <c r="I9" s="365" t="s">
        <v>60</v>
      </c>
      <c r="L9" s="384">
        <v>0</v>
      </c>
      <c r="M9" t="s">
        <v>2257</v>
      </c>
      <c r="N9" s="384">
        <v>0</v>
      </c>
      <c r="O9" t="s">
        <v>61</v>
      </c>
    </row>
    <row r="10" spans="2:21" ht="15.75" x14ac:dyDescent="0.25">
      <c r="F10" s="384">
        <v>0</v>
      </c>
      <c r="G10" s="366" t="s">
        <v>2255</v>
      </c>
      <c r="H10" s="384">
        <v>1</v>
      </c>
      <c r="I10" s="365" t="s">
        <v>63</v>
      </c>
      <c r="L10" s="384">
        <v>0</v>
      </c>
      <c r="M10" t="s">
        <v>64</v>
      </c>
      <c r="N10" s="384">
        <v>0</v>
      </c>
      <c r="O10" t="s">
        <v>65</v>
      </c>
    </row>
    <row r="11" spans="2:21" ht="15.75" x14ac:dyDescent="0.25">
      <c r="H11" s="384">
        <v>1</v>
      </c>
      <c r="I11" s="365" t="s">
        <v>66</v>
      </c>
      <c r="N11" s="384">
        <v>0</v>
      </c>
      <c r="O11" t="s">
        <v>67</v>
      </c>
    </row>
    <row r="12" spans="2:21" ht="15.75" x14ac:dyDescent="0.25">
      <c r="H12" s="384">
        <v>0</v>
      </c>
      <c r="I12" s="365" t="s">
        <v>2256</v>
      </c>
      <c r="N12" s="384">
        <v>0</v>
      </c>
      <c r="O12" t="s">
        <v>69</v>
      </c>
    </row>
    <row r="14" spans="2:21" x14ac:dyDescent="0.25">
      <c r="B14">
        <f>SUM(B7:B12)</f>
        <v>0</v>
      </c>
      <c r="C14" s="325">
        <f>COUNTA(C7:C12)</f>
        <v>2</v>
      </c>
      <c r="D14">
        <f>SUM(D7:D12)</f>
        <v>0</v>
      </c>
      <c r="E14" s="325">
        <f>COUNTA(E7:E12)</f>
        <v>1</v>
      </c>
      <c r="F14">
        <f>SUM(F7:F12)</f>
        <v>1</v>
      </c>
      <c r="G14" s="325">
        <f>COUNTA(G7:G12)</f>
        <v>4</v>
      </c>
      <c r="H14">
        <f>SUM(H7:H12)</f>
        <v>5</v>
      </c>
      <c r="I14" s="325">
        <f>COUNTA(I7:I12)</f>
        <v>6</v>
      </c>
      <c r="J14">
        <f>SUM(J7:J12)</f>
        <v>0</v>
      </c>
      <c r="K14" s="325">
        <f>COUNTA(K7:K12)</f>
        <v>0</v>
      </c>
      <c r="L14">
        <f>SUM(L7:L12)</f>
        <v>1</v>
      </c>
      <c r="M14" s="325">
        <f>COUNTA(M7:M12)</f>
        <v>4</v>
      </c>
      <c r="N14">
        <f>SUM(N7:N12)</f>
        <v>0</v>
      </c>
      <c r="O14" s="325">
        <f>COUNTA(O7:O12)</f>
        <v>6</v>
      </c>
      <c r="P14">
        <f>SUM(P7:P12)</f>
        <v>0</v>
      </c>
      <c r="Q14" s="325">
        <f>COUNTA(Q7:Q12)</f>
        <v>0</v>
      </c>
      <c r="R14">
        <f>SUM(R7:R12)</f>
        <v>0</v>
      </c>
      <c r="S14" s="325">
        <f>COUNTA(S7:S12)</f>
        <v>1</v>
      </c>
      <c r="T14">
        <f>SUM(T7:T12)</f>
        <v>0</v>
      </c>
      <c r="U14" s="325">
        <f>COUNTA(U7:U12)</f>
        <v>0</v>
      </c>
    </row>
    <row r="15" spans="2:21" ht="15.75" thickBot="1" x14ac:dyDescent="0.3"/>
    <row r="16" spans="2:21" ht="15.75" thickBot="1" x14ac:dyDescent="0.3">
      <c r="S16" s="326" t="s">
        <v>2337</v>
      </c>
      <c r="U16" s="327">
        <f>S14+Q14+O14+M14+K14+I14+G14+E14+C14</f>
        <v>24</v>
      </c>
    </row>
    <row r="17" spans="2:21" s="58" customFormat="1" x14ac:dyDescent="0.25">
      <c r="C17" s="328"/>
      <c r="E17" s="328"/>
      <c r="G17" s="328"/>
      <c r="I17" s="328"/>
      <c r="S17" s="329" t="s">
        <v>1892</v>
      </c>
      <c r="U17" s="329">
        <f>SUM(B14:S14)-U16</f>
        <v>7</v>
      </c>
    </row>
    <row r="18" spans="2:21" s="58" customFormat="1" x14ac:dyDescent="0.25">
      <c r="C18" s="328"/>
      <c r="E18" s="328"/>
      <c r="G18" s="328"/>
      <c r="I18" s="328"/>
      <c r="S18" s="329" t="s">
        <v>1893</v>
      </c>
      <c r="U18" s="371">
        <f>U17/U16*10</f>
        <v>2.916666666666667</v>
      </c>
    </row>
    <row r="19" spans="2:21" x14ac:dyDescent="0.25">
      <c r="C19" s="382"/>
      <c r="D19" s="382"/>
      <c r="E19" s="382"/>
      <c r="F19" s="382"/>
      <c r="G19" s="382"/>
      <c r="H19" s="382"/>
      <c r="I19" s="382"/>
    </row>
    <row r="20" spans="2:21" ht="15.75" x14ac:dyDescent="0.25">
      <c r="C20" s="123" t="s">
        <v>4850</v>
      </c>
    </row>
    <row r="21" spans="2:21" x14ac:dyDescent="0.25">
      <c r="B21" s="370" t="s">
        <v>1891</v>
      </c>
      <c r="C21" s="513" t="s">
        <v>4845</v>
      </c>
      <c r="D21" s="370" t="s">
        <v>1891</v>
      </c>
      <c r="E21" s="513" t="s">
        <v>4822</v>
      </c>
      <c r="F21" s="370" t="s">
        <v>1891</v>
      </c>
      <c r="G21" s="513" t="s">
        <v>4823</v>
      </c>
      <c r="H21" s="370" t="s">
        <v>1891</v>
      </c>
      <c r="I21" s="513" t="s">
        <v>1673</v>
      </c>
      <c r="J21" s="370" t="s">
        <v>1891</v>
      </c>
      <c r="K21" s="513" t="s">
        <v>4826</v>
      </c>
      <c r="L21" s="370" t="s">
        <v>1891</v>
      </c>
      <c r="M21" s="513" t="s">
        <v>4841</v>
      </c>
      <c r="N21" s="370" t="s">
        <v>1891</v>
      </c>
      <c r="O21" s="513" t="s">
        <v>4846</v>
      </c>
    </row>
    <row r="23" spans="2:21" ht="30" x14ac:dyDescent="0.25">
      <c r="B23" s="384">
        <v>0</v>
      </c>
      <c r="C23" s="514" t="s">
        <v>136</v>
      </c>
      <c r="D23" s="384">
        <v>0</v>
      </c>
      <c r="E23" s="514" t="s">
        <v>3743</v>
      </c>
      <c r="F23" s="384">
        <v>0</v>
      </c>
      <c r="G23" s="514" t="s">
        <v>4824</v>
      </c>
      <c r="H23" s="384">
        <v>0</v>
      </c>
      <c r="I23" s="514" t="s">
        <v>4825</v>
      </c>
      <c r="J23" s="384">
        <v>0</v>
      </c>
      <c r="K23" s="514" t="s">
        <v>4834</v>
      </c>
      <c r="L23" s="384">
        <v>0</v>
      </c>
      <c r="M23" s="514" t="s">
        <v>4842</v>
      </c>
      <c r="N23" s="384">
        <v>0</v>
      </c>
      <c r="O23" s="514" t="s">
        <v>4847</v>
      </c>
    </row>
    <row r="24" spans="2:21" ht="30" x14ac:dyDescent="0.25">
      <c r="F24" s="384">
        <v>0</v>
      </c>
      <c r="G24" s="514" t="s">
        <v>4827</v>
      </c>
      <c r="H24" s="384">
        <v>0</v>
      </c>
      <c r="I24" s="514" t="s">
        <v>4821</v>
      </c>
      <c r="J24" s="384">
        <v>0</v>
      </c>
      <c r="K24" s="514" t="s">
        <v>4835</v>
      </c>
      <c r="L24" s="384">
        <v>0</v>
      </c>
      <c r="M24" s="514" t="s">
        <v>4843</v>
      </c>
      <c r="N24" s="384">
        <v>0</v>
      </c>
      <c r="O24" s="514" t="s">
        <v>4848</v>
      </c>
    </row>
    <row r="25" spans="2:21" ht="30" x14ac:dyDescent="0.25">
      <c r="F25" s="384">
        <v>0</v>
      </c>
      <c r="G25" s="514" t="s">
        <v>4828</v>
      </c>
      <c r="H25" s="384">
        <v>0</v>
      </c>
      <c r="I25" s="514" t="s">
        <v>4838</v>
      </c>
      <c r="J25" s="384">
        <v>0</v>
      </c>
      <c r="K25" s="514" t="s">
        <v>4836</v>
      </c>
      <c r="N25" s="384">
        <v>0</v>
      </c>
      <c r="O25" s="514" t="s">
        <v>4849</v>
      </c>
    </row>
    <row r="26" spans="2:21" ht="30" x14ac:dyDescent="0.25">
      <c r="F26" s="384">
        <v>0</v>
      </c>
      <c r="G26" s="514" t="s">
        <v>4829</v>
      </c>
      <c r="H26" s="512"/>
      <c r="I26" s="512"/>
      <c r="J26" s="384">
        <v>0</v>
      </c>
      <c r="K26" s="514" t="s">
        <v>4837</v>
      </c>
    </row>
    <row r="27" spans="2:21" x14ac:dyDescent="0.25">
      <c r="F27" s="384">
        <v>0</v>
      </c>
      <c r="G27" s="514" t="s">
        <v>4830</v>
      </c>
      <c r="H27" s="512"/>
      <c r="I27" s="512"/>
    </row>
    <row r="28" spans="2:21" x14ac:dyDescent="0.25">
      <c r="F28" s="384">
        <v>0</v>
      </c>
      <c r="G28" s="514" t="s">
        <v>4831</v>
      </c>
      <c r="H28" s="512"/>
      <c r="I28" s="512"/>
    </row>
    <row r="29" spans="2:21" ht="30" x14ac:dyDescent="0.25">
      <c r="F29" s="384">
        <v>0</v>
      </c>
      <c r="G29" s="514" t="s">
        <v>4832</v>
      </c>
      <c r="H29" s="512"/>
      <c r="I29" s="512"/>
    </row>
    <row r="30" spans="2:21" ht="30" x14ac:dyDescent="0.25">
      <c r="F30" s="384">
        <v>0</v>
      </c>
      <c r="G30" s="514" t="s">
        <v>4833</v>
      </c>
      <c r="H30" s="512"/>
      <c r="I30" s="512"/>
    </row>
    <row r="31" spans="2:21" x14ac:dyDescent="0.25">
      <c r="F31" s="384">
        <v>0</v>
      </c>
      <c r="G31" s="514" t="s">
        <v>4839</v>
      </c>
      <c r="H31" s="512"/>
      <c r="I31" s="512"/>
    </row>
    <row r="32" spans="2:21" x14ac:dyDescent="0.25">
      <c r="F32" s="384">
        <v>0</v>
      </c>
      <c r="G32" s="514" t="s">
        <v>4840</v>
      </c>
      <c r="H32" s="512"/>
    </row>
    <row r="33" spans="2:21" x14ac:dyDescent="0.25">
      <c r="F33" s="384">
        <v>0</v>
      </c>
      <c r="G33" s="514" t="s">
        <v>4844</v>
      </c>
      <c r="H33" s="512"/>
    </row>
    <row r="34" spans="2:21" x14ac:dyDescent="0.25">
      <c r="H34" s="512"/>
    </row>
    <row r="35" spans="2:21" x14ac:dyDescent="0.25">
      <c r="H35" s="512"/>
    </row>
    <row r="37" spans="2:21" x14ac:dyDescent="0.25">
      <c r="B37">
        <f>SUM(B23:B35)</f>
        <v>0</v>
      </c>
      <c r="C37" s="325">
        <f>COUNTA(C23:C35)</f>
        <v>1</v>
      </c>
      <c r="D37">
        <f>SUM(D23:D35)</f>
        <v>0</v>
      </c>
      <c r="E37" s="325">
        <f>COUNTA(E23:E35)</f>
        <v>1</v>
      </c>
      <c r="F37">
        <f>SUM(F23:F35)</f>
        <v>0</v>
      </c>
      <c r="G37" s="325">
        <f>COUNTA(G23:G35)</f>
        <v>11</v>
      </c>
      <c r="H37">
        <f>SUM(H23:H35)</f>
        <v>0</v>
      </c>
      <c r="I37" s="325">
        <f>COUNTA(I23:I35)</f>
        <v>3</v>
      </c>
      <c r="J37">
        <f>SUM(J23:J35)</f>
        <v>0</v>
      </c>
      <c r="K37" s="325">
        <f>COUNTA(K23:K35)</f>
        <v>4</v>
      </c>
      <c r="L37">
        <f>SUM(L23:L35)</f>
        <v>0</v>
      </c>
      <c r="M37" s="325">
        <f>COUNTA(M23:M35)</f>
        <v>2</v>
      </c>
      <c r="N37">
        <f>SUM(N23:N35)</f>
        <v>0</v>
      </c>
      <c r="O37" s="325">
        <f>COUNTA(O23:O35)</f>
        <v>3</v>
      </c>
      <c r="P37">
        <f>SUM(P25:P35)</f>
        <v>0</v>
      </c>
      <c r="Q37" s="325">
        <f>COUNTA(Q25:Q35)</f>
        <v>0</v>
      </c>
      <c r="R37">
        <f>SUM(R25:R35)</f>
        <v>0</v>
      </c>
      <c r="S37" s="325">
        <f>COUNTA(S25:S35)</f>
        <v>0</v>
      </c>
      <c r="T37">
        <f>SUM(T25:T35)</f>
        <v>0</v>
      </c>
      <c r="U37" s="325">
        <f>COUNTA(U25:U35)</f>
        <v>0</v>
      </c>
    </row>
    <row r="38" spans="2:21" ht="15.75" thickBot="1" x14ac:dyDescent="0.3"/>
    <row r="39" spans="2:21" ht="15.75" thickBot="1" x14ac:dyDescent="0.3">
      <c r="S39" s="326" t="s">
        <v>2337</v>
      </c>
      <c r="U39" s="327">
        <f>S37+Q37+O37+M37+K37+I37+G37+E37+C37</f>
        <v>25</v>
      </c>
    </row>
    <row r="40" spans="2:21" s="58" customFormat="1" x14ac:dyDescent="0.25">
      <c r="C40" s="328"/>
      <c r="E40" s="328"/>
      <c r="G40" s="328"/>
      <c r="I40" s="328"/>
      <c r="S40" s="329" t="s">
        <v>1892</v>
      </c>
      <c r="U40" s="329">
        <f>SUM(B37:S37)-U39</f>
        <v>0</v>
      </c>
    </row>
    <row r="41" spans="2:21" s="58" customFormat="1" x14ac:dyDescent="0.25">
      <c r="C41" s="328"/>
      <c r="E41" s="328"/>
      <c r="G41" s="328"/>
      <c r="I41" s="328"/>
      <c r="S41" s="329" t="s">
        <v>1893</v>
      </c>
      <c r="U41" s="371">
        <f>U40/U39*10</f>
        <v>0</v>
      </c>
    </row>
    <row r="42" spans="2:21" s="58" customFormat="1" x14ac:dyDescent="0.25">
      <c r="C42" s="328"/>
      <c r="E42" s="328"/>
      <c r="G42" s="328"/>
      <c r="I42" s="328"/>
      <c r="S42" s="329"/>
      <c r="U42" s="371"/>
    </row>
    <row r="43" spans="2:21" s="58" customFormat="1" x14ac:dyDescent="0.25">
      <c r="C43" s="328"/>
      <c r="E43" s="328"/>
      <c r="G43" s="328"/>
      <c r="I43" s="328"/>
      <c r="S43" s="515" t="s">
        <v>4851</v>
      </c>
      <c r="U43" s="371">
        <f>(U18+U41)/2</f>
        <v>1.4583333333333335</v>
      </c>
    </row>
    <row r="44" spans="2:21" s="58" customFormat="1" x14ac:dyDescent="0.25">
      <c r="C44" s="328"/>
      <c r="E44" s="328"/>
      <c r="G44" s="328"/>
      <c r="I44" s="328"/>
      <c r="S44" s="329"/>
      <c r="U44" s="371"/>
    </row>
    <row r="45" spans="2:21" s="58" customFormat="1" x14ac:dyDescent="0.25">
      <c r="C45" s="382"/>
      <c r="E45" s="328"/>
      <c r="Q45" s="329"/>
      <c r="S45" s="371"/>
    </row>
    <row r="46" spans="2:21" s="58" customFormat="1" ht="15.75" x14ac:dyDescent="0.25">
      <c r="C46" s="123" t="s">
        <v>2232</v>
      </c>
      <c r="I46" s="328"/>
      <c r="Q46" s="329"/>
      <c r="S46" s="371"/>
    </row>
    <row r="47" spans="2:21" x14ac:dyDescent="0.25">
      <c r="B47" s="370" t="s">
        <v>1891</v>
      </c>
      <c r="C47" s="323" t="s">
        <v>2469</v>
      </c>
      <c r="D47" s="370" t="s">
        <v>1891</v>
      </c>
      <c r="E47" s="323" t="s">
        <v>39</v>
      </c>
      <c r="F47" s="370" t="s">
        <v>1891</v>
      </c>
      <c r="G47" s="323" t="s">
        <v>40</v>
      </c>
      <c r="H47" s="370" t="s">
        <v>1891</v>
      </c>
      <c r="I47" s="323" t="s">
        <v>41</v>
      </c>
      <c r="J47" s="370" t="s">
        <v>1891</v>
      </c>
      <c r="K47" s="323" t="s">
        <v>42</v>
      </c>
      <c r="L47" s="370" t="s">
        <v>1891</v>
      </c>
      <c r="M47" s="323" t="s">
        <v>2352</v>
      </c>
      <c r="N47" s="370" t="s">
        <v>1891</v>
      </c>
      <c r="O47" s="323" t="s">
        <v>2353</v>
      </c>
      <c r="P47" s="370" t="s">
        <v>1891</v>
      </c>
      <c r="Q47" s="323" t="s">
        <v>43</v>
      </c>
      <c r="R47" s="370" t="s">
        <v>1891</v>
      </c>
      <c r="S47" s="323" t="s">
        <v>44</v>
      </c>
      <c r="T47" s="370" t="s">
        <v>1891</v>
      </c>
      <c r="U47" s="323" t="s">
        <v>2233</v>
      </c>
    </row>
    <row r="48" spans="2:21" s="58" customFormat="1" x14ac:dyDescent="0.25">
      <c r="B48" s="384">
        <v>0</v>
      </c>
      <c r="C48" t="s">
        <v>57</v>
      </c>
      <c r="D48" s="384">
        <v>0</v>
      </c>
      <c r="E48" t="s">
        <v>52</v>
      </c>
      <c r="F48" s="384">
        <v>0</v>
      </c>
      <c r="G48" t="s">
        <v>68</v>
      </c>
      <c r="I48" s="328"/>
      <c r="L48" s="384">
        <v>0</v>
      </c>
      <c r="M48" t="s">
        <v>2261</v>
      </c>
      <c r="N48" s="384">
        <v>0</v>
      </c>
      <c r="O48" t="s">
        <v>71</v>
      </c>
      <c r="Q48" s="329"/>
      <c r="S48" s="371"/>
      <c r="T48" s="384">
        <v>0</v>
      </c>
      <c r="U48" s="58" t="s">
        <v>2234</v>
      </c>
    </row>
    <row r="49" spans="2:21" s="58" customFormat="1" x14ac:dyDescent="0.25">
      <c r="B49" s="384">
        <v>0</v>
      </c>
      <c r="C49" t="s">
        <v>62</v>
      </c>
      <c r="D49" s="384">
        <v>0</v>
      </c>
      <c r="E49" t="s">
        <v>58</v>
      </c>
      <c r="F49" s="384">
        <v>0</v>
      </c>
      <c r="G49" t="s">
        <v>70</v>
      </c>
      <c r="I49" s="328"/>
      <c r="Q49" s="329"/>
      <c r="S49" s="371"/>
      <c r="T49" s="384">
        <v>0</v>
      </c>
      <c r="U49" s="58" t="s">
        <v>2235</v>
      </c>
    </row>
    <row r="50" spans="2:21" s="58" customFormat="1" x14ac:dyDescent="0.25">
      <c r="C50" s="328"/>
      <c r="E50" s="328"/>
      <c r="F50" s="384">
        <v>0</v>
      </c>
      <c r="G50" t="s">
        <v>2260</v>
      </c>
      <c r="I50" s="328"/>
      <c r="Q50" s="329"/>
      <c r="S50" s="371"/>
      <c r="T50" s="384">
        <v>0</v>
      </c>
      <c r="U50" s="58" t="s">
        <v>2236</v>
      </c>
    </row>
    <row r="51" spans="2:21" s="58" customFormat="1" x14ac:dyDescent="0.25">
      <c r="C51" s="328"/>
      <c r="E51" s="328"/>
      <c r="G51"/>
      <c r="I51" s="328"/>
      <c r="Q51" s="329"/>
      <c r="S51" s="371"/>
      <c r="T51" s="384">
        <v>0</v>
      </c>
      <c r="U51" s="58" t="s">
        <v>2237</v>
      </c>
    </row>
    <row r="52" spans="2:21" s="58" customFormat="1" x14ac:dyDescent="0.25">
      <c r="C52" s="328"/>
      <c r="E52" s="328"/>
      <c r="G52"/>
      <c r="I52" s="328"/>
      <c r="Q52" s="329"/>
      <c r="S52" s="371"/>
      <c r="T52" s="384">
        <v>0</v>
      </c>
      <c r="U52" s="385" t="s">
        <v>2238</v>
      </c>
    </row>
    <row r="53" spans="2:21" s="58" customFormat="1" x14ac:dyDescent="0.25">
      <c r="C53" s="328"/>
      <c r="E53" s="328"/>
      <c r="G53"/>
      <c r="I53" s="328"/>
      <c r="Q53" s="329"/>
      <c r="S53" s="371"/>
      <c r="T53" s="384">
        <v>0</v>
      </c>
      <c r="U53" s="385" t="s">
        <v>2239</v>
      </c>
    </row>
    <row r="54" spans="2:21" s="58" customFormat="1" x14ac:dyDescent="0.25">
      <c r="C54" s="328"/>
      <c r="E54" s="328"/>
      <c r="G54"/>
      <c r="I54" s="328"/>
      <c r="Q54" s="329"/>
      <c r="S54" s="371"/>
    </row>
    <row r="55" spans="2:21" s="58" customFormat="1" x14ac:dyDescent="0.25">
      <c r="B55">
        <f>SUM(B48:B54)</f>
        <v>0</v>
      </c>
      <c r="C55" s="325">
        <f>COUNTA(C48:C53)</f>
        <v>2</v>
      </c>
      <c r="D55">
        <f>SUM(D48:D54)</f>
        <v>0</v>
      </c>
      <c r="E55" s="325">
        <f>COUNTA(E48:E53)</f>
        <v>2</v>
      </c>
      <c r="F55">
        <f>SUM(F48:F54)</f>
        <v>0</v>
      </c>
      <c r="G55" s="325">
        <f>COUNTA(G48:G53)</f>
        <v>3</v>
      </c>
      <c r="H55">
        <f>SUM(H48:H54)</f>
        <v>0</v>
      </c>
      <c r="I55" s="325">
        <f>COUNTA(I48:I53)</f>
        <v>0</v>
      </c>
      <c r="J55">
        <f>SUM(J48:J54)</f>
        <v>0</v>
      </c>
      <c r="K55" s="325">
        <f>COUNTA(K48:K53)</f>
        <v>0</v>
      </c>
      <c r="L55">
        <f>SUM(L48:L54)</f>
        <v>0</v>
      </c>
      <c r="M55" s="325">
        <f>COUNTA(M48:M53)</f>
        <v>1</v>
      </c>
      <c r="N55">
        <f>SUM(N48:N54)</f>
        <v>0</v>
      </c>
      <c r="O55" s="325">
        <f>COUNTA(O48:O53)</f>
        <v>1</v>
      </c>
      <c r="P55">
        <f>SUM(P48:P54)</f>
        <v>0</v>
      </c>
      <c r="Q55" s="325">
        <f>COUNTA(Q48:Q53)</f>
        <v>0</v>
      </c>
      <c r="R55">
        <f>SUM(R48:R54)</f>
        <v>0</v>
      </c>
      <c r="S55" s="325">
        <f>COUNTA(S48:S53)</f>
        <v>0</v>
      </c>
      <c r="T55">
        <f>SUM(T48:T54)</f>
        <v>0</v>
      </c>
      <c r="U55" s="325">
        <f>COUNTA(U48:U53)</f>
        <v>6</v>
      </c>
    </row>
    <row r="56" spans="2:21" s="58" customFormat="1" ht="15.75" thickBot="1" x14ac:dyDescent="0.3">
      <c r="C56" s="328"/>
      <c r="E56" s="328"/>
      <c r="G56" s="328"/>
      <c r="I56" s="328"/>
      <c r="Q56" s="329"/>
      <c r="S56" s="371"/>
    </row>
    <row r="57" spans="2:21" ht="15.75" thickBot="1" x14ac:dyDescent="0.3">
      <c r="S57" s="326" t="s">
        <v>2337</v>
      </c>
      <c r="U57" s="327">
        <f>S55+Q55+O55+M55+K55+I55+G55+E55+C55+U55</f>
        <v>15</v>
      </c>
    </row>
    <row r="58" spans="2:21" s="58" customFormat="1" x14ac:dyDescent="0.25">
      <c r="C58" s="328"/>
      <c r="E58" s="328"/>
      <c r="G58" s="328"/>
      <c r="I58" s="328"/>
      <c r="S58" s="329" t="s">
        <v>1892</v>
      </c>
      <c r="U58" s="329">
        <f>SUM(B55:U55)-U57</f>
        <v>0</v>
      </c>
    </row>
    <row r="59" spans="2:21" s="58" customFormat="1" x14ac:dyDescent="0.25">
      <c r="C59" s="328"/>
      <c r="E59" s="328"/>
      <c r="G59" s="328"/>
      <c r="I59" s="328"/>
      <c r="S59" s="329" t="s">
        <v>1893</v>
      </c>
      <c r="U59" s="371">
        <f>U58/U57*10</f>
        <v>0</v>
      </c>
    </row>
    <row r="60" spans="2:21" s="58" customFormat="1" x14ac:dyDescent="0.25">
      <c r="C60" s="328"/>
      <c r="E60" s="328"/>
      <c r="G60" s="328"/>
      <c r="I60" s="328"/>
      <c r="Q60" s="329"/>
      <c r="S60" s="371"/>
    </row>
    <row r="61" spans="2:21" ht="15.75" x14ac:dyDescent="0.25">
      <c r="C61" s="123" t="s">
        <v>2240</v>
      </c>
    </row>
    <row r="62" spans="2:21" x14ac:dyDescent="0.25">
      <c r="C62" s="323" t="s">
        <v>2469</v>
      </c>
      <c r="E62" s="323" t="s">
        <v>39</v>
      </c>
      <c r="G62" s="323" t="s">
        <v>40</v>
      </c>
      <c r="I62" s="323" t="s">
        <v>41</v>
      </c>
      <c r="K62" s="323" t="s">
        <v>42</v>
      </c>
      <c r="M62" s="323" t="s">
        <v>2352</v>
      </c>
      <c r="O62" s="323" t="s">
        <v>2353</v>
      </c>
      <c r="Q62" s="323" t="s">
        <v>43</v>
      </c>
      <c r="S62" s="323" t="s">
        <v>44</v>
      </c>
      <c r="T62" s="370" t="s">
        <v>1891</v>
      </c>
      <c r="U62" s="323" t="s">
        <v>2233</v>
      </c>
    </row>
    <row r="63" spans="2:21" ht="15.75" x14ac:dyDescent="0.25">
      <c r="D63" s="384">
        <v>0</v>
      </c>
      <c r="E63" t="s">
        <v>73</v>
      </c>
      <c r="H63" s="384">
        <v>0</v>
      </c>
      <c r="I63" s="391" t="s">
        <v>2262</v>
      </c>
      <c r="J63" s="384">
        <v>0</v>
      </c>
      <c r="K63" t="s">
        <v>74</v>
      </c>
      <c r="N63" s="384">
        <v>0</v>
      </c>
      <c r="O63" t="s">
        <v>75</v>
      </c>
      <c r="P63" s="384">
        <v>0</v>
      </c>
      <c r="Q63" t="s">
        <v>76</v>
      </c>
      <c r="R63" s="384">
        <v>0</v>
      </c>
      <c r="S63" s="365" t="s">
        <v>77</v>
      </c>
    </row>
    <row r="64" spans="2:21" ht="15.75" x14ac:dyDescent="0.25">
      <c r="D64" s="384">
        <v>0</v>
      </c>
      <c r="E64" t="s">
        <v>78</v>
      </c>
      <c r="H64" s="384">
        <v>0</v>
      </c>
      <c r="I64" s="365" t="s">
        <v>79</v>
      </c>
      <c r="J64" s="384">
        <v>0</v>
      </c>
      <c r="K64" s="367" t="s">
        <v>80</v>
      </c>
      <c r="N64" s="384">
        <v>0</v>
      </c>
      <c r="O64" t="s">
        <v>81</v>
      </c>
      <c r="P64" s="384">
        <v>0</v>
      </c>
      <c r="Q64" t="s">
        <v>82</v>
      </c>
      <c r="R64" s="384">
        <v>0</v>
      </c>
      <c r="S64" t="s">
        <v>83</v>
      </c>
    </row>
    <row r="65" spans="2:21" ht="15.75" x14ac:dyDescent="0.25">
      <c r="D65" s="384">
        <v>0</v>
      </c>
      <c r="E65" t="s">
        <v>84</v>
      </c>
      <c r="H65" s="384">
        <v>0</v>
      </c>
      <c r="I65" s="365" t="s">
        <v>85</v>
      </c>
      <c r="J65" s="384">
        <v>0</v>
      </c>
      <c r="K65" t="s">
        <v>86</v>
      </c>
      <c r="N65" s="384">
        <v>0</v>
      </c>
      <c r="O65" t="s">
        <v>87</v>
      </c>
      <c r="P65" s="384">
        <v>0</v>
      </c>
      <c r="Q65" t="s">
        <v>88</v>
      </c>
    </row>
    <row r="66" spans="2:21" x14ac:dyDescent="0.25">
      <c r="H66" s="384">
        <v>0</v>
      </c>
      <c r="I66" s="367" t="s">
        <v>2263</v>
      </c>
      <c r="J66" s="384">
        <v>0</v>
      </c>
      <c r="K66" t="s">
        <v>90</v>
      </c>
      <c r="P66" s="384">
        <v>0</v>
      </c>
      <c r="Q66" t="s">
        <v>91</v>
      </c>
    </row>
    <row r="67" spans="2:21" x14ac:dyDescent="0.25">
      <c r="H67" s="384">
        <v>0</v>
      </c>
      <c r="I67" s="367" t="s">
        <v>2264</v>
      </c>
      <c r="P67" s="384">
        <v>0</v>
      </c>
      <c r="Q67" t="s">
        <v>92</v>
      </c>
    </row>
    <row r="68" spans="2:21" x14ac:dyDescent="0.25">
      <c r="H68" s="384">
        <v>0</v>
      </c>
      <c r="I68" s="367" t="s">
        <v>89</v>
      </c>
    </row>
    <row r="70" spans="2:21" x14ac:dyDescent="0.25">
      <c r="B70">
        <f>SUM(B63:B68)</f>
        <v>0</v>
      </c>
      <c r="C70" s="325">
        <f>COUNTA(C63:C67)</f>
        <v>0</v>
      </c>
      <c r="D70">
        <f>SUM(D63:D68)</f>
        <v>0</v>
      </c>
      <c r="E70" s="325">
        <f>COUNTA(E63:E67)</f>
        <v>3</v>
      </c>
      <c r="F70">
        <f>SUM(F63:F68)</f>
        <v>0</v>
      </c>
      <c r="G70" s="325">
        <f>COUNTA(G63:G67)</f>
        <v>0</v>
      </c>
      <c r="H70">
        <f>SUM(H63:H68)</f>
        <v>0</v>
      </c>
      <c r="I70" s="325">
        <f>COUNTA(I63:I68)</f>
        <v>6</v>
      </c>
      <c r="J70">
        <f>SUM(J63:J68)</f>
        <v>0</v>
      </c>
      <c r="K70" s="325">
        <f>COUNTA(K63:K67)</f>
        <v>4</v>
      </c>
      <c r="L70">
        <f>SUM(L63:L68)</f>
        <v>0</v>
      </c>
      <c r="M70" s="325">
        <f>COUNTA(M63:M67)</f>
        <v>0</v>
      </c>
      <c r="N70">
        <f>SUM(N63:N68)</f>
        <v>0</v>
      </c>
      <c r="O70" s="325">
        <f>COUNTA(O63:O67)</f>
        <v>3</v>
      </c>
      <c r="P70">
        <f>SUM(P63:P68)</f>
        <v>0</v>
      </c>
      <c r="Q70" s="325">
        <f>COUNTA(Q63:Q67)</f>
        <v>5</v>
      </c>
      <c r="R70">
        <f>SUM(R63:R68)</f>
        <v>0</v>
      </c>
      <c r="S70" s="325">
        <f>COUNTA(S63:S67)</f>
        <v>2</v>
      </c>
    </row>
    <row r="71" spans="2:21" ht="15.75" thickBot="1" x14ac:dyDescent="0.3"/>
    <row r="72" spans="2:21" ht="15.75" thickBot="1" x14ac:dyDescent="0.3">
      <c r="S72" s="326" t="s">
        <v>2337</v>
      </c>
      <c r="U72" s="327">
        <f>S70+Q70+O70+M70+K70+I70+G70+E70+C70</f>
        <v>23</v>
      </c>
    </row>
    <row r="73" spans="2:21" x14ac:dyDescent="0.25">
      <c r="S73" s="329" t="s">
        <v>1892</v>
      </c>
      <c r="T73" s="58"/>
      <c r="U73" s="329">
        <f>SUM(B70:S70)-U72</f>
        <v>0</v>
      </c>
    </row>
    <row r="74" spans="2:21" x14ac:dyDescent="0.25">
      <c r="S74" s="329" t="s">
        <v>1893</v>
      </c>
      <c r="T74" s="58"/>
      <c r="U74" s="371">
        <f>U73/U72*10</f>
        <v>0</v>
      </c>
    </row>
    <row r="76" spans="2:21" x14ac:dyDescent="0.25">
      <c r="S76" t="s">
        <v>1894</v>
      </c>
      <c r="U76">
        <f>U16+U72+U57</f>
        <v>62</v>
      </c>
    </row>
    <row r="77" spans="2:21" x14ac:dyDescent="0.25">
      <c r="S77" t="s">
        <v>1892</v>
      </c>
      <c r="U77">
        <f>U17+U73+U58</f>
        <v>7</v>
      </c>
    </row>
    <row r="78" spans="2:21" x14ac:dyDescent="0.25">
      <c r="S78" s="329" t="s">
        <v>2241</v>
      </c>
      <c r="T78" s="58"/>
      <c r="U78" s="371">
        <f>U77/U76*10</f>
        <v>1.129032258064516</v>
      </c>
    </row>
    <row r="79" spans="2:21" x14ac:dyDescent="0.25">
      <c r="C79" s="474" t="s">
        <v>3635</v>
      </c>
    </row>
    <row r="80" spans="2:21" x14ac:dyDescent="0.25">
      <c r="C80" t="s">
        <v>3705</v>
      </c>
    </row>
  </sheetData>
  <phoneticPr fontId="0" type="noConversion"/>
  <pageMargins left="0.7" right="0.7" top="0.75" bottom="0.75" header="0.3" footer="0.3"/>
  <pageSetup fitToWidth="3" fitToHeight="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dimension ref="A1:N85"/>
  <sheetViews>
    <sheetView workbookViewId="0"/>
  </sheetViews>
  <sheetFormatPr defaultRowHeight="15" x14ac:dyDescent="0.25"/>
  <cols>
    <col min="1" max="1" width="10.140625" bestFit="1" customWidth="1"/>
  </cols>
  <sheetData>
    <row r="1" spans="1:14" x14ac:dyDescent="0.25">
      <c r="A1" s="1" t="s">
        <v>2313</v>
      </c>
      <c r="B1" s="1" t="s">
        <v>2314</v>
      </c>
      <c r="C1" s="1" t="s">
        <v>2358</v>
      </c>
      <c r="E1" s="1"/>
      <c r="F1" s="2"/>
      <c r="G1" s="2"/>
      <c r="H1" s="2"/>
      <c r="I1" s="2"/>
      <c r="J1" s="2"/>
      <c r="K1" s="2"/>
      <c r="L1" s="2"/>
      <c r="M1" s="2"/>
      <c r="N1" s="2"/>
    </row>
    <row r="2" spans="1:14" x14ac:dyDescent="0.25">
      <c r="A2" s="2">
        <v>414</v>
      </c>
      <c r="B2" s="3">
        <v>28</v>
      </c>
      <c r="C2" s="11">
        <f>B2*10%</f>
        <v>2.8000000000000003</v>
      </c>
      <c r="E2" s="1"/>
      <c r="F2" s="3"/>
      <c r="G2" s="3"/>
      <c r="H2" s="3"/>
      <c r="I2" s="3"/>
      <c r="J2" s="3"/>
      <c r="K2" s="3"/>
      <c r="L2" s="3"/>
      <c r="M2" s="3"/>
      <c r="N2" s="3"/>
    </row>
    <row r="3" spans="1:14" x14ac:dyDescent="0.25">
      <c r="A3" s="2">
        <v>203</v>
      </c>
      <c r="B3" s="3">
        <v>30</v>
      </c>
      <c r="C3" s="11">
        <f t="shared" ref="C3:C10" si="0">B3*10%</f>
        <v>3</v>
      </c>
      <c r="E3" s="1"/>
      <c r="F3" s="11"/>
      <c r="G3" s="11"/>
      <c r="H3" s="11"/>
      <c r="I3" s="11"/>
      <c r="J3" s="11"/>
      <c r="K3" s="11"/>
      <c r="L3" s="11"/>
      <c r="M3" s="11"/>
      <c r="N3" s="11"/>
    </row>
    <row r="4" spans="1:14" x14ac:dyDescent="0.25">
      <c r="A4" s="2">
        <v>933</v>
      </c>
      <c r="B4" s="3">
        <v>28</v>
      </c>
      <c r="C4" s="11">
        <f t="shared" si="0"/>
        <v>2.8000000000000003</v>
      </c>
    </row>
    <row r="5" spans="1:14" x14ac:dyDescent="0.25">
      <c r="A5" s="2">
        <v>782</v>
      </c>
      <c r="B5" s="3">
        <v>33</v>
      </c>
      <c r="C5" s="11">
        <f t="shared" si="0"/>
        <v>3.3000000000000003</v>
      </c>
    </row>
    <row r="6" spans="1:14" x14ac:dyDescent="0.25">
      <c r="A6" s="2">
        <v>166</v>
      </c>
      <c r="B6" s="3">
        <v>9</v>
      </c>
      <c r="C6" s="11">
        <f t="shared" si="0"/>
        <v>0.9</v>
      </c>
    </row>
    <row r="7" spans="1:14" x14ac:dyDescent="0.25">
      <c r="A7" s="2">
        <v>665</v>
      </c>
      <c r="B7" s="3">
        <v>40</v>
      </c>
      <c r="C7" s="11">
        <f t="shared" si="0"/>
        <v>4</v>
      </c>
    </row>
    <row r="8" spans="1:14" x14ac:dyDescent="0.25">
      <c r="A8" s="2">
        <v>762</v>
      </c>
      <c r="B8" s="3">
        <v>32</v>
      </c>
      <c r="C8" s="11">
        <f t="shared" si="0"/>
        <v>3.2</v>
      </c>
    </row>
    <row r="9" spans="1:14" x14ac:dyDescent="0.25">
      <c r="A9" s="2">
        <v>873</v>
      </c>
      <c r="B9" s="3">
        <v>9</v>
      </c>
      <c r="C9" s="11">
        <f t="shared" si="0"/>
        <v>0.9</v>
      </c>
    </row>
    <row r="10" spans="1:14" x14ac:dyDescent="0.25">
      <c r="A10" s="2">
        <v>971</v>
      </c>
      <c r="B10" s="3">
        <v>34</v>
      </c>
      <c r="C10" s="11">
        <f t="shared" si="0"/>
        <v>3.4000000000000004</v>
      </c>
    </row>
    <row r="13" spans="1:14" x14ac:dyDescent="0.25">
      <c r="A13" s="1" t="s">
        <v>2425</v>
      </c>
    </row>
    <row r="14" spans="1:14" x14ac:dyDescent="0.25">
      <c r="A14" s="33" t="s">
        <v>2414</v>
      </c>
      <c r="C14">
        <v>1</v>
      </c>
    </row>
    <row r="15" spans="1:14" x14ac:dyDescent="0.25">
      <c r="A15" s="33" t="s">
        <v>2415</v>
      </c>
    </row>
    <row r="16" spans="1:14" x14ac:dyDescent="0.25">
      <c r="A16" s="33" t="s">
        <v>2416</v>
      </c>
    </row>
    <row r="17" spans="1:2" x14ac:dyDescent="0.25">
      <c r="A17" s="33" t="s">
        <v>2417</v>
      </c>
    </row>
    <row r="18" spans="1:2" x14ac:dyDescent="0.25">
      <c r="A18" s="33" t="s">
        <v>2418</v>
      </c>
    </row>
    <row r="19" spans="1:2" x14ac:dyDescent="0.25">
      <c r="A19" s="33" t="s">
        <v>2419</v>
      </c>
    </row>
    <row r="20" spans="1:2" x14ac:dyDescent="0.25">
      <c r="A20" s="33" t="s">
        <v>2420</v>
      </c>
    </row>
    <row r="21" spans="1:2" x14ac:dyDescent="0.25">
      <c r="A21" s="33" t="s">
        <v>2421</v>
      </c>
    </row>
    <row r="22" spans="1:2" x14ac:dyDescent="0.25">
      <c r="A22" s="33" t="s">
        <v>2422</v>
      </c>
    </row>
    <row r="23" spans="1:2" x14ac:dyDescent="0.25">
      <c r="A23" s="33" t="s">
        <v>2423</v>
      </c>
    </row>
    <row r="24" spans="1:2" x14ac:dyDescent="0.25">
      <c r="A24" s="33" t="s">
        <v>2424</v>
      </c>
    </row>
    <row r="26" spans="1:2" ht="18" x14ac:dyDescent="0.25">
      <c r="A26" s="309" t="s">
        <v>1690</v>
      </c>
    </row>
    <row r="28" spans="1:2" x14ac:dyDescent="0.25">
      <c r="B28" t="s">
        <v>1691</v>
      </c>
    </row>
    <row r="29" spans="1:2" x14ac:dyDescent="0.25">
      <c r="A29" t="s">
        <v>1657</v>
      </c>
    </row>
    <row r="30" spans="1:2" x14ac:dyDescent="0.25">
      <c r="B30" s="308" t="s">
        <v>1692</v>
      </c>
    </row>
    <row r="31" spans="1:2" x14ac:dyDescent="0.25">
      <c r="A31" s="310" t="s">
        <v>1693</v>
      </c>
    </row>
    <row r="32" spans="1:2" x14ac:dyDescent="0.25">
      <c r="A32" s="305">
        <v>1</v>
      </c>
      <c r="B32" t="s">
        <v>1694</v>
      </c>
    </row>
    <row r="33" spans="1:8" x14ac:dyDescent="0.25">
      <c r="A33" s="305">
        <v>2</v>
      </c>
      <c r="B33" t="s">
        <v>1695</v>
      </c>
    </row>
    <row r="34" spans="1:8" x14ac:dyDescent="0.25">
      <c r="A34" s="305">
        <v>3</v>
      </c>
      <c r="B34" t="s">
        <v>1696</v>
      </c>
    </row>
    <row r="35" spans="1:8" x14ac:dyDescent="0.25">
      <c r="A35" s="305"/>
    </row>
    <row r="36" spans="1:8" x14ac:dyDescent="0.25">
      <c r="B36" s="2" t="s">
        <v>1697</v>
      </c>
      <c r="C36" s="2" t="s">
        <v>1698</v>
      </c>
      <c r="D36" s="2" t="s">
        <v>1699</v>
      </c>
      <c r="E36" s="2" t="s">
        <v>2337</v>
      </c>
    </row>
    <row r="37" spans="1:8" x14ac:dyDescent="0.25">
      <c r="B37" s="311">
        <v>1050</v>
      </c>
      <c r="C37" s="311">
        <v>950</v>
      </c>
      <c r="D37" s="311">
        <v>680</v>
      </c>
      <c r="E37" s="311">
        <f>SUM(B37:D37)</f>
        <v>2680</v>
      </c>
      <c r="F37" s="311"/>
      <c r="H37" s="311"/>
    </row>
    <row r="38" spans="1:8" x14ac:dyDescent="0.25">
      <c r="B38" s="311">
        <v>755</v>
      </c>
      <c r="C38" s="311">
        <v>250</v>
      </c>
      <c r="D38" s="311">
        <v>552</v>
      </c>
      <c r="E38" s="311">
        <f>SUM(B38:D38)</f>
        <v>1557</v>
      </c>
      <c r="F38" s="311"/>
      <c r="H38" s="312"/>
    </row>
    <row r="39" spans="1:8" x14ac:dyDescent="0.25">
      <c r="B39" s="311">
        <v>890</v>
      </c>
      <c r="C39" s="311">
        <v>195</v>
      </c>
      <c r="D39" s="311">
        <v>265</v>
      </c>
      <c r="E39" s="311">
        <f>SUM(B39:D39)</f>
        <v>1350</v>
      </c>
      <c r="F39" s="311"/>
    </row>
    <row r="40" spans="1:8" x14ac:dyDescent="0.25">
      <c r="B40" s="311">
        <v>1175</v>
      </c>
      <c r="C40" s="311">
        <v>480</v>
      </c>
      <c r="D40" s="311">
        <v>805</v>
      </c>
      <c r="E40" s="311">
        <f>SUM(B40:D40)</f>
        <v>2460</v>
      </c>
      <c r="F40" s="311"/>
    </row>
    <row r="41" spans="1:8" x14ac:dyDescent="0.25">
      <c r="B41" s="311"/>
      <c r="C41" s="311"/>
      <c r="D41" s="311"/>
      <c r="E41" s="311"/>
      <c r="F41" s="311"/>
    </row>
    <row r="42" spans="1:8" x14ac:dyDescent="0.25">
      <c r="B42" s="311"/>
      <c r="C42" s="311"/>
      <c r="D42" s="311"/>
      <c r="E42" s="311"/>
      <c r="F42" s="311"/>
    </row>
    <row r="43" spans="1:8" x14ac:dyDescent="0.25">
      <c r="B43" s="308" t="s">
        <v>1700</v>
      </c>
      <c r="H43" s="313"/>
    </row>
    <row r="44" spans="1:8" x14ac:dyDescent="0.25">
      <c r="A44" s="310" t="s">
        <v>1693</v>
      </c>
    </row>
    <row r="45" spans="1:8" x14ac:dyDescent="0.25">
      <c r="A45" s="305">
        <v>1</v>
      </c>
      <c r="B45" t="s">
        <v>1701</v>
      </c>
      <c r="H45" s="314"/>
    </row>
    <row r="46" spans="1:8" x14ac:dyDescent="0.25">
      <c r="A46" s="305">
        <v>2</v>
      </c>
      <c r="B46" t="s">
        <v>4938</v>
      </c>
      <c r="H46" s="314"/>
    </row>
    <row r="47" spans="1:8" x14ac:dyDescent="0.25">
      <c r="A47" s="305">
        <v>3</v>
      </c>
      <c r="B47" t="s">
        <v>1702</v>
      </c>
      <c r="H47" s="314"/>
    </row>
    <row r="48" spans="1:8" x14ac:dyDescent="0.25">
      <c r="A48" s="305">
        <v>4</v>
      </c>
      <c r="B48" t="s">
        <v>4939</v>
      </c>
      <c r="H48" s="314"/>
    </row>
    <row r="49" spans="1:8" x14ac:dyDescent="0.25">
      <c r="A49" s="305">
        <v>5</v>
      </c>
      <c r="B49" s="315" t="s">
        <v>1703</v>
      </c>
      <c r="H49" s="314"/>
    </row>
    <row r="50" spans="1:8" x14ac:dyDescent="0.25">
      <c r="A50" s="305"/>
      <c r="B50" s="315"/>
      <c r="H50" s="314"/>
    </row>
    <row r="51" spans="1:8" x14ac:dyDescent="0.25">
      <c r="A51" s="305"/>
      <c r="B51" s="315">
        <v>-1</v>
      </c>
      <c r="C51" s="315">
        <v>118</v>
      </c>
      <c r="H51" s="314"/>
    </row>
    <row r="52" spans="1:8" x14ac:dyDescent="0.25">
      <c r="A52" s="305"/>
      <c r="B52" s="315"/>
      <c r="C52" s="315">
        <v>122</v>
      </c>
      <c r="H52" s="314"/>
    </row>
    <row r="53" spans="1:8" x14ac:dyDescent="0.25">
      <c r="A53" s="305"/>
      <c r="B53" s="315"/>
      <c r="C53" s="315">
        <v>135</v>
      </c>
      <c r="H53" s="314"/>
    </row>
    <row r="54" spans="1:8" x14ac:dyDescent="0.25">
      <c r="A54" s="305"/>
      <c r="B54" s="315"/>
      <c r="C54" s="315">
        <v>144</v>
      </c>
      <c r="H54" s="314"/>
    </row>
    <row r="55" spans="1:8" x14ac:dyDescent="0.25">
      <c r="A55" s="305"/>
      <c r="B55" s="315"/>
      <c r="C55" s="315">
        <v>174</v>
      </c>
      <c r="H55" s="314"/>
    </row>
    <row r="56" spans="1:8" x14ac:dyDescent="0.25">
      <c r="A56" s="305"/>
      <c r="B56" s="315"/>
      <c r="H56" s="314"/>
    </row>
    <row r="57" spans="1:8" x14ac:dyDescent="0.25">
      <c r="B57" s="315"/>
      <c r="C57" s="2"/>
      <c r="D57" s="2"/>
      <c r="E57" s="311"/>
    </row>
    <row r="58" spans="1:8" x14ac:dyDescent="0.25">
      <c r="B58" s="308" t="s">
        <v>1704</v>
      </c>
      <c r="C58" s="2"/>
      <c r="D58" s="2"/>
      <c r="E58" s="311"/>
    </row>
    <row r="59" spans="1:8" x14ac:dyDescent="0.25">
      <c r="A59" s="310" t="s">
        <v>1693</v>
      </c>
      <c r="B59" s="316"/>
      <c r="C59" s="311"/>
      <c r="D59" s="311"/>
      <c r="E59" s="311"/>
      <c r="H59" s="314"/>
    </row>
    <row r="60" spans="1:8" x14ac:dyDescent="0.25">
      <c r="A60" s="305">
        <v>1</v>
      </c>
      <c r="B60" s="316" t="s">
        <v>1705</v>
      </c>
      <c r="C60" s="311"/>
      <c r="D60" s="311"/>
      <c r="E60" s="311"/>
      <c r="H60" s="314"/>
    </row>
    <row r="61" spans="1:8" x14ac:dyDescent="0.25">
      <c r="A61" s="305">
        <v>2</v>
      </c>
      <c r="B61" s="316" t="s">
        <v>4940</v>
      </c>
      <c r="C61" s="311"/>
      <c r="D61" s="311"/>
      <c r="E61" s="311"/>
      <c r="H61" s="314"/>
    </row>
    <row r="62" spans="1:8" x14ac:dyDescent="0.25">
      <c r="A62" s="305">
        <v>3</v>
      </c>
      <c r="B62" s="316" t="s">
        <v>0</v>
      </c>
      <c r="C62" s="311"/>
      <c r="D62" s="311"/>
      <c r="E62" s="311"/>
      <c r="H62" s="314"/>
    </row>
    <row r="63" spans="1:8" x14ac:dyDescent="0.25">
      <c r="A63" s="305">
        <v>4</v>
      </c>
      <c r="B63" s="316" t="s">
        <v>4941</v>
      </c>
      <c r="C63" s="311"/>
      <c r="D63" s="311"/>
      <c r="E63" s="311"/>
      <c r="H63" s="314"/>
    </row>
    <row r="64" spans="1:8" x14ac:dyDescent="0.25">
      <c r="B64" s="316"/>
      <c r="C64" s="311"/>
      <c r="D64" s="311"/>
      <c r="E64" s="311"/>
      <c r="H64" s="314"/>
    </row>
    <row r="65" spans="2:12" x14ac:dyDescent="0.25">
      <c r="B65" s="317" t="s">
        <v>1</v>
      </c>
      <c r="C65" s="311"/>
      <c r="D65" s="311"/>
      <c r="E65" s="311"/>
      <c r="H65" s="314"/>
      <c r="L65" s="308" t="s">
        <v>2</v>
      </c>
    </row>
    <row r="66" spans="2:12" x14ac:dyDescent="0.25">
      <c r="B66" s="316"/>
      <c r="C66" s="311"/>
      <c r="D66" s="311"/>
      <c r="E66" s="311"/>
      <c r="H66" s="314"/>
    </row>
    <row r="67" spans="2:12" x14ac:dyDescent="0.25">
      <c r="B67" s="316"/>
      <c r="C67" s="311"/>
      <c r="D67" s="311"/>
      <c r="E67" s="311"/>
      <c r="H67" s="314"/>
    </row>
    <row r="68" spans="2:12" x14ac:dyDescent="0.25">
      <c r="B68" s="316"/>
      <c r="C68" s="311"/>
      <c r="D68" s="311"/>
      <c r="E68" s="311"/>
      <c r="H68" s="314"/>
    </row>
    <row r="69" spans="2:12" x14ac:dyDescent="0.25">
      <c r="B69" s="316" t="s">
        <v>1657</v>
      </c>
      <c r="C69" s="311"/>
      <c r="D69" s="311"/>
      <c r="E69" s="311"/>
      <c r="H69" s="314"/>
    </row>
    <row r="70" spans="2:12" x14ac:dyDescent="0.25">
      <c r="B70" s="311"/>
      <c r="C70" s="311"/>
      <c r="D70" s="311"/>
      <c r="E70" s="311"/>
    </row>
    <row r="71" spans="2:12" x14ac:dyDescent="0.25">
      <c r="B71" s="311"/>
      <c r="C71" s="311"/>
      <c r="D71" s="311"/>
    </row>
    <row r="72" spans="2:12" x14ac:dyDescent="0.25">
      <c r="B72" s="311"/>
      <c r="C72" s="311"/>
      <c r="D72" s="311"/>
    </row>
    <row r="73" spans="2:12" x14ac:dyDescent="0.25">
      <c r="B73" s="311"/>
      <c r="C73" s="311"/>
      <c r="D73" s="311"/>
    </row>
    <row r="74" spans="2:12" x14ac:dyDescent="0.25">
      <c r="B74" s="311"/>
      <c r="C74" s="311"/>
      <c r="D74" s="311"/>
    </row>
    <row r="75" spans="2:12" x14ac:dyDescent="0.25">
      <c r="B75" s="311"/>
      <c r="C75" s="311"/>
      <c r="D75" s="311"/>
    </row>
    <row r="76" spans="2:12" x14ac:dyDescent="0.25">
      <c r="B76" s="311"/>
      <c r="C76" s="311"/>
      <c r="D76" s="311"/>
    </row>
    <row r="77" spans="2:12" x14ac:dyDescent="0.25">
      <c r="B77" s="311"/>
      <c r="C77" s="311"/>
      <c r="D77" s="311"/>
    </row>
    <row r="78" spans="2:12" x14ac:dyDescent="0.25">
      <c r="B78" s="311"/>
      <c r="C78" s="311"/>
      <c r="D78" s="311"/>
    </row>
    <row r="79" spans="2:12" x14ac:dyDescent="0.25">
      <c r="B79" s="318"/>
      <c r="C79" s="2"/>
      <c r="D79" s="2"/>
      <c r="E79" s="311"/>
      <c r="H79" s="314"/>
    </row>
    <row r="80" spans="2:12" x14ac:dyDescent="0.25">
      <c r="B80" s="315"/>
      <c r="C80" s="2"/>
      <c r="D80" s="2"/>
      <c r="E80" s="311"/>
      <c r="H80" s="314"/>
    </row>
    <row r="81" spans="2:8" x14ac:dyDescent="0.25">
      <c r="B81" s="315"/>
      <c r="C81" s="2"/>
      <c r="D81" s="2"/>
      <c r="E81" s="311"/>
      <c r="H81" s="314"/>
    </row>
    <row r="82" spans="2:8" x14ac:dyDescent="0.25">
      <c r="B82" s="315"/>
      <c r="C82" s="2"/>
      <c r="D82" s="2"/>
      <c r="E82" s="311"/>
      <c r="H82" s="314"/>
    </row>
    <row r="84" spans="2:8" x14ac:dyDescent="0.25">
      <c r="B84" s="474" t="s">
        <v>3635</v>
      </c>
    </row>
    <row r="85" spans="2:8" x14ac:dyDescent="0.25">
      <c r="B85" t="s">
        <v>3706</v>
      </c>
    </row>
  </sheetData>
  <phoneticPr fontId="0"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dimension ref="B1:Z44"/>
  <sheetViews>
    <sheetView topLeftCell="N1" zoomScaleNormal="100" workbookViewId="0">
      <selection activeCell="N23" sqref="N23"/>
    </sheetView>
  </sheetViews>
  <sheetFormatPr defaultRowHeight="15" x14ac:dyDescent="0.25"/>
  <cols>
    <col min="5" max="5" width="10.7109375" bestFit="1" customWidth="1"/>
    <col min="10" max="10" width="11.5703125" bestFit="1" customWidth="1"/>
    <col min="13" max="13" width="14" bestFit="1" customWidth="1"/>
    <col min="14" max="14" width="12.85546875" bestFit="1" customWidth="1"/>
    <col min="15" max="15" width="9.85546875" bestFit="1" customWidth="1"/>
    <col min="16" max="16" width="21.85546875" bestFit="1" customWidth="1"/>
    <col min="17" max="17" width="17.28515625" bestFit="1" customWidth="1"/>
    <col min="18" max="18" width="16.5703125" bestFit="1" customWidth="1"/>
    <col min="19" max="19" width="19.42578125" bestFit="1" customWidth="1"/>
    <col min="20" max="20" width="6.42578125" customWidth="1"/>
    <col min="21" max="21" width="10.140625" bestFit="1" customWidth="1"/>
    <col min="22" max="22" width="11.42578125" bestFit="1" customWidth="1"/>
    <col min="23" max="23" width="8.42578125" customWidth="1"/>
    <col min="25" max="25" width="9.28515625" bestFit="1" customWidth="1"/>
    <col min="26" max="26" width="13.28515625" bestFit="1" customWidth="1"/>
  </cols>
  <sheetData>
    <row r="1" spans="2:26" x14ac:dyDescent="0.25">
      <c r="M1" t="s">
        <v>2468</v>
      </c>
    </row>
    <row r="2" spans="2:26" ht="30" x14ac:dyDescent="0.25">
      <c r="B2" s="13" t="s">
        <v>2381</v>
      </c>
      <c r="C2" s="13" t="s">
        <v>2381</v>
      </c>
      <c r="D2" s="13" t="s">
        <v>2382</v>
      </c>
      <c r="E2" s="13" t="s">
        <v>2383</v>
      </c>
      <c r="F2" s="13" t="s">
        <v>2382</v>
      </c>
      <c r="G2" s="13" t="s">
        <v>2382</v>
      </c>
      <c r="H2" s="13" t="s">
        <v>2382</v>
      </c>
      <c r="I2" s="13" t="s">
        <v>2383</v>
      </c>
      <c r="J2" s="13" t="s">
        <v>2384</v>
      </c>
      <c r="M2" s="1" t="s">
        <v>2431</v>
      </c>
      <c r="N2" s="1" t="s">
        <v>2432</v>
      </c>
      <c r="O2" s="1" t="s">
        <v>2433</v>
      </c>
      <c r="P2" s="1" t="s">
        <v>2332</v>
      </c>
      <c r="Q2" s="1" t="s">
        <v>2434</v>
      </c>
      <c r="R2" s="1" t="s">
        <v>2435</v>
      </c>
      <c r="S2" s="1" t="s">
        <v>2436</v>
      </c>
      <c r="T2" s="1" t="s">
        <v>2437</v>
      </c>
      <c r="U2" s="39" t="s">
        <v>2438</v>
      </c>
      <c r="V2" s="1" t="s">
        <v>2439</v>
      </c>
      <c r="W2" s="1" t="s">
        <v>2440</v>
      </c>
      <c r="X2" s="1" t="s">
        <v>2441</v>
      </c>
      <c r="Y2" s="1" t="s">
        <v>2442</v>
      </c>
      <c r="Z2" s="1" t="s">
        <v>2443</v>
      </c>
    </row>
    <row r="3" spans="2:26" x14ac:dyDescent="0.25">
      <c r="M3" t="s">
        <v>2444</v>
      </c>
      <c r="N3" t="s">
        <v>2445</v>
      </c>
      <c r="O3" t="s">
        <v>2446</v>
      </c>
      <c r="P3" t="s">
        <v>2447</v>
      </c>
      <c r="Q3" t="s">
        <v>2448</v>
      </c>
      <c r="R3" t="s">
        <v>2449</v>
      </c>
      <c r="S3" t="s">
        <v>2450</v>
      </c>
      <c r="T3" t="s">
        <v>2451</v>
      </c>
      <c r="U3" s="37">
        <v>37257</v>
      </c>
      <c r="V3" s="37">
        <v>37257</v>
      </c>
      <c r="W3" s="38">
        <v>3399.99</v>
      </c>
      <c r="X3" s="38">
        <v>2039.99</v>
      </c>
      <c r="Y3">
        <v>3</v>
      </c>
      <c r="Z3">
        <f t="shared" ref="Z3:Z32" si="0">X3*Y3</f>
        <v>6119.97</v>
      </c>
    </row>
    <row r="4" spans="2:26" x14ac:dyDescent="0.25">
      <c r="B4" t="s">
        <v>2372</v>
      </c>
      <c r="C4" t="s">
        <v>2373</v>
      </c>
      <c r="D4">
        <v>1</v>
      </c>
      <c r="E4" s="12">
        <v>40328</v>
      </c>
      <c r="F4" t="s">
        <v>2374</v>
      </c>
      <c r="G4" t="s">
        <v>2375</v>
      </c>
      <c r="H4" t="s">
        <v>2376</v>
      </c>
      <c r="I4" t="s">
        <v>2377</v>
      </c>
      <c r="J4" s="4">
        <v>143500</v>
      </c>
      <c r="K4">
        <v>2</v>
      </c>
      <c r="L4">
        <v>1</v>
      </c>
      <c r="M4" t="s">
        <v>2444</v>
      </c>
      <c r="N4" t="s">
        <v>2445</v>
      </c>
      <c r="O4" t="s">
        <v>2446</v>
      </c>
      <c r="P4" t="s">
        <v>2447</v>
      </c>
      <c r="Q4" t="s">
        <v>2448</v>
      </c>
      <c r="R4" t="s">
        <v>2449</v>
      </c>
      <c r="S4" t="s">
        <v>2450</v>
      </c>
      <c r="T4" t="s">
        <v>2452</v>
      </c>
      <c r="U4" s="37">
        <v>37270</v>
      </c>
      <c r="V4" s="37">
        <v>37257</v>
      </c>
      <c r="W4" s="38">
        <v>3374.99</v>
      </c>
      <c r="X4" s="38">
        <v>2024.99</v>
      </c>
      <c r="Y4">
        <v>2</v>
      </c>
      <c r="Z4">
        <f t="shared" si="0"/>
        <v>4049.98</v>
      </c>
    </row>
    <row r="5" spans="2:26" x14ac:dyDescent="0.25">
      <c r="B5" t="s">
        <v>2482</v>
      </c>
      <c r="C5" t="s">
        <v>5017</v>
      </c>
      <c r="D5">
        <v>2</v>
      </c>
      <c r="E5" s="12">
        <v>40329</v>
      </c>
      <c r="F5" t="s">
        <v>5023</v>
      </c>
      <c r="G5" t="s">
        <v>5033</v>
      </c>
      <c r="I5" t="s">
        <v>2378</v>
      </c>
      <c r="J5">
        <v>229233</v>
      </c>
      <c r="K5">
        <v>4</v>
      </c>
      <c r="L5">
        <v>3</v>
      </c>
      <c r="M5" t="s">
        <v>2444</v>
      </c>
      <c r="N5" t="s">
        <v>2445</v>
      </c>
      <c r="O5" t="s">
        <v>2446</v>
      </c>
      <c r="P5" t="s">
        <v>2447</v>
      </c>
      <c r="Q5" t="s">
        <v>2448</v>
      </c>
      <c r="R5" t="s">
        <v>2449</v>
      </c>
      <c r="S5" t="s">
        <v>2450</v>
      </c>
      <c r="T5" t="s">
        <v>2452</v>
      </c>
      <c r="U5" s="37">
        <v>37286</v>
      </c>
      <c r="V5" s="37">
        <v>37257</v>
      </c>
      <c r="W5" s="38">
        <v>3374.99</v>
      </c>
      <c r="X5" s="38">
        <v>2024.99</v>
      </c>
      <c r="Y5">
        <v>3</v>
      </c>
      <c r="Z5">
        <f t="shared" si="0"/>
        <v>6074.97</v>
      </c>
    </row>
    <row r="6" spans="2:26" x14ac:dyDescent="0.25">
      <c r="B6" t="s">
        <v>5008</v>
      </c>
      <c r="C6" t="s">
        <v>5018</v>
      </c>
      <c r="D6">
        <v>3</v>
      </c>
      <c r="E6" s="12">
        <v>40330</v>
      </c>
      <c r="F6" t="s">
        <v>5024</v>
      </c>
      <c r="G6" t="s">
        <v>5034</v>
      </c>
      <c r="I6" t="s">
        <v>2379</v>
      </c>
      <c r="J6">
        <v>122498</v>
      </c>
      <c r="K6">
        <v>6</v>
      </c>
      <c r="L6">
        <v>5</v>
      </c>
      <c r="M6" t="s">
        <v>2444</v>
      </c>
      <c r="N6" t="s">
        <v>2445</v>
      </c>
      <c r="O6" t="s">
        <v>2446</v>
      </c>
      <c r="P6" t="s">
        <v>2447</v>
      </c>
      <c r="Q6" t="s">
        <v>2453</v>
      </c>
      <c r="R6" t="s">
        <v>2454</v>
      </c>
      <c r="S6" t="s">
        <v>2455</v>
      </c>
      <c r="T6" t="s">
        <v>2456</v>
      </c>
      <c r="U6" s="37">
        <v>37272</v>
      </c>
      <c r="V6" s="37">
        <v>37257</v>
      </c>
      <c r="W6" s="38">
        <v>9.5</v>
      </c>
      <c r="X6" s="38">
        <v>5.7</v>
      </c>
      <c r="Y6">
        <v>8</v>
      </c>
      <c r="Z6">
        <f t="shared" si="0"/>
        <v>45.6</v>
      </c>
    </row>
    <row r="7" spans="2:26" x14ac:dyDescent="0.25">
      <c r="B7" t="s">
        <v>5009</v>
      </c>
      <c r="C7" t="s">
        <v>5019</v>
      </c>
      <c r="D7">
        <v>4</v>
      </c>
      <c r="E7" s="12">
        <v>40331</v>
      </c>
      <c r="F7" t="s">
        <v>5025</v>
      </c>
      <c r="G7" t="s">
        <v>5035</v>
      </c>
      <c r="I7" t="s">
        <v>2380</v>
      </c>
      <c r="J7">
        <v>188902</v>
      </c>
      <c r="K7">
        <v>8</v>
      </c>
      <c r="L7">
        <v>7</v>
      </c>
      <c r="M7" t="s">
        <v>2444</v>
      </c>
      <c r="N7" t="s">
        <v>2445</v>
      </c>
      <c r="O7" t="s">
        <v>2446</v>
      </c>
      <c r="P7" t="s">
        <v>2447</v>
      </c>
      <c r="Q7" t="s">
        <v>2448</v>
      </c>
      <c r="R7" t="s">
        <v>2449</v>
      </c>
      <c r="S7" t="s">
        <v>2450</v>
      </c>
      <c r="T7" t="s">
        <v>2451</v>
      </c>
      <c r="U7" s="37">
        <v>37287</v>
      </c>
      <c r="V7" s="37">
        <v>37257</v>
      </c>
      <c r="W7" s="38">
        <v>3399.99</v>
      </c>
      <c r="X7" s="38">
        <v>2039.99</v>
      </c>
      <c r="Y7">
        <v>1</v>
      </c>
      <c r="Z7">
        <f t="shared" si="0"/>
        <v>2039.99</v>
      </c>
    </row>
    <row r="8" spans="2:26" x14ac:dyDescent="0.25">
      <c r="B8" t="s">
        <v>1630</v>
      </c>
      <c r="C8" t="s">
        <v>5020</v>
      </c>
      <c r="D8">
        <v>5</v>
      </c>
      <c r="E8" s="12">
        <v>40332</v>
      </c>
      <c r="F8" t="s">
        <v>5026</v>
      </c>
      <c r="G8" t="s">
        <v>2375</v>
      </c>
      <c r="J8">
        <v>225782</v>
      </c>
      <c r="K8">
        <v>10</v>
      </c>
      <c r="L8">
        <v>9</v>
      </c>
      <c r="M8" t="s">
        <v>2444</v>
      </c>
      <c r="N8" t="s">
        <v>2445</v>
      </c>
      <c r="O8" t="s">
        <v>2446</v>
      </c>
      <c r="P8" t="s">
        <v>2447</v>
      </c>
      <c r="Q8" t="s">
        <v>2448</v>
      </c>
      <c r="R8" t="s">
        <v>2449</v>
      </c>
      <c r="S8" t="s">
        <v>2450</v>
      </c>
      <c r="T8" t="s">
        <v>2452</v>
      </c>
      <c r="U8" s="37">
        <v>37279</v>
      </c>
      <c r="V8" s="37">
        <v>37257</v>
      </c>
      <c r="W8" s="38">
        <v>3374.99</v>
      </c>
      <c r="X8" s="38">
        <v>2024.99</v>
      </c>
      <c r="Y8">
        <v>3</v>
      </c>
      <c r="Z8">
        <f t="shared" si="0"/>
        <v>6074.97</v>
      </c>
    </row>
    <row r="9" spans="2:26" x14ac:dyDescent="0.25">
      <c r="B9" t="s">
        <v>5010</v>
      </c>
      <c r="C9" t="s">
        <v>5021</v>
      </c>
      <c r="D9">
        <v>6</v>
      </c>
      <c r="E9" s="12">
        <v>40333</v>
      </c>
      <c r="F9" t="s">
        <v>5027</v>
      </c>
      <c r="G9" t="s">
        <v>5033</v>
      </c>
      <c r="J9">
        <v>184520</v>
      </c>
      <c r="K9">
        <v>12</v>
      </c>
      <c r="L9">
        <v>11</v>
      </c>
      <c r="M9" t="s">
        <v>2444</v>
      </c>
      <c r="N9" t="s">
        <v>2445</v>
      </c>
      <c r="O9" t="s">
        <v>2446</v>
      </c>
      <c r="P9" t="s">
        <v>2447</v>
      </c>
      <c r="Q9" t="s">
        <v>2448</v>
      </c>
      <c r="R9" t="s">
        <v>2449</v>
      </c>
      <c r="S9" t="s">
        <v>2450</v>
      </c>
      <c r="T9" t="s">
        <v>2451</v>
      </c>
      <c r="U9" s="37">
        <v>37260</v>
      </c>
      <c r="V9" s="37">
        <v>37257</v>
      </c>
      <c r="W9" s="38">
        <v>3399.99</v>
      </c>
      <c r="X9" s="38">
        <v>2039.99</v>
      </c>
      <c r="Y9">
        <v>3</v>
      </c>
      <c r="Z9">
        <f t="shared" si="0"/>
        <v>6119.97</v>
      </c>
    </row>
    <row r="10" spans="2:26" x14ac:dyDescent="0.25">
      <c r="B10" t="s">
        <v>5011</v>
      </c>
      <c r="C10" t="s">
        <v>5022</v>
      </c>
      <c r="D10">
        <v>7</v>
      </c>
      <c r="E10" s="12">
        <v>40334</v>
      </c>
      <c r="F10" t="s">
        <v>5028</v>
      </c>
      <c r="G10" t="s">
        <v>5034</v>
      </c>
      <c r="J10">
        <v>140418</v>
      </c>
      <c r="K10">
        <v>14</v>
      </c>
      <c r="L10">
        <v>13</v>
      </c>
      <c r="M10" t="s">
        <v>2444</v>
      </c>
      <c r="N10" t="s">
        <v>2445</v>
      </c>
      <c r="O10" t="s">
        <v>2446</v>
      </c>
      <c r="P10" t="s">
        <v>2447</v>
      </c>
      <c r="Q10" t="s">
        <v>2448</v>
      </c>
      <c r="R10" t="s">
        <v>2449</v>
      </c>
      <c r="S10" t="s">
        <v>2450</v>
      </c>
      <c r="T10" t="s">
        <v>2451</v>
      </c>
      <c r="U10" s="37">
        <v>37284</v>
      </c>
      <c r="V10" s="37">
        <v>37257</v>
      </c>
      <c r="W10" s="38">
        <v>3399.99</v>
      </c>
      <c r="X10" s="38">
        <v>2039.99</v>
      </c>
      <c r="Y10">
        <v>2</v>
      </c>
      <c r="Z10">
        <f t="shared" si="0"/>
        <v>4079.98</v>
      </c>
    </row>
    <row r="11" spans="2:26" x14ac:dyDescent="0.25">
      <c r="B11" t="s">
        <v>5012</v>
      </c>
      <c r="C11" t="s">
        <v>2373</v>
      </c>
      <c r="D11">
        <v>8</v>
      </c>
      <c r="E11" s="12">
        <v>40335</v>
      </c>
      <c r="F11" t="s">
        <v>5029</v>
      </c>
      <c r="G11" t="s">
        <v>5035</v>
      </c>
      <c r="J11">
        <v>176358</v>
      </c>
      <c r="K11">
        <v>16</v>
      </c>
      <c r="L11">
        <v>15</v>
      </c>
      <c r="M11" t="s">
        <v>2444</v>
      </c>
      <c r="N11" t="s">
        <v>2445</v>
      </c>
      <c r="O11" t="s">
        <v>2446</v>
      </c>
      <c r="P11" t="s">
        <v>2447</v>
      </c>
      <c r="Q11" t="s">
        <v>2448</v>
      </c>
      <c r="R11" t="s">
        <v>2449</v>
      </c>
      <c r="S11" t="s">
        <v>2450</v>
      </c>
      <c r="T11" t="s">
        <v>2452</v>
      </c>
      <c r="U11" s="37">
        <v>37286</v>
      </c>
      <c r="V11" s="37">
        <v>37257</v>
      </c>
      <c r="W11" s="38">
        <v>3374.99</v>
      </c>
      <c r="X11" s="38">
        <v>2024.99</v>
      </c>
      <c r="Y11">
        <v>2</v>
      </c>
      <c r="Z11">
        <f t="shared" si="0"/>
        <v>4049.98</v>
      </c>
    </row>
    <row r="12" spans="2:26" x14ac:dyDescent="0.25">
      <c r="B12" t="s">
        <v>5013</v>
      </c>
      <c r="C12" t="s">
        <v>5017</v>
      </c>
      <c r="D12">
        <v>9</v>
      </c>
      <c r="E12" s="12">
        <v>40336</v>
      </c>
      <c r="F12" t="s">
        <v>5030</v>
      </c>
      <c r="G12" t="s">
        <v>2375</v>
      </c>
      <c r="J12">
        <v>123449</v>
      </c>
      <c r="K12">
        <v>18</v>
      </c>
      <c r="L12">
        <v>17</v>
      </c>
      <c r="M12" t="s">
        <v>2444</v>
      </c>
      <c r="N12" t="s">
        <v>2445</v>
      </c>
      <c r="O12" t="s">
        <v>2446</v>
      </c>
      <c r="P12" t="s">
        <v>2457</v>
      </c>
      <c r="Q12" t="s">
        <v>2448</v>
      </c>
      <c r="R12" t="s">
        <v>2449</v>
      </c>
      <c r="S12" t="s">
        <v>2450</v>
      </c>
      <c r="T12" t="s">
        <v>2451</v>
      </c>
      <c r="U12" s="37">
        <v>37260</v>
      </c>
      <c r="V12" s="37">
        <v>37257</v>
      </c>
      <c r="W12" s="38">
        <v>3399.99</v>
      </c>
      <c r="X12" s="38">
        <v>2039.99</v>
      </c>
      <c r="Y12">
        <v>2</v>
      </c>
      <c r="Z12">
        <f t="shared" si="0"/>
        <v>4079.98</v>
      </c>
    </row>
    <row r="13" spans="2:26" x14ac:dyDescent="0.25">
      <c r="B13" t="s">
        <v>5014</v>
      </c>
      <c r="D13">
        <v>10</v>
      </c>
      <c r="E13" s="12">
        <v>40337</v>
      </c>
      <c r="F13" t="s">
        <v>5031</v>
      </c>
      <c r="G13" t="s">
        <v>5033</v>
      </c>
      <c r="J13">
        <v>221267</v>
      </c>
      <c r="K13">
        <v>20</v>
      </c>
      <c r="L13">
        <v>19</v>
      </c>
      <c r="M13" t="s">
        <v>2444</v>
      </c>
      <c r="N13" t="s">
        <v>2445</v>
      </c>
      <c r="O13" t="s">
        <v>2446</v>
      </c>
      <c r="P13" t="s">
        <v>2457</v>
      </c>
      <c r="Q13" t="s">
        <v>2448</v>
      </c>
      <c r="R13" t="s">
        <v>2449</v>
      </c>
      <c r="S13" t="s">
        <v>2450</v>
      </c>
      <c r="T13" t="s">
        <v>2451</v>
      </c>
      <c r="U13" s="37">
        <v>37261</v>
      </c>
      <c r="V13" s="37">
        <v>37257</v>
      </c>
      <c r="W13" s="38">
        <v>3399.99</v>
      </c>
      <c r="X13" s="38">
        <v>2039.99</v>
      </c>
      <c r="Y13">
        <v>3</v>
      </c>
      <c r="Z13">
        <f t="shared" si="0"/>
        <v>6119.97</v>
      </c>
    </row>
    <row r="14" spans="2:26" x14ac:dyDescent="0.25">
      <c r="B14" t="s">
        <v>5015</v>
      </c>
      <c r="D14">
        <v>11</v>
      </c>
      <c r="E14" s="12">
        <v>40338</v>
      </c>
      <c r="F14" t="s">
        <v>5032</v>
      </c>
      <c r="J14">
        <v>207742</v>
      </c>
      <c r="K14">
        <v>22</v>
      </c>
      <c r="L14">
        <v>21</v>
      </c>
      <c r="M14" t="s">
        <v>2444</v>
      </c>
      <c r="N14" t="s">
        <v>2445</v>
      </c>
      <c r="O14" t="s">
        <v>2446</v>
      </c>
      <c r="P14" t="s">
        <v>2457</v>
      </c>
      <c r="Q14" t="s">
        <v>2458</v>
      </c>
      <c r="R14" t="s">
        <v>2459</v>
      </c>
      <c r="S14" t="s">
        <v>2460</v>
      </c>
      <c r="T14" t="s">
        <v>2451</v>
      </c>
      <c r="U14" s="37">
        <v>37284</v>
      </c>
      <c r="V14" s="37">
        <v>37257</v>
      </c>
      <c r="W14" s="38">
        <v>1364.5</v>
      </c>
      <c r="X14" s="38">
        <v>722.59</v>
      </c>
      <c r="Y14">
        <v>1</v>
      </c>
      <c r="Z14">
        <f t="shared" si="0"/>
        <v>722.59</v>
      </c>
    </row>
    <row r="15" spans="2:26" x14ac:dyDescent="0.25">
      <c r="B15" t="s">
        <v>5016</v>
      </c>
      <c r="D15">
        <v>12</v>
      </c>
      <c r="J15">
        <v>160552</v>
      </c>
      <c r="K15">
        <v>24</v>
      </c>
      <c r="M15" t="s">
        <v>2444</v>
      </c>
      <c r="N15" t="s">
        <v>2445</v>
      </c>
      <c r="O15" t="s">
        <v>2446</v>
      </c>
      <c r="P15" t="s">
        <v>2457</v>
      </c>
      <c r="Q15" t="s">
        <v>2458</v>
      </c>
      <c r="R15" t="s">
        <v>2459</v>
      </c>
      <c r="S15" t="s">
        <v>2460</v>
      </c>
      <c r="T15" t="s">
        <v>2452</v>
      </c>
      <c r="U15" s="37">
        <v>37274</v>
      </c>
      <c r="V15" s="37">
        <v>37257</v>
      </c>
      <c r="W15" s="38">
        <v>1349.6</v>
      </c>
      <c r="X15" s="38">
        <v>714.7</v>
      </c>
      <c r="Y15">
        <v>1</v>
      </c>
      <c r="Z15">
        <f t="shared" si="0"/>
        <v>714.7</v>
      </c>
    </row>
    <row r="16" spans="2:26" x14ac:dyDescent="0.25">
      <c r="J16">
        <v>165155</v>
      </c>
      <c r="K16">
        <v>26</v>
      </c>
      <c r="M16" t="s">
        <v>2444</v>
      </c>
      <c r="N16" t="s">
        <v>2445</v>
      </c>
      <c r="O16" t="s">
        <v>2446</v>
      </c>
      <c r="P16" t="s">
        <v>2457</v>
      </c>
      <c r="Q16" t="s">
        <v>2458</v>
      </c>
      <c r="R16" t="s">
        <v>2459</v>
      </c>
      <c r="S16" t="s">
        <v>2460</v>
      </c>
      <c r="T16" t="s">
        <v>2451</v>
      </c>
      <c r="U16" s="37">
        <v>37272</v>
      </c>
      <c r="V16" s="37">
        <v>37257</v>
      </c>
      <c r="W16" s="38">
        <v>1364.5</v>
      </c>
      <c r="X16" s="38">
        <v>818.7</v>
      </c>
      <c r="Y16">
        <v>3</v>
      </c>
      <c r="Z16">
        <f t="shared" si="0"/>
        <v>2456.1000000000004</v>
      </c>
    </row>
    <row r="17" spans="2:26" x14ac:dyDescent="0.25">
      <c r="J17">
        <v>124179</v>
      </c>
      <c r="K17">
        <v>28</v>
      </c>
      <c r="M17" t="s">
        <v>2444</v>
      </c>
      <c r="N17" t="s">
        <v>2445</v>
      </c>
      <c r="O17" t="s">
        <v>2446</v>
      </c>
      <c r="P17" t="s">
        <v>2457</v>
      </c>
      <c r="Q17" t="s">
        <v>2448</v>
      </c>
      <c r="R17" t="s">
        <v>2449</v>
      </c>
      <c r="S17" t="s">
        <v>2450</v>
      </c>
      <c r="T17" t="s">
        <v>2452</v>
      </c>
      <c r="U17" s="37">
        <v>37286</v>
      </c>
      <c r="V17" s="37">
        <v>37257</v>
      </c>
      <c r="W17" s="38">
        <v>3374.99</v>
      </c>
      <c r="X17" s="38">
        <v>2024.99</v>
      </c>
      <c r="Y17">
        <v>2</v>
      </c>
      <c r="Z17">
        <f t="shared" si="0"/>
        <v>4049.98</v>
      </c>
    </row>
    <row r="18" spans="2:26" ht="18" x14ac:dyDescent="0.25">
      <c r="B18" s="309" t="s">
        <v>1681</v>
      </c>
      <c r="M18" t="s">
        <v>2444</v>
      </c>
      <c r="N18" t="s">
        <v>2445</v>
      </c>
      <c r="O18" t="s">
        <v>2446</v>
      </c>
      <c r="P18" t="s">
        <v>2457</v>
      </c>
      <c r="Q18" t="s">
        <v>2453</v>
      </c>
      <c r="R18" t="s">
        <v>2454</v>
      </c>
      <c r="S18" t="s">
        <v>2455</v>
      </c>
      <c r="T18" t="s">
        <v>2456</v>
      </c>
      <c r="U18" s="37">
        <v>37273</v>
      </c>
      <c r="V18" s="37">
        <v>37257</v>
      </c>
      <c r="W18" s="38">
        <v>9.5</v>
      </c>
      <c r="X18" s="38">
        <v>5.7</v>
      </c>
      <c r="Y18">
        <v>2</v>
      </c>
      <c r="Z18">
        <f t="shared" si="0"/>
        <v>11.4</v>
      </c>
    </row>
    <row r="19" spans="2:26" x14ac:dyDescent="0.25">
      <c r="M19" t="s">
        <v>2444</v>
      </c>
      <c r="N19" t="s">
        <v>2445</v>
      </c>
      <c r="O19" t="s">
        <v>2446</v>
      </c>
      <c r="P19" t="s">
        <v>2457</v>
      </c>
      <c r="Q19" t="s">
        <v>2458</v>
      </c>
      <c r="R19" t="s">
        <v>2459</v>
      </c>
      <c r="S19" t="s">
        <v>2460</v>
      </c>
      <c r="T19" t="s">
        <v>2452</v>
      </c>
      <c r="U19" s="37">
        <v>37272</v>
      </c>
      <c r="V19" s="37">
        <v>37257</v>
      </c>
      <c r="W19" s="38">
        <v>1349.6</v>
      </c>
      <c r="X19" s="38">
        <v>714.7</v>
      </c>
      <c r="Y19">
        <v>1</v>
      </c>
      <c r="Z19">
        <f t="shared" si="0"/>
        <v>714.7</v>
      </c>
    </row>
    <row r="20" spans="2:26" x14ac:dyDescent="0.25">
      <c r="C20" t="s">
        <v>1682</v>
      </c>
      <c r="M20" t="s">
        <v>2444</v>
      </c>
      <c r="N20" t="s">
        <v>2461</v>
      </c>
      <c r="O20" t="s">
        <v>2461</v>
      </c>
      <c r="P20" t="s">
        <v>2462</v>
      </c>
      <c r="Q20" t="s">
        <v>2448</v>
      </c>
      <c r="R20" t="s">
        <v>2463</v>
      </c>
      <c r="S20" t="s">
        <v>2464</v>
      </c>
      <c r="T20" t="s">
        <v>2452</v>
      </c>
      <c r="U20" s="37">
        <v>37279</v>
      </c>
      <c r="V20" s="37">
        <v>37257</v>
      </c>
      <c r="W20" s="38">
        <v>782.99</v>
      </c>
      <c r="X20" s="38">
        <v>419.46</v>
      </c>
      <c r="Y20">
        <v>1</v>
      </c>
      <c r="Z20">
        <f t="shared" si="0"/>
        <v>419.46</v>
      </c>
    </row>
    <row r="21" spans="2:26" x14ac:dyDescent="0.25">
      <c r="M21" t="s">
        <v>2444</v>
      </c>
      <c r="N21" t="s">
        <v>2461</v>
      </c>
      <c r="O21" t="s">
        <v>2461</v>
      </c>
      <c r="P21" t="s">
        <v>2462</v>
      </c>
      <c r="Q21" t="s">
        <v>2448</v>
      </c>
      <c r="R21" t="s">
        <v>2463</v>
      </c>
      <c r="S21" t="s">
        <v>2465</v>
      </c>
      <c r="T21" t="s">
        <v>2466</v>
      </c>
      <c r="U21" s="37">
        <v>37267</v>
      </c>
      <c r="V21" s="37">
        <v>37257</v>
      </c>
      <c r="W21" s="38">
        <v>1457.99</v>
      </c>
      <c r="X21" s="38">
        <v>874.79</v>
      </c>
      <c r="Y21">
        <v>5</v>
      </c>
      <c r="Z21">
        <f t="shared" si="0"/>
        <v>4373.95</v>
      </c>
    </row>
    <row r="22" spans="2:26" x14ac:dyDescent="0.25">
      <c r="C22" t="s">
        <v>1683</v>
      </c>
      <c r="M22" t="s">
        <v>2444</v>
      </c>
      <c r="N22" t="s">
        <v>2461</v>
      </c>
      <c r="O22" t="s">
        <v>2461</v>
      </c>
      <c r="P22" t="s">
        <v>2462</v>
      </c>
      <c r="Q22" t="s">
        <v>2448</v>
      </c>
      <c r="R22" t="s">
        <v>2463</v>
      </c>
      <c r="S22" t="s">
        <v>2464</v>
      </c>
      <c r="T22" t="s">
        <v>2466</v>
      </c>
      <c r="U22" s="37">
        <v>37265</v>
      </c>
      <c r="V22" s="37">
        <v>37257</v>
      </c>
      <c r="W22" s="38">
        <v>782.99</v>
      </c>
      <c r="X22" s="38">
        <v>419.46</v>
      </c>
      <c r="Y22">
        <v>3</v>
      </c>
      <c r="Z22">
        <f t="shared" si="0"/>
        <v>1258.3799999999999</v>
      </c>
    </row>
    <row r="23" spans="2:26" x14ac:dyDescent="0.25">
      <c r="M23" t="s">
        <v>2444</v>
      </c>
      <c r="N23" t="s">
        <v>2461</v>
      </c>
      <c r="O23" t="s">
        <v>2461</v>
      </c>
      <c r="P23" t="s">
        <v>2462</v>
      </c>
      <c r="Q23" t="s">
        <v>2448</v>
      </c>
      <c r="R23" t="s">
        <v>2463</v>
      </c>
      <c r="S23" t="s">
        <v>2464</v>
      </c>
      <c r="T23" t="s">
        <v>2452</v>
      </c>
      <c r="U23" s="37">
        <v>37281</v>
      </c>
      <c r="V23" s="37">
        <v>37257</v>
      </c>
      <c r="W23" s="38">
        <v>782.99</v>
      </c>
      <c r="X23" s="38">
        <v>419.46</v>
      </c>
      <c r="Y23">
        <v>3</v>
      </c>
      <c r="Z23">
        <f t="shared" si="0"/>
        <v>1258.3799999999999</v>
      </c>
    </row>
    <row r="24" spans="2:26" x14ac:dyDescent="0.25">
      <c r="M24" t="s">
        <v>2444</v>
      </c>
      <c r="N24" t="s">
        <v>2461</v>
      </c>
      <c r="O24" t="s">
        <v>2461</v>
      </c>
      <c r="P24" t="s">
        <v>2462</v>
      </c>
      <c r="Q24" t="s">
        <v>2448</v>
      </c>
      <c r="R24" t="s">
        <v>2463</v>
      </c>
      <c r="S24" t="s">
        <v>2464</v>
      </c>
      <c r="T24" t="s">
        <v>2466</v>
      </c>
      <c r="U24" s="37">
        <v>37270</v>
      </c>
      <c r="V24" s="37">
        <v>37257</v>
      </c>
      <c r="W24" s="38">
        <v>782.99</v>
      </c>
      <c r="X24" s="38">
        <v>419.46</v>
      </c>
      <c r="Y24">
        <v>2</v>
      </c>
      <c r="Z24">
        <f t="shared" si="0"/>
        <v>838.92</v>
      </c>
    </row>
    <row r="25" spans="2:26" x14ac:dyDescent="0.25">
      <c r="M25" t="s">
        <v>2444</v>
      </c>
      <c r="N25" t="s">
        <v>2461</v>
      </c>
      <c r="O25" t="s">
        <v>2461</v>
      </c>
      <c r="P25" t="s">
        <v>2462</v>
      </c>
      <c r="Q25" t="s">
        <v>2448</v>
      </c>
      <c r="R25" t="s">
        <v>2463</v>
      </c>
      <c r="S25" t="s">
        <v>2464</v>
      </c>
      <c r="T25" t="s">
        <v>2466</v>
      </c>
      <c r="U25" s="37">
        <v>37281</v>
      </c>
      <c r="V25" s="37">
        <v>37257</v>
      </c>
      <c r="W25" s="38">
        <v>782.99</v>
      </c>
      <c r="X25" s="38">
        <v>419.46</v>
      </c>
      <c r="Y25">
        <v>5</v>
      </c>
      <c r="Z25">
        <f t="shared" si="0"/>
        <v>2097.2999999999997</v>
      </c>
    </row>
    <row r="26" spans="2:26" x14ac:dyDescent="0.25">
      <c r="M26" t="s">
        <v>2444</v>
      </c>
      <c r="N26" t="s">
        <v>2461</v>
      </c>
      <c r="O26" t="s">
        <v>2461</v>
      </c>
      <c r="P26" t="s">
        <v>2462</v>
      </c>
      <c r="Q26" t="s">
        <v>2448</v>
      </c>
      <c r="R26" t="s">
        <v>2463</v>
      </c>
      <c r="S26" t="s">
        <v>2464</v>
      </c>
      <c r="T26" t="s">
        <v>2466</v>
      </c>
      <c r="U26" s="37">
        <v>37285</v>
      </c>
      <c r="V26" s="37">
        <v>37257</v>
      </c>
      <c r="W26" s="38">
        <v>782.99</v>
      </c>
      <c r="X26" s="38">
        <v>419.46</v>
      </c>
      <c r="Y26">
        <v>3</v>
      </c>
      <c r="Z26">
        <f t="shared" si="0"/>
        <v>1258.3799999999999</v>
      </c>
    </row>
    <row r="27" spans="2:26" x14ac:dyDescent="0.25">
      <c r="M27" t="s">
        <v>2444</v>
      </c>
      <c r="N27" t="s">
        <v>2461</v>
      </c>
      <c r="O27" t="s">
        <v>2461</v>
      </c>
      <c r="P27" t="s">
        <v>2462</v>
      </c>
      <c r="Q27" t="s">
        <v>2448</v>
      </c>
      <c r="R27" t="s">
        <v>2463</v>
      </c>
      <c r="S27" t="s">
        <v>2465</v>
      </c>
      <c r="T27" t="s">
        <v>2466</v>
      </c>
      <c r="U27" s="37">
        <v>37267</v>
      </c>
      <c r="V27" s="37">
        <v>37257</v>
      </c>
      <c r="W27" s="38">
        <v>1457.99</v>
      </c>
      <c r="X27" s="38">
        <v>874.79</v>
      </c>
      <c r="Y27">
        <v>2</v>
      </c>
      <c r="Z27">
        <f t="shared" si="0"/>
        <v>1749.58</v>
      </c>
    </row>
    <row r="28" spans="2:26" x14ac:dyDescent="0.25">
      <c r="C28" t="s">
        <v>1688</v>
      </c>
      <c r="M28" t="s">
        <v>2444</v>
      </c>
      <c r="N28" t="s">
        <v>2461</v>
      </c>
      <c r="O28" t="s">
        <v>2461</v>
      </c>
      <c r="P28" t="s">
        <v>2467</v>
      </c>
      <c r="Q28" t="s">
        <v>2448</v>
      </c>
      <c r="R28" t="s">
        <v>2449</v>
      </c>
      <c r="S28" t="s">
        <v>2450</v>
      </c>
      <c r="T28" t="s">
        <v>2452</v>
      </c>
      <c r="U28" s="37">
        <v>37267</v>
      </c>
      <c r="V28" s="37">
        <v>37257</v>
      </c>
      <c r="W28" s="38">
        <v>3374.99</v>
      </c>
      <c r="X28" s="38">
        <v>2024.99</v>
      </c>
      <c r="Y28">
        <v>6</v>
      </c>
      <c r="Z28">
        <f t="shared" si="0"/>
        <v>12149.94</v>
      </c>
    </row>
    <row r="29" spans="2:26" x14ac:dyDescent="0.25">
      <c r="D29" t="s">
        <v>1689</v>
      </c>
      <c r="M29" t="s">
        <v>2444</v>
      </c>
      <c r="N29" t="s">
        <v>2461</v>
      </c>
      <c r="O29" t="s">
        <v>2461</v>
      </c>
      <c r="P29" t="s">
        <v>2467</v>
      </c>
      <c r="Q29" t="s">
        <v>2448</v>
      </c>
      <c r="R29" t="s">
        <v>2449</v>
      </c>
      <c r="S29" t="s">
        <v>2450</v>
      </c>
      <c r="T29" t="s">
        <v>2452</v>
      </c>
      <c r="U29" s="37">
        <v>37284</v>
      </c>
      <c r="V29" s="37">
        <v>37257</v>
      </c>
      <c r="W29" s="38">
        <v>3374.99</v>
      </c>
      <c r="X29" s="38">
        <v>2024.99</v>
      </c>
      <c r="Y29">
        <v>2</v>
      </c>
      <c r="Z29">
        <f t="shared" si="0"/>
        <v>4049.98</v>
      </c>
    </row>
    <row r="30" spans="2:26" x14ac:dyDescent="0.25">
      <c r="M30" t="s">
        <v>2444</v>
      </c>
      <c r="N30" t="s">
        <v>2461</v>
      </c>
      <c r="O30" t="s">
        <v>2461</v>
      </c>
      <c r="P30" t="s">
        <v>2467</v>
      </c>
      <c r="Q30" t="s">
        <v>2448</v>
      </c>
      <c r="R30" t="s">
        <v>2449</v>
      </c>
      <c r="S30" t="s">
        <v>2450</v>
      </c>
      <c r="T30" t="s">
        <v>2452</v>
      </c>
      <c r="U30" s="37">
        <v>37270</v>
      </c>
      <c r="V30" s="37">
        <v>37257</v>
      </c>
      <c r="W30" s="38">
        <v>3374.99</v>
      </c>
      <c r="X30" s="38">
        <v>2024.99</v>
      </c>
      <c r="Y30">
        <v>2</v>
      </c>
      <c r="Z30">
        <f t="shared" si="0"/>
        <v>4049.98</v>
      </c>
    </row>
    <row r="31" spans="2:26" x14ac:dyDescent="0.25">
      <c r="D31" t="s">
        <v>1684</v>
      </c>
      <c r="M31" t="s">
        <v>2444</v>
      </c>
      <c r="N31" t="s">
        <v>2461</v>
      </c>
      <c r="O31" t="s">
        <v>2461</v>
      </c>
      <c r="P31" t="s">
        <v>2467</v>
      </c>
      <c r="Q31" t="s">
        <v>2448</v>
      </c>
      <c r="R31" t="s">
        <v>2449</v>
      </c>
      <c r="S31" t="s">
        <v>2450</v>
      </c>
      <c r="T31" t="s">
        <v>2451</v>
      </c>
      <c r="U31" s="37">
        <v>37281</v>
      </c>
      <c r="V31" s="37">
        <v>37257</v>
      </c>
      <c r="W31" s="38">
        <v>3399.99</v>
      </c>
      <c r="X31" s="38">
        <v>2039.99</v>
      </c>
      <c r="Y31">
        <v>2</v>
      </c>
      <c r="Z31">
        <f t="shared" si="0"/>
        <v>4079.98</v>
      </c>
    </row>
    <row r="32" spans="2:26" x14ac:dyDescent="0.25">
      <c r="D32" t="s">
        <v>1685</v>
      </c>
      <c r="M32" t="s">
        <v>2444</v>
      </c>
      <c r="N32" t="s">
        <v>2461</v>
      </c>
      <c r="O32" t="s">
        <v>2461</v>
      </c>
      <c r="P32" t="s">
        <v>2467</v>
      </c>
      <c r="Q32" t="s">
        <v>2448</v>
      </c>
      <c r="R32" t="s">
        <v>2449</v>
      </c>
      <c r="S32" t="s">
        <v>2450</v>
      </c>
      <c r="T32" t="s">
        <v>2451</v>
      </c>
      <c r="U32" s="37">
        <v>37279</v>
      </c>
      <c r="V32" s="37">
        <v>37257</v>
      </c>
      <c r="W32" s="38">
        <v>3399.99</v>
      </c>
      <c r="X32" s="38">
        <v>2039.99</v>
      </c>
      <c r="Y32">
        <v>2</v>
      </c>
      <c r="Z32">
        <f t="shared" si="0"/>
        <v>4079.98</v>
      </c>
    </row>
    <row r="33" spans="2:4" x14ac:dyDescent="0.25">
      <c r="D33" t="s">
        <v>1686</v>
      </c>
    </row>
    <row r="34" spans="2:4" x14ac:dyDescent="0.25">
      <c r="D34" t="s">
        <v>1687</v>
      </c>
    </row>
    <row r="37" spans="2:4" x14ac:dyDescent="0.25">
      <c r="B37" t="s">
        <v>4907</v>
      </c>
    </row>
    <row r="39" spans="2:4" x14ac:dyDescent="0.25">
      <c r="B39" t="s">
        <v>4908</v>
      </c>
    </row>
    <row r="40" spans="2:4" x14ac:dyDescent="0.25">
      <c r="B40" t="s">
        <v>4909</v>
      </c>
    </row>
    <row r="41" spans="2:4" x14ac:dyDescent="0.25">
      <c r="B41" t="s">
        <v>4910</v>
      </c>
    </row>
    <row r="43" spans="2:4" x14ac:dyDescent="0.25">
      <c r="B43" s="474" t="s">
        <v>3635</v>
      </c>
    </row>
    <row r="44" spans="2:4" x14ac:dyDescent="0.25">
      <c r="B44" t="s">
        <v>3707</v>
      </c>
    </row>
  </sheetData>
  <phoneticPr fontId="0"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dimension ref="B2:V67"/>
  <sheetViews>
    <sheetView zoomScale="98" zoomScaleNormal="98" workbookViewId="0"/>
  </sheetViews>
  <sheetFormatPr defaultRowHeight="15" x14ac:dyDescent="0.25"/>
  <cols>
    <col min="1" max="3" width="2.7109375" style="88" customWidth="1"/>
    <col min="4" max="4" width="2.7109375" style="89" customWidth="1"/>
    <col min="5" max="5" width="2.7109375" style="88" customWidth="1"/>
    <col min="6" max="6" width="3.85546875" style="88" customWidth="1"/>
    <col min="7" max="10" width="5.7109375" style="88" customWidth="1"/>
    <col min="11" max="11" width="4" style="88" customWidth="1"/>
    <col min="12" max="16" width="2.7109375" style="88" customWidth="1"/>
    <col min="17" max="17" width="1.28515625" style="88" customWidth="1"/>
    <col min="18" max="19" width="2.7109375" style="88" customWidth="1"/>
    <col min="20" max="21" width="8.28515625" style="88" customWidth="1"/>
    <col min="22" max="22" width="9.140625" style="88"/>
    <col min="23" max="92" width="2.7109375" style="88" customWidth="1"/>
    <col min="93" max="16384" width="9.140625" style="88"/>
  </cols>
  <sheetData>
    <row r="2" spans="2:22" ht="20.25" x14ac:dyDescent="0.3">
      <c r="B2" s="85" t="s">
        <v>2478</v>
      </c>
      <c r="C2" s="86"/>
      <c r="D2" s="87"/>
      <c r="E2" s="86"/>
      <c r="F2" s="86"/>
      <c r="G2" s="86"/>
      <c r="H2" s="86"/>
      <c r="I2" s="86"/>
      <c r="J2" s="86"/>
      <c r="K2" s="86"/>
      <c r="L2" s="86"/>
      <c r="M2" s="86"/>
      <c r="N2" s="86"/>
      <c r="O2" s="86"/>
      <c r="P2" s="86"/>
      <c r="Q2" s="86"/>
      <c r="R2" s="86"/>
      <c r="S2" s="86"/>
      <c r="T2" s="86"/>
      <c r="U2" s="86"/>
      <c r="V2" s="86"/>
    </row>
    <row r="4" spans="2:22" ht="15.75" thickBot="1" x14ac:dyDescent="0.3">
      <c r="G4" s="90" t="s">
        <v>2479</v>
      </c>
      <c r="H4" s="91"/>
      <c r="I4" s="91"/>
      <c r="J4" s="91"/>
      <c r="Q4" s="92"/>
    </row>
    <row r="5" spans="2:22" x14ac:dyDescent="0.25">
      <c r="B5" s="93">
        <v>1</v>
      </c>
      <c r="C5" s="94">
        <v>2</v>
      </c>
      <c r="D5" s="95">
        <v>3</v>
      </c>
      <c r="E5" s="96">
        <v>4</v>
      </c>
      <c r="G5" s="97" t="s">
        <v>2480</v>
      </c>
      <c r="H5" s="91"/>
      <c r="I5" s="98"/>
      <c r="J5" s="91"/>
      <c r="L5" s="99"/>
      <c r="M5" s="100">
        <v>15</v>
      </c>
      <c r="N5" s="101">
        <v>14</v>
      </c>
      <c r="O5" s="102">
        <v>13</v>
      </c>
      <c r="Q5" s="92"/>
      <c r="T5" s="103" t="s">
        <v>2481</v>
      </c>
      <c r="U5" s="104" t="s">
        <v>2372</v>
      </c>
      <c r="V5" s="104" t="s">
        <v>2482</v>
      </c>
    </row>
    <row r="6" spans="2:22" x14ac:dyDescent="0.25">
      <c r="B6" s="94">
        <v>5</v>
      </c>
      <c r="C6" s="93">
        <v>6</v>
      </c>
      <c r="D6" s="94">
        <v>7</v>
      </c>
      <c r="E6" s="105">
        <v>8</v>
      </c>
      <c r="G6" s="97" t="s">
        <v>2483</v>
      </c>
      <c r="H6" s="91"/>
      <c r="I6" s="91"/>
      <c r="J6" s="91"/>
      <c r="L6" s="100">
        <v>12</v>
      </c>
      <c r="M6" s="106">
        <v>11</v>
      </c>
      <c r="N6" s="100">
        <v>10</v>
      </c>
      <c r="O6" s="101">
        <v>9</v>
      </c>
      <c r="Q6" s="92"/>
      <c r="T6" s="107" t="s">
        <v>2484</v>
      </c>
      <c r="U6" s="108">
        <v>1225</v>
      </c>
      <c r="V6" s="108">
        <v>2300</v>
      </c>
    </row>
    <row r="7" spans="2:22" x14ac:dyDescent="0.25">
      <c r="B7" s="105">
        <v>9</v>
      </c>
      <c r="C7" s="94">
        <v>10</v>
      </c>
      <c r="D7" s="93">
        <v>11</v>
      </c>
      <c r="E7" s="94">
        <v>12</v>
      </c>
      <c r="G7" s="97" t="s">
        <v>2485</v>
      </c>
      <c r="H7" s="91"/>
      <c r="I7" s="91"/>
      <c r="J7" s="91"/>
      <c r="L7" s="101">
        <v>8</v>
      </c>
      <c r="M7" s="100">
        <v>7</v>
      </c>
      <c r="N7" s="106">
        <v>6</v>
      </c>
      <c r="O7" s="100">
        <v>5</v>
      </c>
      <c r="Q7" s="92"/>
      <c r="T7" s="107" t="s">
        <v>2486</v>
      </c>
      <c r="U7" s="108">
        <v>100</v>
      </c>
      <c r="V7" s="108">
        <v>150</v>
      </c>
    </row>
    <row r="8" spans="2:22" ht="15.75" thickBot="1" x14ac:dyDescent="0.3">
      <c r="B8" s="96">
        <v>13</v>
      </c>
      <c r="C8" s="105">
        <v>14</v>
      </c>
      <c r="D8" s="94">
        <v>15</v>
      </c>
      <c r="E8" s="109"/>
      <c r="G8" s="110"/>
      <c r="H8" s="110"/>
      <c r="I8" s="110"/>
      <c r="J8" s="110"/>
      <c r="L8" s="102">
        <v>4</v>
      </c>
      <c r="M8" s="101">
        <v>3</v>
      </c>
      <c r="N8" s="100">
        <v>2</v>
      </c>
      <c r="O8" s="106">
        <v>1</v>
      </c>
      <c r="Q8" s="92"/>
      <c r="T8" s="111" t="s">
        <v>2337</v>
      </c>
      <c r="U8" s="112">
        <f>SUM(U6:U7)</f>
        <v>1325</v>
      </c>
      <c r="V8" s="113"/>
    </row>
    <row r="9" spans="2:22" ht="18" x14ac:dyDescent="0.25">
      <c r="D9" s="88"/>
      <c r="F9" s="114"/>
      <c r="G9" s="115">
        <v>13</v>
      </c>
      <c r="H9" s="116">
        <v>15</v>
      </c>
      <c r="I9" s="117">
        <v>3</v>
      </c>
      <c r="J9" s="118">
        <v>6</v>
      </c>
      <c r="Q9" s="92"/>
      <c r="T9" s="119"/>
      <c r="U9" s="119"/>
      <c r="V9" s="119"/>
    </row>
    <row r="10" spans="2:22" ht="18" x14ac:dyDescent="0.25">
      <c r="D10" s="88"/>
      <c r="F10" s="114"/>
      <c r="G10" s="116">
        <v>12</v>
      </c>
      <c r="H10" s="116">
        <v>5</v>
      </c>
      <c r="I10" s="115">
        <v>4</v>
      </c>
      <c r="J10" s="116">
        <v>7</v>
      </c>
      <c r="Q10" s="92"/>
      <c r="T10" s="119"/>
      <c r="U10" s="119"/>
      <c r="V10" s="119"/>
    </row>
    <row r="11" spans="2:22" ht="18" x14ac:dyDescent="0.25">
      <c r="D11" s="88"/>
      <c r="F11" s="114"/>
      <c r="G11" s="118">
        <v>11</v>
      </c>
      <c r="H11" s="116">
        <v>2</v>
      </c>
      <c r="I11" s="118">
        <v>1</v>
      </c>
      <c r="J11" s="116">
        <v>10</v>
      </c>
      <c r="Q11" s="92"/>
      <c r="T11" s="119"/>
      <c r="U11" s="119"/>
      <c r="V11" s="119"/>
    </row>
    <row r="12" spans="2:22" ht="18" x14ac:dyDescent="0.25">
      <c r="D12" s="88"/>
      <c r="F12" s="114"/>
      <c r="G12" s="117">
        <v>8</v>
      </c>
      <c r="H12" s="117">
        <v>14</v>
      </c>
      <c r="I12" s="117">
        <v>9</v>
      </c>
      <c r="J12" s="120"/>
      <c r="Q12" s="92"/>
      <c r="T12" s="119"/>
      <c r="U12" s="119"/>
      <c r="V12" s="119"/>
    </row>
    <row r="13" spans="2:22" x14ac:dyDescent="0.25">
      <c r="D13" s="88"/>
      <c r="G13" s="121"/>
      <c r="H13" s="121"/>
      <c r="I13" s="121"/>
      <c r="J13" s="121"/>
      <c r="Q13" s="92"/>
      <c r="T13" s="119"/>
      <c r="U13" s="119"/>
      <c r="V13" s="119"/>
    </row>
    <row r="14" spans="2:22" x14ac:dyDescent="0.25">
      <c r="D14" s="88"/>
      <c r="G14" s="90" t="s">
        <v>2487</v>
      </c>
      <c r="Q14" s="92"/>
      <c r="T14" s="88" t="s">
        <v>2488</v>
      </c>
    </row>
    <row r="15" spans="2:22" x14ac:dyDescent="0.25">
      <c r="D15" s="88"/>
      <c r="G15" s="122" t="s">
        <v>2489</v>
      </c>
      <c r="Q15" s="92"/>
      <c r="T15" s="122" t="s">
        <v>2490</v>
      </c>
    </row>
    <row r="16" spans="2:22" x14ac:dyDescent="0.25">
      <c r="D16" s="88"/>
      <c r="G16" s="97" t="s">
        <v>2483</v>
      </c>
      <c r="Q16" s="92"/>
      <c r="T16" s="122" t="s">
        <v>2491</v>
      </c>
    </row>
    <row r="17" spans="7:17" x14ac:dyDescent="0.25">
      <c r="G17" s="122" t="s">
        <v>2492</v>
      </c>
      <c r="Q17" s="92"/>
    </row>
    <row r="18" spans="7:17" x14ac:dyDescent="0.25">
      <c r="Q18" s="92"/>
    </row>
    <row r="19" spans="7:17" x14ac:dyDescent="0.25">
      <c r="Q19" s="92"/>
    </row>
    <row r="20" spans="7:17" x14ac:dyDescent="0.25">
      <c r="Q20" s="92"/>
    </row>
    <row r="21" spans="7:17" x14ac:dyDescent="0.25">
      <c r="Q21" s="92"/>
    </row>
    <row r="22" spans="7:17" x14ac:dyDescent="0.25">
      <c r="Q22" s="92"/>
    </row>
    <row r="23" spans="7:17" x14ac:dyDescent="0.25">
      <c r="Q23" s="92"/>
    </row>
    <row r="24" spans="7:17" x14ac:dyDescent="0.25">
      <c r="Q24" s="92"/>
    </row>
    <row r="25" spans="7:17" x14ac:dyDescent="0.25">
      <c r="Q25" s="92"/>
    </row>
    <row r="26" spans="7:17" x14ac:dyDescent="0.25">
      <c r="Q26" s="92"/>
    </row>
    <row r="27" spans="7:17" x14ac:dyDescent="0.25">
      <c r="Q27" s="92"/>
    </row>
    <row r="28" spans="7:17" x14ac:dyDescent="0.25">
      <c r="Q28" s="92"/>
    </row>
    <row r="29" spans="7:17" x14ac:dyDescent="0.25">
      <c r="Q29" s="92"/>
    </row>
    <row r="30" spans="7:17" x14ac:dyDescent="0.25">
      <c r="Q30" s="92"/>
    </row>
    <row r="31" spans="7:17" x14ac:dyDescent="0.25">
      <c r="Q31" s="92"/>
    </row>
    <row r="32" spans="7:17" x14ac:dyDescent="0.25">
      <c r="Q32" s="92"/>
    </row>
    <row r="33" spans="17:17" x14ac:dyDescent="0.25">
      <c r="Q33" s="92"/>
    </row>
    <row r="34" spans="17:17" x14ac:dyDescent="0.25">
      <c r="Q34" s="92"/>
    </row>
    <row r="35" spans="17:17" x14ac:dyDescent="0.25">
      <c r="Q35" s="92"/>
    </row>
    <row r="36" spans="17:17" x14ac:dyDescent="0.25">
      <c r="Q36" s="92"/>
    </row>
    <row r="37" spans="17:17" x14ac:dyDescent="0.25">
      <c r="Q37" s="92"/>
    </row>
    <row r="38" spans="17:17" x14ac:dyDescent="0.25">
      <c r="Q38" s="92"/>
    </row>
    <row r="39" spans="17:17" x14ac:dyDescent="0.25">
      <c r="Q39" s="92"/>
    </row>
    <row r="40" spans="17:17" x14ac:dyDescent="0.25">
      <c r="Q40" s="92"/>
    </row>
    <row r="41" spans="17:17" x14ac:dyDescent="0.25">
      <c r="Q41" s="92"/>
    </row>
    <row r="42" spans="17:17" x14ac:dyDescent="0.25">
      <c r="Q42" s="92"/>
    </row>
    <row r="43" spans="17:17" x14ac:dyDescent="0.25">
      <c r="Q43" s="92"/>
    </row>
    <row r="44" spans="17:17" x14ac:dyDescent="0.25">
      <c r="Q44" s="92"/>
    </row>
    <row r="45" spans="17:17" x14ac:dyDescent="0.25">
      <c r="Q45" s="92"/>
    </row>
    <row r="46" spans="17:17" x14ac:dyDescent="0.25">
      <c r="Q46" s="92"/>
    </row>
    <row r="47" spans="17:17" x14ac:dyDescent="0.25">
      <c r="Q47" s="92"/>
    </row>
    <row r="48" spans="17:17" x14ac:dyDescent="0.25">
      <c r="Q48" s="92"/>
    </row>
    <row r="49" spans="17:17" x14ac:dyDescent="0.25">
      <c r="Q49" s="92"/>
    </row>
    <row r="50" spans="17:17" x14ac:dyDescent="0.25">
      <c r="Q50" s="92"/>
    </row>
    <row r="51" spans="17:17" x14ac:dyDescent="0.25">
      <c r="Q51" s="92"/>
    </row>
    <row r="52" spans="17:17" x14ac:dyDescent="0.25">
      <c r="Q52" s="92"/>
    </row>
    <row r="53" spans="17:17" x14ac:dyDescent="0.25">
      <c r="Q53" s="92"/>
    </row>
    <row r="54" spans="17:17" x14ac:dyDescent="0.25">
      <c r="Q54" s="92"/>
    </row>
    <row r="55" spans="17:17" x14ac:dyDescent="0.25">
      <c r="Q55" s="92"/>
    </row>
    <row r="56" spans="17:17" x14ac:dyDescent="0.25">
      <c r="Q56" s="92"/>
    </row>
    <row r="57" spans="17:17" x14ac:dyDescent="0.25">
      <c r="Q57" s="92"/>
    </row>
    <row r="58" spans="17:17" x14ac:dyDescent="0.25">
      <c r="Q58" s="92"/>
    </row>
    <row r="59" spans="17:17" x14ac:dyDescent="0.25">
      <c r="Q59" s="92"/>
    </row>
    <row r="60" spans="17:17" x14ac:dyDescent="0.25">
      <c r="Q60" s="92"/>
    </row>
    <row r="61" spans="17:17" x14ac:dyDescent="0.25">
      <c r="Q61" s="92"/>
    </row>
    <row r="62" spans="17:17" x14ac:dyDescent="0.25">
      <c r="Q62" s="92"/>
    </row>
    <row r="63" spans="17:17" x14ac:dyDescent="0.25">
      <c r="Q63" s="92"/>
    </row>
    <row r="64" spans="17:17" x14ac:dyDescent="0.25">
      <c r="Q64" s="92"/>
    </row>
    <row r="65" spans="17:17" x14ac:dyDescent="0.25">
      <c r="Q65" s="92"/>
    </row>
    <row r="66" spans="17:17" x14ac:dyDescent="0.25">
      <c r="Q66" s="92"/>
    </row>
    <row r="67" spans="17:17" x14ac:dyDescent="0.25">
      <c r="Q67" s="92"/>
    </row>
  </sheetData>
  <phoneticPr fontId="0"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dimension ref="B3:K49"/>
  <sheetViews>
    <sheetView zoomScaleNormal="100" workbookViewId="0">
      <selection activeCell="E10" sqref="E10"/>
    </sheetView>
  </sheetViews>
  <sheetFormatPr defaultRowHeight="15" x14ac:dyDescent="0.25"/>
  <cols>
    <col min="1" max="1" width="4.140625" customWidth="1"/>
    <col min="4" max="4" width="12.85546875" customWidth="1"/>
    <col min="7" max="7" width="18.5703125" bestFit="1" customWidth="1"/>
  </cols>
  <sheetData>
    <row r="3" spans="2:8" ht="46.5" x14ac:dyDescent="0.7">
      <c r="B3" s="20" t="s">
        <v>2388</v>
      </c>
    </row>
    <row r="4" spans="2:8" ht="46.5" x14ac:dyDescent="0.7">
      <c r="B4" s="20" t="s">
        <v>2389</v>
      </c>
    </row>
    <row r="5" spans="2:8" ht="46.5" x14ac:dyDescent="0.7">
      <c r="B5" s="20" t="s">
        <v>2390</v>
      </c>
    </row>
    <row r="7" spans="2:8" s="542" customFormat="1" ht="31.5" x14ac:dyDescent="0.5">
      <c r="B7" s="540" t="s">
        <v>2358</v>
      </c>
      <c r="C7" s="540"/>
      <c r="D7" s="541">
        <v>0.03</v>
      </c>
      <c r="G7" s="542" t="s">
        <v>5002</v>
      </c>
      <c r="H7" s="542" t="s">
        <v>5003</v>
      </c>
    </row>
    <row r="8" spans="2:8" ht="21" x14ac:dyDescent="0.35">
      <c r="B8" s="21"/>
      <c r="C8" s="21"/>
      <c r="D8" s="21"/>
    </row>
    <row r="9" spans="2:8" ht="31.5" x14ac:dyDescent="0.5">
      <c r="B9" s="22" t="s">
        <v>2391</v>
      </c>
      <c r="C9" s="22" t="s">
        <v>2392</v>
      </c>
      <c r="D9" s="22" t="s">
        <v>2358</v>
      </c>
      <c r="G9" s="542" t="s">
        <v>5004</v>
      </c>
      <c r="H9" s="542" t="s">
        <v>5007</v>
      </c>
    </row>
    <row r="10" spans="2:8" ht="31.5" x14ac:dyDescent="0.5">
      <c r="B10" s="21">
        <v>1997</v>
      </c>
      <c r="C10" s="21">
        <v>68670</v>
      </c>
      <c r="D10" s="21">
        <f>C10*$D$7</f>
        <v>2060.1</v>
      </c>
      <c r="G10" s="542" t="s">
        <v>5005</v>
      </c>
      <c r="H10" s="516"/>
    </row>
    <row r="11" spans="2:8" ht="31.5" x14ac:dyDescent="0.5">
      <c r="B11" s="21">
        <v>1998</v>
      </c>
      <c r="C11" s="21">
        <v>67443</v>
      </c>
      <c r="D11" s="21">
        <f t="shared" ref="D11:D23" si="0">C11*$D$7</f>
        <v>2023.29</v>
      </c>
      <c r="G11" s="542" t="s">
        <v>5006</v>
      </c>
      <c r="H11" s="298"/>
    </row>
    <row r="12" spans="2:8" ht="31.5" x14ac:dyDescent="0.5">
      <c r="B12" s="21">
        <v>1999</v>
      </c>
      <c r="C12" s="21">
        <v>62088</v>
      </c>
      <c r="D12" s="21">
        <f t="shared" si="0"/>
        <v>1862.6399999999999</v>
      </c>
      <c r="G12" s="542"/>
    </row>
    <row r="13" spans="2:8" ht="21" x14ac:dyDescent="0.35">
      <c r="B13" s="21">
        <v>2000</v>
      </c>
      <c r="C13" s="21">
        <v>58572</v>
      </c>
      <c r="D13" s="21">
        <f t="shared" si="0"/>
        <v>1757.1599999999999</v>
      </c>
    </row>
    <row r="14" spans="2:8" ht="21" x14ac:dyDescent="0.35">
      <c r="B14" s="21">
        <v>2001</v>
      </c>
      <c r="C14" s="21">
        <v>60254</v>
      </c>
      <c r="D14" s="21">
        <f t="shared" si="0"/>
        <v>1807.62</v>
      </c>
    </row>
    <row r="15" spans="2:8" ht="21" x14ac:dyDescent="0.35">
      <c r="B15" s="21">
        <v>2002</v>
      </c>
      <c r="C15" s="21">
        <v>52163</v>
      </c>
      <c r="D15" s="21">
        <f t="shared" si="0"/>
        <v>1564.8899999999999</v>
      </c>
    </row>
    <row r="16" spans="2:8" ht="21" x14ac:dyDescent="0.35">
      <c r="B16" s="21">
        <v>2003</v>
      </c>
      <c r="C16" s="21">
        <v>54914</v>
      </c>
      <c r="D16" s="21">
        <f t="shared" si="0"/>
        <v>1647.4199999999998</v>
      </c>
    </row>
    <row r="17" spans="2:11" ht="21" x14ac:dyDescent="0.35">
      <c r="B17" s="21">
        <v>2004</v>
      </c>
      <c r="C17" s="21">
        <v>67539</v>
      </c>
      <c r="D17" s="21">
        <f t="shared" si="0"/>
        <v>2026.1699999999998</v>
      </c>
    </row>
    <row r="18" spans="2:11" ht="21" x14ac:dyDescent="0.35">
      <c r="B18" s="21">
        <v>2005</v>
      </c>
      <c r="C18" s="21">
        <v>61871</v>
      </c>
      <c r="D18" s="21">
        <f t="shared" si="0"/>
        <v>1856.1299999999999</v>
      </c>
    </row>
    <row r="19" spans="2:11" ht="21" x14ac:dyDescent="0.35">
      <c r="B19" s="21">
        <v>2006</v>
      </c>
      <c r="C19" s="21">
        <v>65895</v>
      </c>
      <c r="D19" s="21">
        <f t="shared" si="0"/>
        <v>1976.85</v>
      </c>
    </row>
    <row r="20" spans="2:11" ht="21" x14ac:dyDescent="0.35">
      <c r="B20" s="21">
        <v>2007</v>
      </c>
      <c r="C20" s="21">
        <v>65596</v>
      </c>
      <c r="D20" s="21">
        <f t="shared" si="0"/>
        <v>1967.8799999999999</v>
      </c>
    </row>
    <row r="21" spans="2:11" ht="21" x14ac:dyDescent="0.35">
      <c r="B21" s="21">
        <v>2008</v>
      </c>
      <c r="C21" s="21">
        <v>56880</v>
      </c>
      <c r="D21" s="21">
        <f t="shared" si="0"/>
        <v>1706.3999999999999</v>
      </c>
    </row>
    <row r="22" spans="2:11" ht="21" x14ac:dyDescent="0.35">
      <c r="B22" s="21">
        <v>2009</v>
      </c>
      <c r="C22" s="21">
        <v>64770</v>
      </c>
      <c r="D22" s="21">
        <f t="shared" si="0"/>
        <v>1943.1</v>
      </c>
    </row>
    <row r="23" spans="2:11" ht="21" x14ac:dyDescent="0.35">
      <c r="B23" s="21">
        <v>2010</v>
      </c>
      <c r="C23" s="21">
        <v>65133</v>
      </c>
      <c r="D23" s="21">
        <f t="shared" si="0"/>
        <v>1953.99</v>
      </c>
    </row>
    <row r="26" spans="2:11" x14ac:dyDescent="0.25">
      <c r="B26" s="474" t="s">
        <v>3635</v>
      </c>
    </row>
    <row r="27" spans="2:11" x14ac:dyDescent="0.25">
      <c r="B27" t="s">
        <v>3654</v>
      </c>
    </row>
    <row r="29" spans="2:11" x14ac:dyDescent="0.25">
      <c r="B29" t="s">
        <v>4913</v>
      </c>
    </row>
    <row r="30" spans="2:11" x14ac:dyDescent="0.25">
      <c r="B30" s="525" t="s">
        <v>4911</v>
      </c>
      <c r="C30" s="524"/>
    </row>
    <row r="31" spans="2:11" x14ac:dyDescent="0.25">
      <c r="B31" s="445"/>
      <c r="C31" t="s">
        <v>4919</v>
      </c>
    </row>
    <row r="32" spans="2:11" ht="24.75" customHeight="1" x14ac:dyDescent="0.25">
      <c r="C32" s="529" t="s">
        <v>4920</v>
      </c>
      <c r="D32" s="529"/>
      <c r="E32" s="529"/>
      <c r="F32" s="529"/>
      <c r="G32" s="529"/>
      <c r="H32" s="529"/>
      <c r="I32" s="529"/>
      <c r="J32" s="529"/>
      <c r="K32" s="529"/>
    </row>
    <row r="33" spans="2:11" x14ac:dyDescent="0.25">
      <c r="C33" s="531" t="s">
        <v>4914</v>
      </c>
      <c r="D33" s="531" t="s">
        <v>4915</v>
      </c>
      <c r="E33" s="531" t="s">
        <v>4916</v>
      </c>
      <c r="F33" s="530"/>
      <c r="G33" s="530"/>
      <c r="H33" s="530"/>
      <c r="I33" s="530"/>
      <c r="J33" s="530"/>
      <c r="K33" s="530"/>
    </row>
    <row r="34" spans="2:11" x14ac:dyDescent="0.25">
      <c r="B34" s="525" t="s">
        <v>4912</v>
      </c>
      <c r="C34" s="524"/>
    </row>
    <row r="35" spans="2:11" x14ac:dyDescent="0.25">
      <c r="C35" t="s">
        <v>4917</v>
      </c>
    </row>
    <row r="36" spans="2:11" x14ac:dyDescent="0.25">
      <c r="C36" t="s">
        <v>4918</v>
      </c>
    </row>
    <row r="37" spans="2:11" ht="15.75" x14ac:dyDescent="0.25">
      <c r="C37" s="532" t="s">
        <v>4921</v>
      </c>
      <c r="D37" s="532" t="s">
        <v>4922</v>
      </c>
    </row>
    <row r="39" spans="2:11" x14ac:dyDescent="0.25">
      <c r="B39" s="525" t="s">
        <v>2390</v>
      </c>
      <c r="C39" s="524"/>
    </row>
    <row r="40" spans="2:11" x14ac:dyDescent="0.25">
      <c r="C40" t="s">
        <v>4923</v>
      </c>
    </row>
    <row r="42" spans="2:11" x14ac:dyDescent="0.25">
      <c r="B42" s="525" t="s">
        <v>4924</v>
      </c>
      <c r="C42" s="524"/>
    </row>
    <row r="43" spans="2:11" x14ac:dyDescent="0.25">
      <c r="B43" t="s">
        <v>4926</v>
      </c>
      <c r="C43" t="s">
        <v>4927</v>
      </c>
    </row>
    <row r="45" spans="2:11" x14ac:dyDescent="0.25">
      <c r="B45" s="525" t="s">
        <v>4925</v>
      </c>
      <c r="C45" s="524"/>
    </row>
    <row r="46" spans="2:11" x14ac:dyDescent="0.25">
      <c r="B46" t="s">
        <v>4928</v>
      </c>
      <c r="C46" t="s">
        <v>4929</v>
      </c>
    </row>
    <row r="49" spans="2:2" ht="23.25" x14ac:dyDescent="0.35">
      <c r="B49" t="s">
        <v>4930</v>
      </c>
    </row>
  </sheetData>
  <phoneticPr fontId="0" type="noConversion"/>
  <pageMargins left="0.7" right="0.7" top="0.75" bottom="0.75" header="0.3" footer="0.3"/>
  <pageSetup orientation="portrait" verticalDpi="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dimension ref="A1:K29"/>
  <sheetViews>
    <sheetView workbookViewId="0">
      <pane xSplit="1" ySplit="4" topLeftCell="B17" activePane="bottomRight" state="frozen"/>
      <selection pane="topRight" activeCell="B1" sqref="B1"/>
      <selection pane="bottomLeft" activeCell="A5" sqref="A5"/>
      <selection pane="bottomRight" activeCell="F18" sqref="F18"/>
    </sheetView>
  </sheetViews>
  <sheetFormatPr defaultRowHeight="15" x14ac:dyDescent="0.25"/>
  <cols>
    <col min="1" max="1" width="25.85546875" customWidth="1"/>
    <col min="2" max="7" width="10.7109375" bestFit="1" customWidth="1"/>
    <col min="10" max="11" width="9.7109375" bestFit="1" customWidth="1"/>
  </cols>
  <sheetData>
    <row r="1" spans="1:11" ht="30" customHeight="1" x14ac:dyDescent="0.25">
      <c r="A1" s="23" t="s">
        <v>2393</v>
      </c>
      <c r="B1" s="23"/>
      <c r="C1" s="23"/>
      <c r="D1" s="23"/>
      <c r="E1" s="23"/>
      <c r="F1" s="23"/>
    </row>
    <row r="2" spans="1:11" ht="30" customHeight="1" x14ac:dyDescent="0.25">
      <c r="A2" s="24" t="s">
        <v>2394</v>
      </c>
      <c r="B2" s="24"/>
      <c r="C2" s="24"/>
      <c r="D2" s="24"/>
      <c r="E2" s="24"/>
      <c r="F2" s="24"/>
    </row>
    <row r="3" spans="1:11" ht="30" customHeight="1" x14ac:dyDescent="0.25">
      <c r="A3" s="25"/>
      <c r="B3" s="25"/>
      <c r="C3" s="25"/>
      <c r="D3" s="25"/>
      <c r="E3" s="25"/>
      <c r="F3" s="25"/>
    </row>
    <row r="4" spans="1:11" x14ac:dyDescent="0.25">
      <c r="A4" s="26"/>
      <c r="B4" s="27">
        <v>2004</v>
      </c>
      <c r="C4" s="27">
        <v>2005</v>
      </c>
      <c r="D4" s="27">
        <v>2006</v>
      </c>
      <c r="E4" s="27">
        <v>2007</v>
      </c>
      <c r="F4" s="27">
        <v>2008</v>
      </c>
      <c r="G4" s="27">
        <v>2009</v>
      </c>
      <c r="H4" s="28"/>
    </row>
    <row r="5" spans="1:11" x14ac:dyDescent="0.25">
      <c r="A5" s="26" t="s">
        <v>2395</v>
      </c>
      <c r="B5" s="29">
        <v>38168</v>
      </c>
      <c r="C5" s="29">
        <v>38533</v>
      </c>
      <c r="D5" s="29">
        <v>38898</v>
      </c>
      <c r="E5" s="29">
        <v>39263</v>
      </c>
      <c r="F5" s="29">
        <v>39629</v>
      </c>
      <c r="G5" s="29">
        <v>39994</v>
      </c>
    </row>
    <row r="6" spans="1:11" x14ac:dyDescent="0.25">
      <c r="A6" s="26" t="s">
        <v>2396</v>
      </c>
      <c r="B6" s="30" t="s">
        <v>2397</v>
      </c>
      <c r="C6" s="30" t="s">
        <v>2397</v>
      </c>
      <c r="D6" s="30" t="s">
        <v>2397</v>
      </c>
      <c r="E6" s="30" t="s">
        <v>2397</v>
      </c>
      <c r="F6" s="30" t="s">
        <v>2397</v>
      </c>
      <c r="G6" s="30" t="s">
        <v>2397</v>
      </c>
    </row>
    <row r="7" spans="1:11" x14ac:dyDescent="0.25">
      <c r="A7" s="26"/>
      <c r="B7" s="30"/>
      <c r="C7" s="30"/>
      <c r="D7" s="30"/>
      <c r="E7" s="30"/>
      <c r="F7" s="30"/>
    </row>
    <row r="8" spans="1:11" x14ac:dyDescent="0.25">
      <c r="A8" s="26" t="s">
        <v>2398</v>
      </c>
      <c r="B8" s="31">
        <v>36835</v>
      </c>
      <c r="C8" s="31">
        <v>39788</v>
      </c>
      <c r="D8" s="31">
        <v>44282</v>
      </c>
      <c r="E8" s="31">
        <v>51122</v>
      </c>
      <c r="F8" s="31">
        <v>60420</v>
      </c>
      <c r="G8" s="32">
        <v>58437</v>
      </c>
      <c r="I8" s="33" t="s">
        <v>2399</v>
      </c>
    </row>
    <row r="9" spans="1:11" x14ac:dyDescent="0.25">
      <c r="A9" s="34" t="s">
        <v>2400</v>
      </c>
      <c r="B9" s="35">
        <f t="shared" ref="B9:G9" si="0">B8</f>
        <v>36835</v>
      </c>
      <c r="C9" s="35">
        <f t="shared" si="0"/>
        <v>39788</v>
      </c>
      <c r="D9" s="35">
        <f t="shared" si="0"/>
        <v>44282</v>
      </c>
      <c r="E9" s="35">
        <f t="shared" si="0"/>
        <v>51122</v>
      </c>
      <c r="F9" s="35">
        <f t="shared" si="0"/>
        <v>60420</v>
      </c>
      <c r="G9" s="35">
        <f t="shared" si="0"/>
        <v>58437</v>
      </c>
      <c r="I9" s="33" t="s">
        <v>2401</v>
      </c>
    </row>
    <row r="10" spans="1:11" x14ac:dyDescent="0.25">
      <c r="A10" s="26"/>
      <c r="B10" s="30"/>
      <c r="C10" s="30"/>
      <c r="D10" s="30"/>
      <c r="E10" s="30"/>
      <c r="F10" s="30"/>
      <c r="I10" s="33" t="s">
        <v>2402</v>
      </c>
    </row>
    <row r="11" spans="1:11" x14ac:dyDescent="0.25">
      <c r="A11" s="26" t="s">
        <v>2403</v>
      </c>
      <c r="B11" s="31">
        <v>6596</v>
      </c>
      <c r="C11" s="31">
        <v>6031</v>
      </c>
      <c r="D11" s="31">
        <v>7650</v>
      </c>
      <c r="E11" s="31">
        <v>10693</v>
      </c>
      <c r="F11" s="31">
        <v>11598</v>
      </c>
      <c r="G11" s="32">
        <v>12155</v>
      </c>
      <c r="I11" s="33"/>
    </row>
    <row r="12" spans="1:11" x14ac:dyDescent="0.25">
      <c r="A12" s="34" t="s">
        <v>2404</v>
      </c>
      <c r="B12" s="35">
        <f t="shared" ref="B12:G12" si="1">B9-B11</f>
        <v>30239</v>
      </c>
      <c r="C12" s="35">
        <f t="shared" si="1"/>
        <v>33757</v>
      </c>
      <c r="D12" s="35">
        <f t="shared" si="1"/>
        <v>36632</v>
      </c>
      <c r="E12" s="35">
        <f t="shared" si="1"/>
        <v>40429</v>
      </c>
      <c r="F12" s="35">
        <f t="shared" si="1"/>
        <v>48822</v>
      </c>
      <c r="G12" s="35">
        <f t="shared" si="1"/>
        <v>46282</v>
      </c>
    </row>
    <row r="13" spans="1:11" x14ac:dyDescent="0.25">
      <c r="A13" s="26"/>
      <c r="B13" s="30"/>
      <c r="C13" s="30"/>
      <c r="D13" s="30"/>
      <c r="E13" s="30"/>
      <c r="F13" s="30"/>
      <c r="J13" s="12">
        <v>44023</v>
      </c>
      <c r="K13" s="12">
        <f>J13+3</f>
        <v>44026</v>
      </c>
    </row>
    <row r="14" spans="1:11" ht="30" x14ac:dyDescent="0.25">
      <c r="A14" s="26" t="s">
        <v>2405</v>
      </c>
      <c r="B14" s="31">
        <v>10841</v>
      </c>
      <c r="C14" s="31">
        <v>10789</v>
      </c>
      <c r="D14" s="31">
        <v>12256</v>
      </c>
      <c r="E14" s="31">
        <v>14273</v>
      </c>
      <c r="F14" s="31">
        <v>16366</v>
      </c>
      <c r="G14" s="32">
        <v>16579</v>
      </c>
    </row>
    <row r="15" spans="1:11" x14ac:dyDescent="0.25">
      <c r="A15" s="26" t="s">
        <v>2406</v>
      </c>
      <c r="B15" s="31">
        <v>7735</v>
      </c>
      <c r="C15" s="31">
        <v>6097</v>
      </c>
      <c r="D15" s="31">
        <v>6584</v>
      </c>
      <c r="E15" s="31">
        <v>7121</v>
      </c>
      <c r="F15" s="31">
        <v>8164</v>
      </c>
      <c r="G15" s="32">
        <v>9010</v>
      </c>
    </row>
    <row r="16" spans="1:11" x14ac:dyDescent="0.25">
      <c r="A16" s="26" t="s">
        <v>2407</v>
      </c>
      <c r="B16" s="31">
        <v>2711</v>
      </c>
      <c r="C16" s="31">
        <v>2462</v>
      </c>
      <c r="D16" s="31">
        <v>1728</v>
      </c>
      <c r="E16" s="31">
        <v>536</v>
      </c>
      <c r="F16" s="31">
        <v>2112</v>
      </c>
      <c r="G16">
        <v>330</v>
      </c>
    </row>
    <row r="17" spans="1:7" x14ac:dyDescent="0.25">
      <c r="A17" s="34" t="s">
        <v>2408</v>
      </c>
      <c r="B17" s="35">
        <f t="shared" ref="B17:G17" si="2">B12-SUM(B14:B16)</f>
        <v>8952</v>
      </c>
      <c r="C17" s="35">
        <f t="shared" si="2"/>
        <v>14409</v>
      </c>
      <c r="D17" s="35">
        <f t="shared" si="2"/>
        <v>16064</v>
      </c>
      <c r="E17" s="35">
        <f t="shared" si="2"/>
        <v>18499</v>
      </c>
      <c r="F17" s="35">
        <f t="shared" si="2"/>
        <v>22180</v>
      </c>
      <c r="G17" s="35">
        <f t="shared" si="2"/>
        <v>20363</v>
      </c>
    </row>
    <row r="18" spans="1:7" x14ac:dyDescent="0.25">
      <c r="A18" s="26"/>
    </row>
    <row r="19" spans="1:7" ht="30" x14ac:dyDescent="0.25">
      <c r="A19" s="26" t="s">
        <v>2409</v>
      </c>
      <c r="B19" s="31">
        <v>3244</v>
      </c>
      <c r="C19" s="31">
        <v>2219</v>
      </c>
      <c r="D19" s="31">
        <v>2198</v>
      </c>
      <c r="E19" s="31">
        <v>1636</v>
      </c>
      <c r="F19" s="31">
        <v>1772</v>
      </c>
      <c r="G19" s="31">
        <v>0</v>
      </c>
    </row>
    <row r="20" spans="1:7" x14ac:dyDescent="0.25">
      <c r="A20" s="26" t="s">
        <v>2410</v>
      </c>
      <c r="B20" s="31">
        <v>0</v>
      </c>
      <c r="C20" s="31">
        <v>0</v>
      </c>
      <c r="D20" s="31">
        <v>0</v>
      </c>
      <c r="E20" s="36">
        <v>-34</v>
      </c>
      <c r="F20" s="36">
        <v>-138</v>
      </c>
      <c r="G20">
        <v>-542</v>
      </c>
    </row>
    <row r="21" spans="1:7" x14ac:dyDescent="0.25">
      <c r="A21" s="34" t="s">
        <v>2411</v>
      </c>
      <c r="B21" s="35">
        <f t="shared" ref="B21:G21" si="3">B17+SUM(B19:B20)</f>
        <v>12196</v>
      </c>
      <c r="C21" s="35">
        <f t="shared" si="3"/>
        <v>16628</v>
      </c>
      <c r="D21" s="35">
        <f t="shared" si="3"/>
        <v>18262</v>
      </c>
      <c r="E21" s="35">
        <f t="shared" si="3"/>
        <v>20101</v>
      </c>
      <c r="F21" s="35">
        <f t="shared" si="3"/>
        <v>23814</v>
      </c>
      <c r="G21" s="35">
        <f t="shared" si="3"/>
        <v>19821</v>
      </c>
    </row>
    <row r="22" spans="1:7" x14ac:dyDescent="0.25">
      <c r="A22" s="26"/>
    </row>
    <row r="23" spans="1:7" x14ac:dyDescent="0.25">
      <c r="A23" s="26" t="s">
        <v>2412</v>
      </c>
      <c r="B23" s="31">
        <v>4028</v>
      </c>
      <c r="C23" s="31">
        <v>4374</v>
      </c>
      <c r="D23" s="31">
        <v>5663</v>
      </c>
      <c r="E23" s="31">
        <v>6036</v>
      </c>
      <c r="F23" s="31">
        <v>6133</v>
      </c>
      <c r="G23" s="32">
        <v>5252</v>
      </c>
    </row>
    <row r="24" spans="1:7" x14ac:dyDescent="0.25">
      <c r="A24" s="34" t="s">
        <v>2413</v>
      </c>
      <c r="B24" s="35">
        <f t="shared" ref="B24:G24" si="4">B21-B23</f>
        <v>8168</v>
      </c>
      <c r="C24" s="35">
        <f t="shared" si="4"/>
        <v>12254</v>
      </c>
      <c r="D24" s="35">
        <f t="shared" si="4"/>
        <v>12599</v>
      </c>
      <c r="E24" s="35">
        <f t="shared" si="4"/>
        <v>14065</v>
      </c>
      <c r="F24" s="35">
        <f t="shared" si="4"/>
        <v>17681</v>
      </c>
      <c r="G24" s="35">
        <f t="shared" si="4"/>
        <v>14569</v>
      </c>
    </row>
    <row r="25" spans="1:7" x14ac:dyDescent="0.25">
      <c r="A25" s="26"/>
    </row>
    <row r="28" spans="1:7" x14ac:dyDescent="0.25">
      <c r="A28" t="s">
        <v>4931</v>
      </c>
    </row>
    <row r="29" spans="1:7" x14ac:dyDescent="0.25">
      <c r="A29" t="s">
        <v>4932</v>
      </c>
    </row>
  </sheetData>
  <phoneticPr fontId="0" type="noConversion"/>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dimension ref="B2:R77"/>
  <sheetViews>
    <sheetView zoomScale="145" zoomScaleNormal="145" workbookViewId="0">
      <selection activeCell="F7" sqref="F7"/>
    </sheetView>
  </sheetViews>
  <sheetFormatPr defaultRowHeight="15" x14ac:dyDescent="0.25"/>
  <cols>
    <col min="1" max="1" width="3.7109375" customWidth="1"/>
    <col min="2" max="2" width="14.7109375" bestFit="1" customWidth="1"/>
  </cols>
  <sheetData>
    <row r="2" spans="2:15" x14ac:dyDescent="0.25">
      <c r="B2" t="s">
        <v>1625</v>
      </c>
      <c r="C2" t="s">
        <v>1626</v>
      </c>
      <c r="D2" t="s">
        <v>1627</v>
      </c>
      <c r="E2" t="s">
        <v>1628</v>
      </c>
      <c r="F2" t="s">
        <v>1629</v>
      </c>
      <c r="G2" t="s">
        <v>1630</v>
      </c>
      <c r="H2" t="s">
        <v>1631</v>
      </c>
      <c r="I2" t="s">
        <v>1632</v>
      </c>
      <c r="J2" t="s">
        <v>1633</v>
      </c>
      <c r="K2" t="s">
        <v>1634</v>
      </c>
      <c r="L2" t="s">
        <v>1635</v>
      </c>
      <c r="M2" t="s">
        <v>1636</v>
      </c>
      <c r="N2" t="s">
        <v>1637</v>
      </c>
      <c r="O2" t="s">
        <v>2337</v>
      </c>
    </row>
    <row r="3" spans="2:15" x14ac:dyDescent="0.25">
      <c r="B3" t="s">
        <v>1638</v>
      </c>
      <c r="C3">
        <v>4</v>
      </c>
      <c r="D3">
        <v>8</v>
      </c>
      <c r="E3">
        <v>23</v>
      </c>
      <c r="F3">
        <v>29</v>
      </c>
      <c r="G3">
        <v>10</v>
      </c>
      <c r="H3">
        <v>18</v>
      </c>
      <c r="I3">
        <v>30</v>
      </c>
      <c r="J3">
        <v>12</v>
      </c>
      <c r="K3">
        <v>15</v>
      </c>
      <c r="L3">
        <v>2</v>
      </c>
      <c r="M3">
        <v>11</v>
      </c>
      <c r="N3">
        <v>25</v>
      </c>
      <c r="O3">
        <f t="shared" ref="O3:O8" si="0">SUM(C3:N3)</f>
        <v>187</v>
      </c>
    </row>
    <row r="4" spans="2:15" x14ac:dyDescent="0.25">
      <c r="B4" t="s">
        <v>1639</v>
      </c>
      <c r="C4">
        <v>15</v>
      </c>
      <c r="D4">
        <v>16</v>
      </c>
      <c r="E4">
        <v>17</v>
      </c>
      <c r="F4">
        <v>8</v>
      </c>
      <c r="G4">
        <v>2</v>
      </c>
      <c r="H4">
        <v>31</v>
      </c>
      <c r="I4">
        <v>32</v>
      </c>
      <c r="J4">
        <v>18</v>
      </c>
      <c r="K4">
        <v>24</v>
      </c>
      <c r="L4">
        <v>30</v>
      </c>
      <c r="M4">
        <v>3</v>
      </c>
      <c r="N4">
        <v>26</v>
      </c>
      <c r="O4">
        <f t="shared" si="0"/>
        <v>222</v>
      </c>
    </row>
    <row r="5" spans="2:15" x14ac:dyDescent="0.25">
      <c r="B5" t="s">
        <v>1640</v>
      </c>
      <c r="C5">
        <v>22</v>
      </c>
      <c r="D5">
        <v>44</v>
      </c>
      <c r="E5">
        <v>0</v>
      </c>
      <c r="F5">
        <v>6</v>
      </c>
      <c r="G5">
        <v>31</v>
      </c>
      <c r="H5">
        <v>22</v>
      </c>
      <c r="I5">
        <v>30</v>
      </c>
      <c r="J5">
        <v>22</v>
      </c>
      <c r="K5">
        <v>34</v>
      </c>
      <c r="L5">
        <v>43</v>
      </c>
      <c r="M5">
        <v>33</v>
      </c>
      <c r="N5">
        <v>40</v>
      </c>
      <c r="O5">
        <f t="shared" si="0"/>
        <v>327</v>
      </c>
    </row>
    <row r="6" spans="2:15" x14ac:dyDescent="0.25">
      <c r="B6" t="s">
        <v>1641</v>
      </c>
      <c r="C6">
        <v>39</v>
      </c>
      <c r="D6">
        <v>37</v>
      </c>
      <c r="E6">
        <v>0</v>
      </c>
      <c r="F6">
        <v>24</v>
      </c>
      <c r="G6">
        <v>17</v>
      </c>
      <c r="H6">
        <v>22</v>
      </c>
      <c r="I6">
        <v>0</v>
      </c>
      <c r="J6">
        <v>29</v>
      </c>
      <c r="K6">
        <v>31</v>
      </c>
      <c r="L6">
        <v>6</v>
      </c>
      <c r="M6">
        <v>29</v>
      </c>
      <c r="N6">
        <v>17</v>
      </c>
      <c r="O6">
        <f t="shared" si="0"/>
        <v>251</v>
      </c>
    </row>
    <row r="7" spans="2:15" x14ac:dyDescent="0.25">
      <c r="B7" t="s">
        <v>1642</v>
      </c>
      <c r="C7">
        <v>49</v>
      </c>
      <c r="D7">
        <v>10</v>
      </c>
      <c r="E7">
        <v>7</v>
      </c>
      <c r="F7">
        <v>32</v>
      </c>
      <c r="G7">
        <v>2</v>
      </c>
      <c r="H7">
        <v>13</v>
      </c>
      <c r="I7">
        <v>19</v>
      </c>
      <c r="J7">
        <v>45</v>
      </c>
      <c r="K7">
        <v>39</v>
      </c>
      <c r="L7">
        <v>40</v>
      </c>
      <c r="M7">
        <v>24</v>
      </c>
      <c r="N7">
        <v>24</v>
      </c>
      <c r="O7">
        <f t="shared" si="0"/>
        <v>304</v>
      </c>
    </row>
    <row r="8" spans="2:15" x14ac:dyDescent="0.25">
      <c r="B8" t="s">
        <v>1643</v>
      </c>
      <c r="C8">
        <v>15</v>
      </c>
      <c r="D8">
        <v>43</v>
      </c>
      <c r="E8">
        <v>14</v>
      </c>
      <c r="F8">
        <v>21</v>
      </c>
      <c r="G8">
        <v>7</v>
      </c>
      <c r="H8">
        <v>11</v>
      </c>
      <c r="I8">
        <v>38</v>
      </c>
      <c r="J8">
        <v>18</v>
      </c>
      <c r="K8">
        <v>41</v>
      </c>
      <c r="L8">
        <v>37</v>
      </c>
      <c r="M8">
        <v>18</v>
      </c>
      <c r="N8">
        <v>38</v>
      </c>
      <c r="O8">
        <f t="shared" si="0"/>
        <v>301</v>
      </c>
    </row>
    <row r="9" spans="2:15" x14ac:dyDescent="0.25">
      <c r="B9" t="s">
        <v>2337</v>
      </c>
      <c r="C9">
        <f>SUM(C3:C8)</f>
        <v>144</v>
      </c>
      <c r="D9">
        <f t="shared" ref="D9:N9" si="1">SUM(D3:D8)</f>
        <v>158</v>
      </c>
      <c r="E9">
        <f t="shared" si="1"/>
        <v>61</v>
      </c>
      <c r="F9">
        <f t="shared" si="1"/>
        <v>120</v>
      </c>
      <c r="G9">
        <f t="shared" si="1"/>
        <v>69</v>
      </c>
      <c r="H9">
        <f t="shared" si="1"/>
        <v>117</v>
      </c>
      <c r="I9">
        <f t="shared" si="1"/>
        <v>149</v>
      </c>
      <c r="J9">
        <f t="shared" si="1"/>
        <v>144</v>
      </c>
      <c r="K9">
        <f>SUM(K3:K8)</f>
        <v>184</v>
      </c>
      <c r="L9">
        <f>SUM(L3:L8)</f>
        <v>158</v>
      </c>
      <c r="M9">
        <f t="shared" si="1"/>
        <v>118</v>
      </c>
      <c r="N9">
        <f t="shared" si="1"/>
        <v>170</v>
      </c>
    </row>
    <row r="11" spans="2:15" x14ac:dyDescent="0.25">
      <c r="B11" s="305" t="s">
        <v>1648</v>
      </c>
      <c r="C11" s="306" t="s">
        <v>1649</v>
      </c>
      <c r="L11" t="s">
        <v>4989</v>
      </c>
      <c r="M11" t="s">
        <v>4990</v>
      </c>
      <c r="O11" t="s">
        <v>4989</v>
      </c>
    </row>
    <row r="12" spans="2:15" x14ac:dyDescent="0.25">
      <c r="L12" t="s">
        <v>4991</v>
      </c>
      <c r="M12" t="s">
        <v>4992</v>
      </c>
    </row>
    <row r="13" spans="2:15" x14ac:dyDescent="0.25">
      <c r="B13" s="305"/>
      <c r="C13" s="307" t="s">
        <v>1650</v>
      </c>
      <c r="L13" t="s">
        <v>4993</v>
      </c>
      <c r="M13" t="s">
        <v>4994</v>
      </c>
    </row>
    <row r="14" spans="2:15" x14ac:dyDescent="0.25">
      <c r="B14" s="305"/>
      <c r="C14" s="307"/>
    </row>
    <row r="15" spans="2:15" x14ac:dyDescent="0.25">
      <c r="B15" s="305">
        <v>1</v>
      </c>
      <c r="C15" s="307" t="s">
        <v>1651</v>
      </c>
    </row>
    <row r="16" spans="2:15" x14ac:dyDescent="0.25">
      <c r="B16" s="305">
        <v>2</v>
      </c>
      <c r="C16" s="307" t="s">
        <v>1652</v>
      </c>
    </row>
    <row r="17" spans="2:3" x14ac:dyDescent="0.25">
      <c r="B17" s="305">
        <v>3</v>
      </c>
      <c r="C17" s="307" t="s">
        <v>1653</v>
      </c>
    </row>
    <row r="18" spans="2:3" x14ac:dyDescent="0.25">
      <c r="B18" s="305">
        <v>4</v>
      </c>
      <c r="C18" s="307" t="s">
        <v>1654</v>
      </c>
    </row>
    <row r="20" spans="2:3" x14ac:dyDescent="0.25">
      <c r="B20" s="305" t="s">
        <v>1648</v>
      </c>
      <c r="C20" s="306" t="s">
        <v>1655</v>
      </c>
    </row>
    <row r="21" spans="2:3" x14ac:dyDescent="0.25">
      <c r="B21" s="305">
        <v>1</v>
      </c>
      <c r="C21" s="307" t="s">
        <v>4942</v>
      </c>
    </row>
    <row r="22" spans="2:3" x14ac:dyDescent="0.25">
      <c r="B22" s="305">
        <v>2</v>
      </c>
      <c r="C22" s="307" t="s">
        <v>1656</v>
      </c>
    </row>
    <row r="23" spans="2:3" x14ac:dyDescent="0.25">
      <c r="B23" s="305" t="s">
        <v>1657</v>
      </c>
      <c r="C23" s="307" t="s">
        <v>1658</v>
      </c>
    </row>
    <row r="52" spans="2:18" x14ac:dyDescent="0.25"/>
    <row r="58" spans="2:18" x14ac:dyDescent="0.25">
      <c r="B58" s="392" t="s">
        <v>2265</v>
      </c>
      <c r="C58" s="393"/>
      <c r="D58" s="393"/>
      <c r="E58" s="393"/>
      <c r="F58" s="393"/>
      <c r="G58" s="393"/>
      <c r="H58" s="393"/>
      <c r="I58" s="393"/>
      <c r="J58" s="393"/>
      <c r="K58" s="393"/>
      <c r="L58" s="393"/>
      <c r="M58" s="393"/>
      <c r="N58" s="393"/>
    </row>
    <row r="59" spans="2:18" x14ac:dyDescent="0.25">
      <c r="B59" s="393"/>
      <c r="C59" s="393"/>
      <c r="D59" s="393"/>
      <c r="E59" s="393"/>
      <c r="F59" s="393"/>
      <c r="G59" s="393"/>
      <c r="H59" s="393"/>
      <c r="I59" s="393"/>
      <c r="J59" s="393"/>
      <c r="K59" s="393"/>
      <c r="L59" s="393"/>
      <c r="M59" s="393"/>
      <c r="N59" s="393"/>
    </row>
    <row r="60" spans="2:18" x14ac:dyDescent="0.25">
      <c r="B60" s="393"/>
      <c r="C60" s="393"/>
      <c r="D60" s="393"/>
      <c r="E60" s="393"/>
      <c r="F60" s="393"/>
      <c r="G60" s="393"/>
      <c r="H60" s="393"/>
      <c r="I60" s="393"/>
      <c r="J60" s="393"/>
      <c r="K60" s="393"/>
      <c r="L60" s="393"/>
      <c r="M60" s="393"/>
      <c r="N60" s="393"/>
    </row>
    <row r="61" spans="2:18" x14ac:dyDescent="0.25">
      <c r="B61" s="394" t="s">
        <v>2266</v>
      </c>
      <c r="C61" s="393"/>
      <c r="D61" s="393"/>
      <c r="I61" s="395" t="s">
        <v>2267</v>
      </c>
      <c r="J61" s="395" t="s">
        <v>2268</v>
      </c>
      <c r="K61" s="395" t="s">
        <v>2269</v>
      </c>
      <c r="L61" s="395" t="s">
        <v>2270</v>
      </c>
      <c r="M61" s="395" t="s">
        <v>2271</v>
      </c>
      <c r="N61" s="395" t="s">
        <v>2272</v>
      </c>
      <c r="O61" s="395" t="s">
        <v>2273</v>
      </c>
      <c r="P61" s="395" t="s">
        <v>2274</v>
      </c>
      <c r="Q61" s="395" t="s">
        <v>2275</v>
      </c>
      <c r="R61" s="395" t="s">
        <v>2276</v>
      </c>
    </row>
    <row r="62" spans="2:18" x14ac:dyDescent="0.25">
      <c r="B62" s="393"/>
      <c r="C62" s="393"/>
      <c r="D62" s="393"/>
      <c r="I62" s="393"/>
      <c r="J62" s="393"/>
      <c r="K62" s="393"/>
      <c r="L62" s="393"/>
      <c r="M62" s="393"/>
      <c r="N62" s="393"/>
      <c r="O62" s="393"/>
      <c r="P62" s="393"/>
      <c r="Q62" s="393"/>
      <c r="R62" s="393"/>
    </row>
    <row r="63" spans="2:18" x14ac:dyDescent="0.25">
      <c r="B63" s="392" t="s">
        <v>2277</v>
      </c>
      <c r="C63" s="393"/>
      <c r="D63" s="393"/>
      <c r="I63" s="396">
        <v>63163.64</v>
      </c>
      <c r="J63" s="396">
        <v>63163.64</v>
      </c>
      <c r="K63" s="396">
        <v>63163.64</v>
      </c>
      <c r="L63" s="396">
        <v>63163.64</v>
      </c>
      <c r="M63" s="396">
        <v>63163.64</v>
      </c>
      <c r="N63" s="396">
        <v>63163.64</v>
      </c>
      <c r="O63" s="396">
        <v>63163.64</v>
      </c>
      <c r="P63" s="396">
        <v>63163.64</v>
      </c>
      <c r="Q63" s="396">
        <v>63163.64</v>
      </c>
      <c r="R63" s="396">
        <v>63163.64</v>
      </c>
    </row>
    <row r="64" spans="2:18" x14ac:dyDescent="0.25">
      <c r="B64" s="393"/>
      <c r="C64" s="392" t="s">
        <v>2265</v>
      </c>
      <c r="D64" s="393"/>
      <c r="I64" s="393"/>
      <c r="J64" s="393"/>
      <c r="K64" s="393"/>
      <c r="L64" s="393"/>
      <c r="M64" s="393"/>
      <c r="N64" s="393"/>
      <c r="O64" s="393"/>
      <c r="P64" s="393"/>
      <c r="Q64" s="393"/>
      <c r="R64" s="393"/>
    </row>
    <row r="65" spans="2:18" x14ac:dyDescent="0.25">
      <c r="B65" s="393"/>
      <c r="C65" s="393"/>
      <c r="D65" s="393" t="s">
        <v>2278</v>
      </c>
      <c r="I65" s="396">
        <v>165.84</v>
      </c>
      <c r="J65" s="396">
        <v>161.51</v>
      </c>
      <c r="K65" s="396">
        <v>157.22999999999999</v>
      </c>
      <c r="L65" s="396">
        <v>151.79</v>
      </c>
      <c r="M65" s="396">
        <v>104.41</v>
      </c>
      <c r="N65" s="397">
        <v>104.41</v>
      </c>
      <c r="O65" s="397">
        <v>104.41</v>
      </c>
      <c r="P65" s="397">
        <v>104.41</v>
      </c>
      <c r="Q65" s="397">
        <v>104.41</v>
      </c>
      <c r="R65" s="397">
        <v>104.41</v>
      </c>
    </row>
    <row r="66" spans="2:18" x14ac:dyDescent="0.25">
      <c r="B66" s="393"/>
      <c r="C66" s="393"/>
      <c r="D66" s="393" t="s">
        <v>2279</v>
      </c>
      <c r="I66" s="396">
        <v>18083.599999999999</v>
      </c>
      <c r="J66" s="396">
        <v>18083.599999999999</v>
      </c>
      <c r="K66" s="396">
        <v>18083.599999999999</v>
      </c>
      <c r="L66" s="396">
        <v>18083.599999999999</v>
      </c>
      <c r="M66" s="396">
        <v>18083.599999999999</v>
      </c>
      <c r="N66" s="397">
        <v>18083.599999999999</v>
      </c>
      <c r="O66" s="397">
        <v>18083.599999999999</v>
      </c>
      <c r="P66" s="397">
        <v>18083.599999999999</v>
      </c>
      <c r="Q66" s="397">
        <v>18083.599999999999</v>
      </c>
      <c r="R66" s="397">
        <v>18083.599999999999</v>
      </c>
    </row>
    <row r="67" spans="2:18" x14ac:dyDescent="0.25">
      <c r="B67" s="393"/>
      <c r="C67" s="393"/>
      <c r="D67" s="393" t="s">
        <v>2280</v>
      </c>
      <c r="I67" s="396">
        <v>911.59</v>
      </c>
      <c r="J67" s="398">
        <v>1049.6200000000001</v>
      </c>
      <c r="K67" s="398">
        <v>1117.0100000000002</v>
      </c>
      <c r="L67" s="398">
        <v>1186.8900000000003</v>
      </c>
      <c r="M67" s="398">
        <v>1259.5100000000002</v>
      </c>
      <c r="N67" s="398">
        <v>1332.13</v>
      </c>
      <c r="O67" s="398">
        <v>1404.75</v>
      </c>
      <c r="P67" s="398">
        <v>1477.37</v>
      </c>
      <c r="Q67" s="398">
        <v>1549.9899999999998</v>
      </c>
      <c r="R67" s="398">
        <v>1622.6099999999997</v>
      </c>
    </row>
    <row r="68" spans="2:18" x14ac:dyDescent="0.25">
      <c r="B68" s="393"/>
      <c r="C68" s="393"/>
      <c r="D68" s="393" t="s">
        <v>2281</v>
      </c>
      <c r="I68" s="396">
        <v>0</v>
      </c>
      <c r="J68" s="396">
        <v>0</v>
      </c>
      <c r="K68" s="396">
        <v>0</v>
      </c>
      <c r="L68" s="396">
        <v>0</v>
      </c>
      <c r="M68" s="396">
        <v>1519.06</v>
      </c>
      <c r="N68" s="398">
        <v>1519.06</v>
      </c>
      <c r="O68" s="398">
        <v>1519.06</v>
      </c>
      <c r="P68" s="398">
        <v>1519.06</v>
      </c>
      <c r="Q68" s="398">
        <v>1519.06</v>
      </c>
      <c r="R68" s="398">
        <v>1519.06</v>
      </c>
    </row>
    <row r="69" spans="2:18" x14ac:dyDescent="0.25">
      <c r="B69" s="393"/>
      <c r="C69" s="393"/>
      <c r="D69" s="393" t="s">
        <v>2282</v>
      </c>
      <c r="I69" s="396">
        <v>41888.050000000003</v>
      </c>
      <c r="J69" s="396">
        <v>48684.97</v>
      </c>
      <c r="K69" s="396">
        <v>57397.45</v>
      </c>
      <c r="L69" s="396">
        <v>66736.3</v>
      </c>
      <c r="M69" s="396">
        <v>79480.39</v>
      </c>
      <c r="N69" s="397">
        <v>96909.904354778017</v>
      </c>
      <c r="O69" s="397">
        <v>119183.57359521001</v>
      </c>
      <c r="P69" s="397">
        <v>146903.79158339475</v>
      </c>
      <c r="Q69" s="397">
        <v>182494.53289140115</v>
      </c>
      <c r="R69" s="397">
        <v>228973.0986070552</v>
      </c>
    </row>
    <row r="70" spans="2:18" x14ac:dyDescent="0.25">
      <c r="B70" s="399"/>
      <c r="C70" s="399"/>
      <c r="D70" s="399" t="s">
        <v>2283</v>
      </c>
      <c r="E70" s="399"/>
      <c r="F70" s="399"/>
      <c r="G70" s="399"/>
      <c r="H70" s="399"/>
      <c r="I70" s="400">
        <f t="shared" ref="I70:R70" si="2">SUM(I65:I69)</f>
        <v>61049.08</v>
      </c>
      <c r="J70" s="400">
        <f t="shared" si="2"/>
        <v>67979.7</v>
      </c>
      <c r="K70" s="400">
        <f t="shared" si="2"/>
        <v>76755.289999999994</v>
      </c>
      <c r="L70" s="400">
        <f t="shared" si="2"/>
        <v>86158.58</v>
      </c>
      <c r="M70" s="400">
        <f t="shared" si="2"/>
        <v>100446.97</v>
      </c>
      <c r="N70" s="400">
        <f t="shared" si="2"/>
        <v>117949.10435477801</v>
      </c>
      <c r="O70" s="400">
        <f t="shared" si="2"/>
        <v>140295.39359521001</v>
      </c>
      <c r="P70" s="400">
        <f t="shared" si="2"/>
        <v>168088.23158339475</v>
      </c>
      <c r="Q70" s="400">
        <f t="shared" si="2"/>
        <v>203751.59289140115</v>
      </c>
      <c r="R70" s="400">
        <f t="shared" si="2"/>
        <v>250302.7786070552</v>
      </c>
    </row>
    <row r="71" spans="2:18" x14ac:dyDescent="0.25">
      <c r="B71" s="392"/>
      <c r="C71" s="392"/>
      <c r="D71" s="392"/>
      <c r="E71" s="392"/>
      <c r="F71" s="392"/>
      <c r="G71" s="392"/>
      <c r="H71" s="392"/>
      <c r="I71" s="401"/>
      <c r="J71" s="401"/>
      <c r="K71" s="401"/>
      <c r="L71" s="401"/>
      <c r="M71" s="401"/>
      <c r="N71" s="392"/>
      <c r="O71" s="392"/>
      <c r="P71" s="392"/>
      <c r="Q71" s="392"/>
      <c r="R71" s="392"/>
    </row>
    <row r="72" spans="2:18" x14ac:dyDescent="0.25">
      <c r="B72" s="393"/>
      <c r="C72" s="393"/>
      <c r="D72" s="393" t="s">
        <v>2284</v>
      </c>
      <c r="E72" s="393"/>
      <c r="F72" s="393"/>
      <c r="G72" s="393"/>
      <c r="H72" s="393"/>
      <c r="I72" s="398">
        <v>18323.670000000078</v>
      </c>
      <c r="J72" s="398">
        <v>30987.880000000052</v>
      </c>
      <c r="K72" s="398">
        <v>32087.88999999997</v>
      </c>
      <c r="L72" s="398">
        <v>40759.440000000046</v>
      </c>
      <c r="M72" s="398">
        <v>94842.170000000042</v>
      </c>
      <c r="N72" s="398">
        <v>130865.66062111352</v>
      </c>
      <c r="O72" s="398">
        <v>167885.51630032866</v>
      </c>
      <c r="P72" s="398">
        <v>211543.07277920665</v>
      </c>
      <c r="Q72" s="398">
        <v>274024.42053567385</v>
      </c>
      <c r="R72" s="398">
        <v>361970.2459025865</v>
      </c>
    </row>
    <row r="73" spans="2:18" ht="15.75" thickBot="1" x14ac:dyDescent="0.3">
      <c r="B73" s="402" t="s">
        <v>2285</v>
      </c>
      <c r="C73" s="402"/>
      <c r="D73" s="402"/>
      <c r="E73" s="402"/>
      <c r="F73" s="402"/>
      <c r="G73" s="402"/>
      <c r="H73" s="402"/>
      <c r="I73" s="403">
        <f>I70+I72</f>
        <v>79372.750000000087</v>
      </c>
      <c r="J73" s="403">
        <f t="shared" ref="J73:R73" si="3">J70+J72</f>
        <v>98967.580000000045</v>
      </c>
      <c r="K73" s="403">
        <f t="shared" si="3"/>
        <v>108843.17999999996</v>
      </c>
      <c r="L73" s="403">
        <f t="shared" si="3"/>
        <v>126918.02000000005</v>
      </c>
      <c r="M73" s="403">
        <f t="shared" si="3"/>
        <v>195289.14000000004</v>
      </c>
      <c r="N73" s="403">
        <f t="shared" si="3"/>
        <v>248814.76497589154</v>
      </c>
      <c r="O73" s="403">
        <f t="shared" si="3"/>
        <v>308180.9098955387</v>
      </c>
      <c r="P73" s="403">
        <f t="shared" si="3"/>
        <v>379631.30436260137</v>
      </c>
      <c r="Q73" s="403">
        <f t="shared" si="3"/>
        <v>477776.013427075</v>
      </c>
      <c r="R73" s="403">
        <f t="shared" si="3"/>
        <v>612273.02450964169</v>
      </c>
    </row>
    <row r="74" spans="2:18" ht="15.75" thickTop="1" x14ac:dyDescent="0.25">
      <c r="B74" s="393"/>
      <c r="C74" s="404" t="s">
        <v>2286</v>
      </c>
      <c r="D74" s="393"/>
      <c r="E74" s="393"/>
      <c r="F74" s="393"/>
      <c r="G74" s="393"/>
      <c r="H74" s="393"/>
      <c r="I74" s="398">
        <v>0</v>
      </c>
      <c r="J74" s="398">
        <v>0</v>
      </c>
      <c r="K74" s="398">
        <v>0</v>
      </c>
      <c r="L74" s="398">
        <v>0.24</v>
      </c>
      <c r="M74" s="398">
        <v>15.35</v>
      </c>
      <c r="N74" s="398">
        <v>0</v>
      </c>
      <c r="O74" s="398">
        <v>0</v>
      </c>
      <c r="P74" s="398">
        <v>0</v>
      </c>
      <c r="Q74" s="398">
        <v>0</v>
      </c>
      <c r="R74" s="398">
        <v>0</v>
      </c>
    </row>
    <row r="75" spans="2:18" x14ac:dyDescent="0.25">
      <c r="B75" s="404"/>
      <c r="C75" s="404"/>
      <c r="D75" s="393"/>
      <c r="E75" s="393"/>
      <c r="F75" s="393"/>
      <c r="G75" s="393"/>
      <c r="H75" s="393"/>
      <c r="I75" s="393"/>
      <c r="J75" s="393"/>
      <c r="K75" s="393"/>
      <c r="L75" s="393"/>
      <c r="M75" s="393"/>
      <c r="N75" s="393"/>
      <c r="O75" s="393"/>
      <c r="P75" s="393"/>
      <c r="Q75" s="393"/>
      <c r="R75" s="393"/>
    </row>
    <row r="76" spans="2:18" ht="15.75" thickBot="1" x14ac:dyDescent="0.3">
      <c r="B76" s="402" t="s">
        <v>2287</v>
      </c>
      <c r="C76" s="402"/>
      <c r="D76" s="402"/>
      <c r="E76" s="402"/>
      <c r="F76" s="402"/>
      <c r="G76" s="402"/>
      <c r="H76" s="402"/>
      <c r="I76" s="403">
        <f>I63+I73</f>
        <v>142536.39000000007</v>
      </c>
      <c r="J76" s="403">
        <v>162131.22000000003</v>
      </c>
      <c r="K76" s="403">
        <v>172006.81999999995</v>
      </c>
      <c r="L76" s="403">
        <v>190081.42000000004</v>
      </c>
      <c r="M76" s="403">
        <v>258437.43000000002</v>
      </c>
      <c r="N76" s="403">
        <v>311978.40497589152</v>
      </c>
      <c r="O76" s="403">
        <v>371344.54989553872</v>
      </c>
      <c r="P76" s="403">
        <v>442794.94436260138</v>
      </c>
      <c r="Q76" s="403">
        <v>540939.65342707501</v>
      </c>
      <c r="R76" s="403">
        <v>675436.66450964171</v>
      </c>
    </row>
    <row r="77" spans="2:18" ht="15.75" thickTop="1" x14ac:dyDescent="0.25"/>
  </sheetData>
  <phoneticPr fontId="0" type="noConversion"/>
  <pageMargins left="0.7" right="0.7" top="0.75" bottom="0.75" header="0.3" footer="0.3"/>
  <pageSetup orientation="portrait" r:id="rId1"/>
  <drawing r:id="rId2"/>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dimension ref="B2:J16"/>
  <sheetViews>
    <sheetView workbookViewId="0"/>
  </sheetViews>
  <sheetFormatPr defaultRowHeight="15" x14ac:dyDescent="0.25"/>
  <sheetData>
    <row r="2" spans="2:10" x14ac:dyDescent="0.25">
      <c r="B2" t="s">
        <v>2426</v>
      </c>
    </row>
    <row r="3" spans="2:10" x14ac:dyDescent="0.25">
      <c r="B3" t="s">
        <v>2427</v>
      </c>
    </row>
    <row r="6" spans="2:10" x14ac:dyDescent="0.25">
      <c r="B6" t="s">
        <v>2428</v>
      </c>
    </row>
    <row r="9" spans="2:10" x14ac:dyDescent="0.25">
      <c r="B9" s="150" t="s">
        <v>1644</v>
      </c>
    </row>
    <row r="11" spans="2:10" x14ac:dyDescent="0.25">
      <c r="C11" s="558" t="s">
        <v>1645</v>
      </c>
      <c r="D11" s="559"/>
      <c r="E11" s="559"/>
      <c r="F11" s="560"/>
      <c r="G11" s="301"/>
      <c r="H11" s="302" t="s">
        <v>1646</v>
      </c>
      <c r="I11" s="303"/>
      <c r="J11" s="304"/>
    </row>
    <row r="13" spans="2:10" x14ac:dyDescent="0.25">
      <c r="B13" s="150" t="s">
        <v>1647</v>
      </c>
    </row>
    <row r="15" spans="2:10" x14ac:dyDescent="0.25">
      <c r="B15" t="s">
        <v>4943</v>
      </c>
    </row>
    <row r="16" spans="2:10" x14ac:dyDescent="0.25">
      <c r="B16" t="s">
        <v>4944</v>
      </c>
    </row>
  </sheetData>
  <mergeCells count="1">
    <mergeCell ref="C11:F11"/>
  </mergeCells>
  <phoneticPr fontId="0"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dimension ref="B2:M73"/>
  <sheetViews>
    <sheetView topLeftCell="F1" zoomScale="145" zoomScaleNormal="145" workbookViewId="0">
      <selection activeCell="J14" sqref="J14"/>
    </sheetView>
  </sheetViews>
  <sheetFormatPr defaultRowHeight="15" x14ac:dyDescent="0.25"/>
  <cols>
    <col min="10" max="10" width="61.5703125" bestFit="1" customWidth="1"/>
  </cols>
  <sheetData>
    <row r="2" spans="2:11" x14ac:dyDescent="0.25">
      <c r="B2" t="s">
        <v>1454</v>
      </c>
      <c r="D2" t="s">
        <v>1453</v>
      </c>
      <c r="F2" t="s">
        <v>1452</v>
      </c>
      <c r="H2" t="s">
        <v>1616</v>
      </c>
    </row>
    <row r="3" spans="2:11" x14ac:dyDescent="0.25">
      <c r="D3">
        <v>2001</v>
      </c>
    </row>
    <row r="4" spans="2:11" x14ac:dyDescent="0.25">
      <c r="B4">
        <v>45</v>
      </c>
      <c r="D4">
        <v>45</v>
      </c>
      <c r="F4" s="12">
        <v>40973</v>
      </c>
      <c r="I4" s="445" t="e">
        <v>#DIV/0!</v>
      </c>
      <c r="J4" t="s">
        <v>1617</v>
      </c>
      <c r="K4" t="e">
        <f>G17/H17</f>
        <v>#DIV/0!</v>
      </c>
    </row>
    <row r="5" spans="2:11" x14ac:dyDescent="0.25">
      <c r="B5">
        <v>56</v>
      </c>
      <c r="D5">
        <v>56</v>
      </c>
      <c r="F5" s="12">
        <v>41032</v>
      </c>
      <c r="I5" s="445" t="e">
        <v>#N/A</v>
      </c>
      <c r="J5" t="s">
        <v>1618</v>
      </c>
      <c r="K5" t="e">
        <f>HLOOKUP("Australia",G18:I18,1,FALSE)</f>
        <v>#N/A</v>
      </c>
    </row>
    <row r="6" spans="2:11" x14ac:dyDescent="0.25">
      <c r="B6">
        <v>75</v>
      </c>
      <c r="D6">
        <v>45</v>
      </c>
      <c r="H6" s="299"/>
      <c r="I6" s="2" t="s">
        <v>1619</v>
      </c>
      <c r="J6" t="s">
        <v>1620</v>
      </c>
      <c r="K6" s="299" t="e">
        <f>IRR({1,1,1,1})</f>
        <v>#NUM!</v>
      </c>
    </row>
    <row r="7" spans="2:11" x14ac:dyDescent="0.25">
      <c r="B7">
        <v>95</v>
      </c>
      <c r="D7">
        <v>54</v>
      </c>
      <c r="I7" t="e">
        <v>#VALUE!</v>
      </c>
      <c r="J7" t="s">
        <v>1621</v>
      </c>
      <c r="K7">
        <f>FIND(I20,G20)</f>
        <v>1</v>
      </c>
    </row>
    <row r="8" spans="2:11" x14ac:dyDescent="0.25">
      <c r="B8" s="148" t="s">
        <v>1451</v>
      </c>
      <c r="D8">
        <v>65</v>
      </c>
      <c r="I8" t="e">
        <v>#REF!</v>
      </c>
      <c r="J8" t="s">
        <v>1622</v>
      </c>
      <c r="K8" t="e">
        <f>INDEX(G21:K21,9)</f>
        <v>#REF!</v>
      </c>
    </row>
    <row r="9" spans="2:11" x14ac:dyDescent="0.25">
      <c r="B9">
        <v>65</v>
      </c>
      <c r="D9">
        <v>45</v>
      </c>
      <c r="I9" s="445" t="e">
        <v>#NAME?</v>
      </c>
      <c r="J9" t="s">
        <v>1623</v>
      </c>
      <c r="K9" t="e">
        <f ca="1">sums(G22:K22)</f>
        <v>#NAME?</v>
      </c>
    </row>
    <row r="10" spans="2:11" ht="30" x14ac:dyDescent="0.25">
      <c r="B10">
        <v>45</v>
      </c>
      <c r="D10">
        <v>45</v>
      </c>
      <c r="I10" t="s">
        <v>1624</v>
      </c>
      <c r="J10" s="517" t="s">
        <v>4854</v>
      </c>
      <c r="K10" s="300">
        <v>132324234234</v>
      </c>
    </row>
    <row r="11" spans="2:11" x14ac:dyDescent="0.25">
      <c r="B11">
        <v>54</v>
      </c>
      <c r="D11">
        <v>65</v>
      </c>
    </row>
    <row r="12" spans="2:11" x14ac:dyDescent="0.25">
      <c r="I12" s="12">
        <f>SUM(F4:F5)</f>
        <v>82005</v>
      </c>
    </row>
    <row r="13" spans="2:11" x14ac:dyDescent="0.25">
      <c r="B13">
        <f>SUM(B4:B12)</f>
        <v>435</v>
      </c>
      <c r="D13">
        <f>SUM(D3:D12)</f>
        <v>2421</v>
      </c>
      <c r="I13" s="298"/>
    </row>
    <row r="14" spans="2:11" x14ac:dyDescent="0.25">
      <c r="I14" t="e" cm="1">
        <f t="array" aca="1" ref="I14" ca="1">suma(F4:F5)</f>
        <v>#NAME?</v>
      </c>
    </row>
    <row r="17" spans="2:13" ht="18" x14ac:dyDescent="0.25">
      <c r="B17" s="476" t="s">
        <v>3668</v>
      </c>
      <c r="C17" s="475"/>
      <c r="D17" s="475"/>
      <c r="E17" s="475"/>
      <c r="F17" s="475"/>
      <c r="G17" s="475"/>
      <c r="H17" s="475"/>
      <c r="I17" s="475"/>
      <c r="J17" s="475"/>
      <c r="K17" s="475"/>
      <c r="L17" s="475"/>
      <c r="M17" s="475"/>
    </row>
    <row r="19" spans="2:13" x14ac:dyDescent="0.25">
      <c r="B19" s="475"/>
      <c r="C19" s="475" t="s">
        <v>3669</v>
      </c>
      <c r="D19" s="475"/>
      <c r="E19" s="475"/>
      <c r="F19" s="475"/>
      <c r="G19" s="475"/>
      <c r="H19" s="475"/>
      <c r="I19" s="475"/>
      <c r="J19" s="475"/>
      <c r="K19" s="475"/>
      <c r="L19" s="475"/>
      <c r="M19" s="475"/>
    </row>
    <row r="21" spans="2:13" x14ac:dyDescent="0.25">
      <c r="B21" s="481" t="s">
        <v>1693</v>
      </c>
      <c r="C21" s="475"/>
      <c r="D21" s="475"/>
      <c r="E21" s="475"/>
      <c r="F21" s="475"/>
      <c r="G21" s="475"/>
      <c r="H21" s="475"/>
      <c r="I21" s="475"/>
      <c r="J21" s="475"/>
      <c r="K21" s="475"/>
      <c r="L21" s="475"/>
      <c r="M21" s="475"/>
    </row>
    <row r="22" spans="2:13" x14ac:dyDescent="0.25">
      <c r="B22" s="479">
        <v>1</v>
      </c>
      <c r="C22" s="475" t="s">
        <v>4933</v>
      </c>
      <c r="D22" s="475"/>
      <c r="E22" s="475"/>
      <c r="F22" s="475"/>
      <c r="G22" s="475"/>
      <c r="H22" s="475"/>
      <c r="I22" s="475"/>
      <c r="J22" s="475"/>
      <c r="K22" s="475"/>
      <c r="L22" s="475"/>
      <c r="M22" s="475"/>
    </row>
    <row r="23" spans="2:13" x14ac:dyDescent="0.25">
      <c r="B23" s="479">
        <v>2</v>
      </c>
      <c r="C23" s="483" t="s">
        <v>3670</v>
      </c>
      <c r="D23" s="475"/>
      <c r="E23" s="475"/>
      <c r="F23" s="475"/>
      <c r="G23" s="475"/>
      <c r="H23" s="475"/>
      <c r="I23" s="475"/>
      <c r="J23" s="475"/>
      <c r="K23" s="475"/>
      <c r="L23" s="475"/>
      <c r="M23" s="475"/>
    </row>
    <row r="24" spans="2:13" x14ac:dyDescent="0.25">
      <c r="B24" s="479" t="s">
        <v>1657</v>
      </c>
      <c r="C24" s="475" t="s">
        <v>1657</v>
      </c>
      <c r="D24" s="475" t="s">
        <v>3671</v>
      </c>
      <c r="E24" s="475"/>
      <c r="F24" s="475"/>
      <c r="G24" s="475"/>
      <c r="H24" s="475"/>
      <c r="I24" s="475"/>
      <c r="J24" s="475"/>
      <c r="K24" s="475"/>
      <c r="L24" s="475"/>
      <c r="M24" s="475"/>
    </row>
    <row r="25" spans="2:13" x14ac:dyDescent="0.25">
      <c r="B25" s="479">
        <v>3</v>
      </c>
      <c r="C25" s="475" t="s">
        <v>3672</v>
      </c>
      <c r="D25" s="475"/>
      <c r="E25" s="475"/>
      <c r="F25" s="475"/>
      <c r="G25" s="475"/>
      <c r="H25" s="475"/>
      <c r="I25" s="475"/>
      <c r="J25" s="475"/>
      <c r="K25" s="475"/>
      <c r="L25" s="475"/>
      <c r="M25" s="475"/>
    </row>
    <row r="26" spans="2:13" x14ac:dyDescent="0.25">
      <c r="B26" s="479">
        <v>4</v>
      </c>
      <c r="C26" s="475" t="s">
        <v>3673</v>
      </c>
      <c r="D26" s="475"/>
      <c r="E26" s="475"/>
      <c r="F26" s="475"/>
      <c r="G26" s="475"/>
      <c r="H26" s="475"/>
      <c r="I26" s="475"/>
      <c r="J26" s="475"/>
      <c r="K26" s="475"/>
      <c r="L26" s="475"/>
      <c r="M26" s="475"/>
    </row>
    <row r="27" spans="2:13" x14ac:dyDescent="0.25">
      <c r="B27" s="479">
        <v>5</v>
      </c>
      <c r="C27" s="475" t="s">
        <v>3674</v>
      </c>
      <c r="D27" s="475"/>
      <c r="E27" s="475"/>
      <c r="F27" s="475"/>
      <c r="G27" s="475"/>
      <c r="H27" s="475"/>
      <c r="I27" s="475"/>
      <c r="J27" s="475"/>
      <c r="K27" s="475"/>
      <c r="L27" s="475"/>
      <c r="M27" s="475"/>
    </row>
    <row r="28" spans="2:13" x14ac:dyDescent="0.25">
      <c r="B28" s="479">
        <v>6</v>
      </c>
      <c r="C28" s="475" t="s">
        <v>3675</v>
      </c>
      <c r="D28" s="475"/>
      <c r="E28" s="475"/>
      <c r="F28" s="475"/>
      <c r="G28" s="475"/>
      <c r="H28" s="475"/>
      <c r="I28" s="475"/>
      <c r="J28" s="475"/>
      <c r="K28" s="475"/>
      <c r="L28" s="475"/>
      <c r="M28" s="475"/>
    </row>
    <row r="29" spans="2:13" x14ac:dyDescent="0.25">
      <c r="B29" s="479"/>
      <c r="C29" s="475"/>
      <c r="D29" s="475"/>
      <c r="E29" s="475"/>
      <c r="F29" s="475"/>
      <c r="G29" s="475"/>
      <c r="H29" s="475"/>
      <c r="I29" s="475"/>
    </row>
    <row r="30" spans="2:13" x14ac:dyDescent="0.25">
      <c r="B30" s="479"/>
      <c r="C30" s="475"/>
      <c r="D30" s="475">
        <v>78</v>
      </c>
      <c r="E30" s="475">
        <v>99</v>
      </c>
      <c r="F30" s="475">
        <v>35</v>
      </c>
      <c r="G30" s="475" t="e">
        <v>#DIV/0!</v>
      </c>
      <c r="H30" s="475"/>
      <c r="I30" s="475"/>
    </row>
    <row r="31" spans="2:13" x14ac:dyDescent="0.25">
      <c r="B31" s="479"/>
      <c r="C31" s="475"/>
      <c r="D31" s="475"/>
      <c r="E31" s="475"/>
      <c r="F31" s="475"/>
      <c r="G31" s="475"/>
      <c r="H31" s="475"/>
      <c r="I31" s="475"/>
    </row>
    <row r="32" spans="2:13" x14ac:dyDescent="0.25">
      <c r="B32" s="479" t="s">
        <v>1648</v>
      </c>
      <c r="C32" s="475" t="s">
        <v>3676</v>
      </c>
      <c r="D32" s="475"/>
      <c r="E32" s="475"/>
      <c r="F32" s="475"/>
      <c r="G32" s="475"/>
      <c r="H32" s="475"/>
      <c r="I32" s="475"/>
    </row>
    <row r="33" spans="2:9" x14ac:dyDescent="0.25">
      <c r="B33" s="479"/>
      <c r="C33" s="475"/>
      <c r="D33" s="475"/>
      <c r="E33" s="475"/>
      <c r="F33" s="475"/>
      <c r="G33" s="475"/>
      <c r="H33" s="475"/>
      <c r="I33" s="475"/>
    </row>
    <row r="34" spans="2:9" x14ac:dyDescent="0.25">
      <c r="B34" s="479"/>
      <c r="C34" s="475"/>
      <c r="D34" s="475"/>
      <c r="E34" s="475"/>
      <c r="F34" s="475"/>
      <c r="G34" s="475"/>
      <c r="H34" s="475"/>
      <c r="I34" s="475"/>
    </row>
    <row r="35" spans="2:9" x14ac:dyDescent="0.25">
      <c r="B35" s="475"/>
      <c r="C35" s="480" t="s">
        <v>3677</v>
      </c>
      <c r="D35" s="478"/>
      <c r="E35" s="478"/>
      <c r="F35" s="478"/>
      <c r="G35" s="478"/>
      <c r="H35" s="478"/>
      <c r="I35" s="478"/>
    </row>
    <row r="36" spans="2:9" x14ac:dyDescent="0.25">
      <c r="B36" s="475"/>
      <c r="C36" s="475" t="s">
        <v>1657</v>
      </c>
      <c r="D36" s="478"/>
      <c r="E36" s="478"/>
      <c r="F36" s="478"/>
      <c r="G36" s="478"/>
      <c r="H36" s="478"/>
      <c r="I36" s="478"/>
    </row>
    <row r="37" spans="2:9" x14ac:dyDescent="0.25">
      <c r="B37" s="475"/>
      <c r="C37" s="475" t="s">
        <v>3678</v>
      </c>
      <c r="D37" s="478"/>
      <c r="E37" s="478"/>
      <c r="F37" s="478"/>
      <c r="G37" s="478"/>
      <c r="H37" s="478"/>
      <c r="I37" s="478"/>
    </row>
    <row r="38" spans="2:9" x14ac:dyDescent="0.25">
      <c r="B38" s="475"/>
      <c r="C38" s="475"/>
      <c r="D38" s="485" t="s">
        <v>3679</v>
      </c>
      <c r="E38" s="478"/>
      <c r="F38" s="478"/>
      <c r="G38" s="478"/>
      <c r="H38" s="478"/>
      <c r="I38" s="478"/>
    </row>
    <row r="39" spans="2:9" x14ac:dyDescent="0.25">
      <c r="B39" s="475"/>
      <c r="C39" s="475"/>
      <c r="D39" s="475" t="s">
        <v>3680</v>
      </c>
      <c r="E39" s="478"/>
      <c r="F39" s="478"/>
      <c r="G39" s="478"/>
      <c r="H39" s="478"/>
      <c r="I39" s="478"/>
    </row>
    <row r="40" spans="2:9" x14ac:dyDescent="0.25">
      <c r="B40" s="475"/>
      <c r="C40" s="475"/>
      <c r="D40" s="475" t="s">
        <v>3681</v>
      </c>
      <c r="E40" s="478"/>
      <c r="F40" s="478"/>
      <c r="G40" s="478"/>
      <c r="H40" s="478"/>
      <c r="I40" s="478"/>
    </row>
    <row r="41" spans="2:9" x14ac:dyDescent="0.25">
      <c r="B41" s="475"/>
      <c r="C41" s="475"/>
      <c r="D41" s="483" t="s">
        <v>3682</v>
      </c>
      <c r="E41" s="475"/>
      <c r="F41" s="475"/>
      <c r="G41" s="475"/>
      <c r="H41" s="475"/>
      <c r="I41" s="475"/>
    </row>
    <row r="42" spans="2:9" x14ac:dyDescent="0.25">
      <c r="B42" s="475"/>
      <c r="C42" s="475"/>
      <c r="D42" s="475" t="s">
        <v>3683</v>
      </c>
      <c r="E42" s="475"/>
      <c r="F42" s="475"/>
      <c r="G42" s="475"/>
      <c r="H42" s="475"/>
      <c r="I42" s="475"/>
    </row>
    <row r="45" spans="2:9" x14ac:dyDescent="0.25">
      <c r="C45" s="475" t="s">
        <v>3684</v>
      </c>
      <c r="D45" s="475"/>
      <c r="E45" s="475"/>
    </row>
    <row r="46" spans="2:9" x14ac:dyDescent="0.25">
      <c r="C46" s="475"/>
      <c r="D46" s="477" t="s">
        <v>3685</v>
      </c>
      <c r="E46" s="475"/>
    </row>
    <row r="47" spans="2:9" x14ac:dyDescent="0.25">
      <c r="C47" s="484"/>
      <c r="D47" s="475" t="s">
        <v>3686</v>
      </c>
      <c r="E47" s="475"/>
    </row>
    <row r="48" spans="2:9" x14ac:dyDescent="0.25">
      <c r="C48" s="484"/>
      <c r="D48" s="475"/>
      <c r="E48" s="475" t="s">
        <v>3687</v>
      </c>
    </row>
    <row r="49" spans="3:5" x14ac:dyDescent="0.25">
      <c r="C49" s="484"/>
      <c r="D49" s="475"/>
      <c r="E49" s="475" t="s">
        <v>3688</v>
      </c>
    </row>
    <row r="52" spans="3:5" x14ac:dyDescent="0.25">
      <c r="C52" s="475" t="s">
        <v>3689</v>
      </c>
      <c r="D52" s="475"/>
      <c r="E52" s="475"/>
    </row>
    <row r="53" spans="3:5" x14ac:dyDescent="0.25">
      <c r="C53" s="475"/>
      <c r="D53" s="477" t="s">
        <v>3679</v>
      </c>
      <c r="E53" s="475"/>
    </row>
    <row r="54" spans="3:5" x14ac:dyDescent="0.25">
      <c r="C54" s="475"/>
      <c r="D54" s="482" t="s">
        <v>3690</v>
      </c>
      <c r="E54" s="475"/>
    </row>
    <row r="55" spans="3:5" x14ac:dyDescent="0.25">
      <c r="C55" s="475"/>
      <c r="D55" s="482" t="s">
        <v>3691</v>
      </c>
      <c r="E55" s="475"/>
    </row>
    <row r="56" spans="3:5" x14ac:dyDescent="0.25">
      <c r="C56" s="475" t="s">
        <v>1657</v>
      </c>
      <c r="D56" s="482" t="s">
        <v>3692</v>
      </c>
      <c r="E56" s="475"/>
    </row>
    <row r="57" spans="3:5" x14ac:dyDescent="0.25">
      <c r="C57" s="475" t="s">
        <v>1657</v>
      </c>
      <c r="D57" s="475"/>
      <c r="E57" s="475"/>
    </row>
    <row r="58" spans="3:5" x14ac:dyDescent="0.25">
      <c r="C58" s="475" t="s">
        <v>1657</v>
      </c>
      <c r="D58" s="475"/>
      <c r="E58" s="475"/>
    </row>
    <row r="59" spans="3:5" x14ac:dyDescent="0.25">
      <c r="C59" s="475" t="s">
        <v>3693</v>
      </c>
      <c r="D59" s="475"/>
      <c r="E59" s="475"/>
    </row>
    <row r="60" spans="3:5" x14ac:dyDescent="0.25">
      <c r="C60" s="475" t="s">
        <v>1657</v>
      </c>
      <c r="D60" s="477" t="s">
        <v>3679</v>
      </c>
      <c r="E60" s="475"/>
    </row>
    <row r="61" spans="3:5" x14ac:dyDescent="0.25">
      <c r="C61" s="475"/>
      <c r="D61" s="482" t="s">
        <v>3694</v>
      </c>
    </row>
    <row r="62" spans="3:5" x14ac:dyDescent="0.25">
      <c r="C62" s="475" t="s">
        <v>1657</v>
      </c>
      <c r="D62" s="482" t="s">
        <v>3691</v>
      </c>
    </row>
    <row r="63" spans="3:5" x14ac:dyDescent="0.25">
      <c r="C63" s="475" t="s">
        <v>1657</v>
      </c>
      <c r="D63" s="482" t="s">
        <v>3695</v>
      </c>
    </row>
    <row r="64" spans="3:5" x14ac:dyDescent="0.25">
      <c r="C64" s="475" t="s">
        <v>1657</v>
      </c>
      <c r="D64" s="475"/>
    </row>
    <row r="66" spans="2:4" x14ac:dyDescent="0.25">
      <c r="C66" s="475" t="s">
        <v>3696</v>
      </c>
      <c r="D66" s="475"/>
    </row>
    <row r="67" spans="2:4" x14ac:dyDescent="0.25">
      <c r="C67" s="475"/>
      <c r="D67" s="477" t="s">
        <v>3679</v>
      </c>
    </row>
    <row r="68" spans="2:4" x14ac:dyDescent="0.25">
      <c r="C68" s="475"/>
      <c r="D68" s="475" t="s">
        <v>3697</v>
      </c>
    </row>
    <row r="69" spans="2:4" x14ac:dyDescent="0.25">
      <c r="C69" s="475" t="s">
        <v>1657</v>
      </c>
      <c r="D69" s="475" t="s">
        <v>3698</v>
      </c>
    </row>
    <row r="70" spans="2:4" x14ac:dyDescent="0.25">
      <c r="C70" s="475" t="s">
        <v>1657</v>
      </c>
      <c r="D70" s="475" t="s">
        <v>3699</v>
      </c>
    </row>
    <row r="72" spans="2:4" x14ac:dyDescent="0.25">
      <c r="B72" s="474" t="s">
        <v>3635</v>
      </c>
    </row>
    <row r="73" spans="2:4" x14ac:dyDescent="0.25">
      <c r="B73" t="s">
        <v>3708</v>
      </c>
    </row>
  </sheetData>
  <phoneticPr fontId="0"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71"/>
  <dimension ref="A1:J138"/>
  <sheetViews>
    <sheetView showGridLines="0" zoomScale="160" zoomScaleNormal="160" workbookViewId="0">
      <selection activeCell="D10" sqref="D10"/>
    </sheetView>
  </sheetViews>
  <sheetFormatPr defaultColWidth="8.85546875" defaultRowHeight="12.75" x14ac:dyDescent="0.2"/>
  <cols>
    <col min="1" max="1" width="12.140625" style="169" customWidth="1"/>
    <col min="2" max="2" width="8.85546875" style="169"/>
    <col min="3" max="3" width="15.140625" style="169" customWidth="1"/>
    <col min="4" max="6" width="10.140625" style="169" customWidth="1"/>
    <col min="7" max="16384" width="8.85546875" style="169"/>
  </cols>
  <sheetData>
    <row r="1" spans="1:10" x14ac:dyDescent="0.2">
      <c r="A1" s="168" t="s">
        <v>1546</v>
      </c>
      <c r="B1" s="168"/>
    </row>
    <row r="2" spans="1:10" ht="3.75" customHeight="1" thickBot="1" x14ac:dyDescent="0.25"/>
    <row r="3" spans="1:10" ht="15.75" thickTop="1" x14ac:dyDescent="0.25">
      <c r="A3" s="170" t="s">
        <v>1547</v>
      </c>
      <c r="B3" s="171"/>
      <c r="C3" s="172"/>
      <c r="D3" s="172"/>
      <c r="E3" s="172"/>
      <c r="F3" s="172"/>
      <c r="G3" s="173"/>
      <c r="H3" s="174"/>
      <c r="J3"/>
    </row>
    <row r="4" spans="1:10" x14ac:dyDescent="0.2">
      <c r="A4" s="175" t="s">
        <v>1548</v>
      </c>
      <c r="B4" s="176"/>
      <c r="C4" s="177"/>
      <c r="D4" s="177"/>
      <c r="E4" s="177"/>
      <c r="F4" s="177"/>
      <c r="G4" s="178"/>
      <c r="H4" s="174"/>
    </row>
    <row r="5" spans="1:10" ht="13.5" thickBot="1" x14ac:dyDescent="0.25">
      <c r="A5" s="179" t="s">
        <v>1549</v>
      </c>
      <c r="B5" s="180"/>
      <c r="C5" s="181"/>
      <c r="D5" s="181"/>
      <c r="E5" s="181"/>
      <c r="F5" s="181"/>
      <c r="G5" s="182"/>
      <c r="H5" s="174"/>
    </row>
    <row r="6" spans="1:10" ht="4.5" customHeight="1" thickTop="1" thickBot="1" x14ac:dyDescent="0.25">
      <c r="A6" s="183"/>
      <c r="B6" s="183"/>
      <c r="C6" s="184"/>
      <c r="D6" s="184"/>
      <c r="E6" s="184"/>
      <c r="F6" s="184"/>
      <c r="G6" s="184"/>
      <c r="H6" s="174"/>
    </row>
    <row r="7" spans="1:10" ht="13.5" thickTop="1" x14ac:dyDescent="0.2">
      <c r="A7" s="185" t="s">
        <v>1550</v>
      </c>
      <c r="B7" s="186"/>
      <c r="C7" s="187"/>
      <c r="D7" s="187"/>
      <c r="E7" s="188"/>
      <c r="F7" s="184"/>
      <c r="G7" s="184"/>
      <c r="H7" s="174"/>
    </row>
    <row r="8" spans="1:10" x14ac:dyDescent="0.2">
      <c r="A8" s="189"/>
      <c r="B8" s="190" t="s">
        <v>1551</v>
      </c>
      <c r="C8" s="190" t="s">
        <v>1552</v>
      </c>
      <c r="D8" s="190" t="s">
        <v>1553</v>
      </c>
      <c r="E8" s="191"/>
      <c r="F8" s="184"/>
      <c r="G8" s="184"/>
      <c r="H8" s="174"/>
    </row>
    <row r="9" spans="1:10" x14ac:dyDescent="0.2">
      <c r="A9" s="192" t="s">
        <v>1554</v>
      </c>
      <c r="B9" s="193">
        <v>4</v>
      </c>
      <c r="C9" s="194">
        <v>5</v>
      </c>
      <c r="D9" s="194">
        <v>3</v>
      </c>
      <c r="E9" s="191"/>
      <c r="F9" s="184"/>
      <c r="G9" s="184"/>
      <c r="H9" s="174"/>
    </row>
    <row r="10" spans="1:10" x14ac:dyDescent="0.2">
      <c r="A10" s="192" t="s">
        <v>1555</v>
      </c>
      <c r="B10" s="193">
        <v>2</v>
      </c>
      <c r="C10" s="194">
        <v>8</v>
      </c>
      <c r="D10" s="194">
        <v>6</v>
      </c>
      <c r="E10" s="191"/>
      <c r="F10" s="184"/>
      <c r="G10" s="184"/>
      <c r="H10" s="174"/>
    </row>
    <row r="11" spans="1:10" x14ac:dyDescent="0.2">
      <c r="A11" s="189"/>
      <c r="B11" s="183"/>
      <c r="C11" s="184"/>
      <c r="D11" s="184"/>
      <c r="E11" s="191"/>
    </row>
    <row r="12" spans="1:10" ht="13.5" thickBot="1" x14ac:dyDescent="0.25">
      <c r="A12" s="189"/>
      <c r="B12" s="190" t="s">
        <v>1551</v>
      </c>
      <c r="C12" s="190" t="s">
        <v>1552</v>
      </c>
      <c r="D12" s="190" t="s">
        <v>1553</v>
      </c>
      <c r="E12" s="195" t="s">
        <v>1556</v>
      </c>
    </row>
    <row r="13" spans="1:10" x14ac:dyDescent="0.2">
      <c r="A13" s="192" t="s">
        <v>1554</v>
      </c>
      <c r="B13" s="196">
        <v>0</v>
      </c>
      <c r="C13" s="197">
        <v>0</v>
      </c>
      <c r="D13" s="198">
        <v>0</v>
      </c>
      <c r="E13" s="199">
        <f>SUMPRODUCT(B13:D13,B9:D9)</f>
        <v>0</v>
      </c>
    </row>
    <row r="14" spans="1:10" ht="13.5" thickBot="1" x14ac:dyDescent="0.25">
      <c r="A14" s="192" t="s">
        <v>1555</v>
      </c>
      <c r="B14" s="200">
        <v>0</v>
      </c>
      <c r="C14" s="201">
        <v>0</v>
      </c>
      <c r="D14" s="202">
        <v>0</v>
      </c>
      <c r="E14" s="199">
        <f>SUMPRODUCT(B14:D14,B10:D10)</f>
        <v>0</v>
      </c>
    </row>
    <row r="15" spans="1:10" ht="13.5" thickBot="1" x14ac:dyDescent="0.25">
      <c r="A15" s="203"/>
      <c r="B15" s="204"/>
      <c r="C15" s="205"/>
      <c r="D15" s="206" t="s">
        <v>1557</v>
      </c>
      <c r="E15" s="207">
        <f>SUM(E13:E14)</f>
        <v>0</v>
      </c>
    </row>
    <row r="16" spans="1:10" ht="3.75" customHeight="1" thickTop="1" thickBot="1" x14ac:dyDescent="0.25">
      <c r="A16" s="208"/>
      <c r="B16" s="208"/>
    </row>
    <row r="17" spans="1:8" ht="13.5" thickTop="1" x14ac:dyDescent="0.2">
      <c r="A17" s="209" t="s">
        <v>1558</v>
      </c>
      <c r="B17" s="210"/>
      <c r="C17" s="187"/>
      <c r="D17" s="187"/>
      <c r="E17" s="187"/>
      <c r="F17" s="187"/>
      <c r="G17" s="188"/>
    </row>
    <row r="18" spans="1:8" x14ac:dyDescent="0.2">
      <c r="A18" s="211"/>
      <c r="B18" s="212"/>
      <c r="C18" s="213" t="s">
        <v>1559</v>
      </c>
      <c r="D18" s="214"/>
      <c r="E18" s="214"/>
      <c r="F18" s="214"/>
      <c r="G18" s="191"/>
    </row>
    <row r="19" spans="1:8" x14ac:dyDescent="0.2">
      <c r="A19" s="215"/>
      <c r="B19" s="184"/>
      <c r="C19" s="216" t="s">
        <v>1560</v>
      </c>
      <c r="D19" s="216" t="s">
        <v>1561</v>
      </c>
      <c r="E19" s="216" t="s">
        <v>1562</v>
      </c>
      <c r="F19" s="216" t="s">
        <v>1563</v>
      </c>
      <c r="G19" s="191"/>
    </row>
    <row r="20" spans="1:8" x14ac:dyDescent="0.2">
      <c r="A20" s="217" t="s">
        <v>1554</v>
      </c>
      <c r="B20" s="218" t="s">
        <v>1551</v>
      </c>
      <c r="C20" s="219">
        <v>0.5</v>
      </c>
      <c r="D20" s="219">
        <v>0.5</v>
      </c>
      <c r="E20" s="219">
        <v>1</v>
      </c>
      <c r="F20" s="219">
        <v>0.2</v>
      </c>
      <c r="G20" s="191"/>
    </row>
    <row r="21" spans="1:8" x14ac:dyDescent="0.2">
      <c r="A21" s="217"/>
      <c r="B21" s="218" t="s">
        <v>1552</v>
      </c>
      <c r="C21" s="219">
        <v>1</v>
      </c>
      <c r="D21" s="219">
        <v>0.75</v>
      </c>
      <c r="E21" s="219">
        <v>1.25</v>
      </c>
      <c r="F21" s="219">
        <v>1.25</v>
      </c>
      <c r="G21" s="191"/>
    </row>
    <row r="22" spans="1:8" x14ac:dyDescent="0.2">
      <c r="A22" s="217"/>
      <c r="B22" s="218" t="s">
        <v>1553</v>
      </c>
      <c r="C22" s="219">
        <v>0.75</v>
      </c>
      <c r="D22" s="219">
        <v>1.25</v>
      </c>
      <c r="E22" s="219">
        <v>1</v>
      </c>
      <c r="F22" s="219">
        <v>0.8</v>
      </c>
      <c r="G22" s="191"/>
    </row>
    <row r="23" spans="1:8" x14ac:dyDescent="0.2">
      <c r="A23" s="217" t="s">
        <v>1555</v>
      </c>
      <c r="B23" s="218" t="s">
        <v>1551</v>
      </c>
      <c r="C23" s="219">
        <v>1.5</v>
      </c>
      <c r="D23" s="219">
        <v>0.3</v>
      </c>
      <c r="E23" s="219">
        <v>0.5</v>
      </c>
      <c r="F23" s="219">
        <v>0.2</v>
      </c>
      <c r="G23" s="191"/>
    </row>
    <row r="24" spans="1:8" x14ac:dyDescent="0.2">
      <c r="A24" s="217"/>
      <c r="B24" s="218" t="s">
        <v>1552</v>
      </c>
      <c r="C24" s="219">
        <v>1.25</v>
      </c>
      <c r="D24" s="219">
        <v>0.8</v>
      </c>
      <c r="E24" s="219">
        <v>1</v>
      </c>
      <c r="F24" s="219">
        <v>0.75</v>
      </c>
      <c r="G24" s="191"/>
    </row>
    <row r="25" spans="1:8" x14ac:dyDescent="0.2">
      <c r="A25" s="217"/>
      <c r="B25" s="218" t="s">
        <v>1553</v>
      </c>
      <c r="C25" s="219">
        <v>1.4</v>
      </c>
      <c r="D25" s="219">
        <v>0.9</v>
      </c>
      <c r="E25" s="219">
        <v>0.95</v>
      </c>
      <c r="F25" s="219">
        <v>1.1000000000000001</v>
      </c>
      <c r="G25" s="191"/>
    </row>
    <row r="26" spans="1:8" ht="3.75" customHeight="1" x14ac:dyDescent="0.2">
      <c r="A26" s="215"/>
      <c r="B26" s="184"/>
      <c r="C26" s="184"/>
      <c r="D26" s="184"/>
      <c r="E26" s="184"/>
      <c r="F26" s="184"/>
      <c r="G26" s="191"/>
    </row>
    <row r="27" spans="1:8" x14ac:dyDescent="0.2">
      <c r="A27" s="215"/>
      <c r="B27" s="184"/>
      <c r="C27" s="190" t="s">
        <v>1564</v>
      </c>
      <c r="D27" s="190" t="s">
        <v>1565</v>
      </c>
      <c r="E27" s="190" t="s">
        <v>1566</v>
      </c>
      <c r="F27" s="190" t="s">
        <v>1567</v>
      </c>
      <c r="G27" s="195" t="s">
        <v>1568</v>
      </c>
      <c r="H27" s="220"/>
    </row>
    <row r="28" spans="1:8" x14ac:dyDescent="0.2">
      <c r="A28" s="217" t="s">
        <v>1554</v>
      </c>
      <c r="B28" s="218" t="s">
        <v>1551</v>
      </c>
      <c r="C28" s="219">
        <v>2.75</v>
      </c>
      <c r="D28" s="219">
        <v>3.5</v>
      </c>
      <c r="E28" s="219">
        <v>2.5</v>
      </c>
      <c r="F28" s="219">
        <v>3</v>
      </c>
      <c r="G28" s="221">
        <v>2.5</v>
      </c>
      <c r="H28" s="222"/>
    </row>
    <row r="29" spans="1:8" x14ac:dyDescent="0.2">
      <c r="A29" s="217"/>
      <c r="B29" s="218" t="s">
        <v>1552</v>
      </c>
      <c r="C29" s="219">
        <v>2.5</v>
      </c>
      <c r="D29" s="219">
        <v>3</v>
      </c>
      <c r="E29" s="219">
        <v>2</v>
      </c>
      <c r="F29" s="219">
        <v>2.75</v>
      </c>
      <c r="G29" s="221">
        <v>2.6</v>
      </c>
      <c r="H29" s="222"/>
    </row>
    <row r="30" spans="1:8" x14ac:dyDescent="0.2">
      <c r="A30" s="217"/>
      <c r="B30" s="218" t="s">
        <v>1553</v>
      </c>
      <c r="C30" s="219">
        <v>2.9</v>
      </c>
      <c r="D30" s="219">
        <v>3</v>
      </c>
      <c r="E30" s="219">
        <v>2.25</v>
      </c>
      <c r="F30" s="219">
        <v>2.8</v>
      </c>
      <c r="G30" s="221">
        <v>2.35</v>
      </c>
      <c r="H30" s="222"/>
    </row>
    <row r="31" spans="1:8" x14ac:dyDescent="0.2">
      <c r="A31" s="217" t="s">
        <v>1555</v>
      </c>
      <c r="B31" s="218" t="s">
        <v>1551</v>
      </c>
      <c r="C31" s="219">
        <v>3</v>
      </c>
      <c r="D31" s="219">
        <v>3.5</v>
      </c>
      <c r="E31" s="219">
        <v>3.5</v>
      </c>
      <c r="F31" s="219">
        <v>2.5</v>
      </c>
      <c r="G31" s="221">
        <v>2</v>
      </c>
      <c r="H31" s="222"/>
    </row>
    <row r="32" spans="1:8" x14ac:dyDescent="0.2">
      <c r="A32" s="217"/>
      <c r="B32" s="218" t="s">
        <v>1552</v>
      </c>
      <c r="C32" s="219">
        <v>2.25</v>
      </c>
      <c r="D32" s="219">
        <v>2.95</v>
      </c>
      <c r="E32" s="219">
        <v>2.2000000000000002</v>
      </c>
      <c r="F32" s="219">
        <v>2.5</v>
      </c>
      <c r="G32" s="221">
        <v>2.1</v>
      </c>
      <c r="H32" s="222"/>
    </row>
    <row r="33" spans="1:8" x14ac:dyDescent="0.2">
      <c r="A33" s="217"/>
      <c r="B33" s="218" t="s">
        <v>1553</v>
      </c>
      <c r="C33" s="219">
        <v>2.4500000000000002</v>
      </c>
      <c r="D33" s="219">
        <v>2.75</v>
      </c>
      <c r="E33" s="219">
        <v>2.35</v>
      </c>
      <c r="F33" s="219">
        <v>2.85</v>
      </c>
      <c r="G33" s="221">
        <v>2.4500000000000002</v>
      </c>
      <c r="H33" s="222"/>
    </row>
    <row r="34" spans="1:8" ht="3.75" customHeight="1" x14ac:dyDescent="0.2">
      <c r="A34" s="215"/>
      <c r="B34" s="184"/>
      <c r="C34" s="223"/>
      <c r="D34" s="223"/>
      <c r="E34" s="223"/>
      <c r="F34" s="223"/>
      <c r="G34" s="224"/>
      <c r="H34" s="225"/>
    </row>
    <row r="35" spans="1:8" x14ac:dyDescent="0.2">
      <c r="A35" s="215"/>
      <c r="B35" s="184"/>
      <c r="C35" s="190" t="s">
        <v>1564</v>
      </c>
      <c r="D35" s="190" t="s">
        <v>1565</v>
      </c>
      <c r="E35" s="190" t="s">
        <v>1566</v>
      </c>
      <c r="F35" s="190" t="s">
        <v>1567</v>
      </c>
      <c r="G35" s="195" t="s">
        <v>1568</v>
      </c>
      <c r="H35" s="220"/>
    </row>
    <row r="36" spans="1:8" x14ac:dyDescent="0.2">
      <c r="A36" s="217" t="s">
        <v>1560</v>
      </c>
      <c r="B36" s="218" t="s">
        <v>1551</v>
      </c>
      <c r="C36" s="219">
        <v>1.5</v>
      </c>
      <c r="D36" s="219">
        <v>0.8</v>
      </c>
      <c r="E36" s="219">
        <v>0.5</v>
      </c>
      <c r="F36" s="219">
        <v>1.5</v>
      </c>
      <c r="G36" s="221">
        <v>3</v>
      </c>
      <c r="H36" s="222"/>
    </row>
    <row r="37" spans="1:8" x14ac:dyDescent="0.2">
      <c r="A37" s="217"/>
      <c r="B37" s="218" t="s">
        <v>1552</v>
      </c>
      <c r="C37" s="219">
        <v>1</v>
      </c>
      <c r="D37" s="219">
        <v>0.9</v>
      </c>
      <c r="E37" s="219">
        <v>1.2</v>
      </c>
      <c r="F37" s="219">
        <v>1.3</v>
      </c>
      <c r="G37" s="221">
        <v>2.1</v>
      </c>
      <c r="H37" s="222"/>
    </row>
    <row r="38" spans="1:8" x14ac:dyDescent="0.2">
      <c r="A38" s="217"/>
      <c r="B38" s="218" t="s">
        <v>1553</v>
      </c>
      <c r="C38" s="219">
        <v>1.25</v>
      </c>
      <c r="D38" s="219">
        <v>0.7</v>
      </c>
      <c r="E38" s="219">
        <v>1.1000000000000001</v>
      </c>
      <c r="F38" s="219">
        <v>0.8</v>
      </c>
      <c r="G38" s="221">
        <v>1.6</v>
      </c>
      <c r="H38" s="222"/>
    </row>
    <row r="39" spans="1:8" x14ac:dyDescent="0.2">
      <c r="A39" s="217" t="s">
        <v>1561</v>
      </c>
      <c r="B39" s="218" t="s">
        <v>1551</v>
      </c>
      <c r="C39" s="219">
        <v>1</v>
      </c>
      <c r="D39" s="219">
        <v>0.5</v>
      </c>
      <c r="E39" s="219">
        <v>0.5</v>
      </c>
      <c r="F39" s="219">
        <v>1</v>
      </c>
      <c r="G39" s="221">
        <v>0.5</v>
      </c>
      <c r="H39" s="222"/>
    </row>
    <row r="40" spans="1:8" x14ac:dyDescent="0.2">
      <c r="A40" s="217"/>
      <c r="B40" s="218" t="s">
        <v>1552</v>
      </c>
      <c r="C40" s="219">
        <v>1.25</v>
      </c>
      <c r="D40" s="219">
        <v>1</v>
      </c>
      <c r="E40" s="219">
        <v>1</v>
      </c>
      <c r="F40" s="219">
        <v>0.9</v>
      </c>
      <c r="G40" s="221">
        <v>1.5</v>
      </c>
      <c r="H40" s="222"/>
    </row>
    <row r="41" spans="1:8" x14ac:dyDescent="0.2">
      <c r="A41" s="217"/>
      <c r="B41" s="218" t="s">
        <v>1553</v>
      </c>
      <c r="C41" s="219">
        <v>1.1000000000000001</v>
      </c>
      <c r="D41" s="219">
        <v>1.1000000000000001</v>
      </c>
      <c r="E41" s="219">
        <v>0.9</v>
      </c>
      <c r="F41" s="219">
        <v>1.4</v>
      </c>
      <c r="G41" s="221">
        <v>1.75</v>
      </c>
      <c r="H41" s="222"/>
    </row>
    <row r="42" spans="1:8" x14ac:dyDescent="0.2">
      <c r="A42" s="217" t="s">
        <v>1562</v>
      </c>
      <c r="B42" s="218" t="s">
        <v>1551</v>
      </c>
      <c r="C42" s="219">
        <v>1</v>
      </c>
      <c r="D42" s="219">
        <v>1.5</v>
      </c>
      <c r="E42" s="219">
        <v>2</v>
      </c>
      <c r="F42" s="219">
        <v>2</v>
      </c>
      <c r="G42" s="221">
        <v>0.5</v>
      </c>
      <c r="H42" s="222"/>
    </row>
    <row r="43" spans="1:8" x14ac:dyDescent="0.2">
      <c r="A43" s="217"/>
      <c r="B43" s="218" t="s">
        <v>1552</v>
      </c>
      <c r="C43" s="219">
        <v>0.9</v>
      </c>
      <c r="D43" s="219">
        <v>1.35</v>
      </c>
      <c r="E43" s="219">
        <v>1.45</v>
      </c>
      <c r="F43" s="219">
        <v>1.8</v>
      </c>
      <c r="G43" s="221">
        <v>1</v>
      </c>
      <c r="H43" s="222"/>
    </row>
    <row r="44" spans="1:8" x14ac:dyDescent="0.2">
      <c r="A44" s="217"/>
      <c r="B44" s="218" t="s">
        <v>1553</v>
      </c>
      <c r="C44" s="219">
        <v>1.25</v>
      </c>
      <c r="D44" s="219">
        <v>1.2</v>
      </c>
      <c r="E44" s="219">
        <v>1.75</v>
      </c>
      <c r="F44" s="219">
        <v>1.7</v>
      </c>
      <c r="G44" s="221">
        <v>0.85</v>
      </c>
      <c r="H44" s="222"/>
    </row>
    <row r="45" spans="1:8" x14ac:dyDescent="0.2">
      <c r="A45" s="217" t="s">
        <v>1563</v>
      </c>
      <c r="B45" s="218" t="s">
        <v>1551</v>
      </c>
      <c r="C45" s="219">
        <v>2.5</v>
      </c>
      <c r="D45" s="219">
        <v>1.5</v>
      </c>
      <c r="E45" s="219">
        <v>0.6</v>
      </c>
      <c r="F45" s="219">
        <v>1.5</v>
      </c>
      <c r="G45" s="221">
        <v>0.5</v>
      </c>
      <c r="H45" s="222"/>
    </row>
    <row r="46" spans="1:8" x14ac:dyDescent="0.2">
      <c r="A46" s="217"/>
      <c r="B46" s="218" t="s">
        <v>1552</v>
      </c>
      <c r="C46" s="219">
        <v>1.75</v>
      </c>
      <c r="D46" s="219">
        <v>1.3</v>
      </c>
      <c r="E46" s="219">
        <v>0.7</v>
      </c>
      <c r="F46" s="219">
        <v>1.25</v>
      </c>
      <c r="G46" s="221">
        <v>1.1000000000000001</v>
      </c>
      <c r="H46" s="222"/>
    </row>
    <row r="47" spans="1:8" ht="13.5" thickBot="1" x14ac:dyDescent="0.25">
      <c r="A47" s="226"/>
      <c r="B47" s="227" t="s">
        <v>1553</v>
      </c>
      <c r="C47" s="228">
        <v>1.5</v>
      </c>
      <c r="D47" s="228">
        <v>1.1000000000000001</v>
      </c>
      <c r="E47" s="228">
        <v>1.5</v>
      </c>
      <c r="F47" s="228">
        <v>1.1000000000000001</v>
      </c>
      <c r="G47" s="229">
        <v>0.9</v>
      </c>
      <c r="H47" s="222"/>
    </row>
    <row r="48" spans="1:8" ht="4.5" customHeight="1" thickTop="1" thickBot="1" x14ac:dyDescent="0.25"/>
    <row r="49" spans="1:8" ht="13.5" thickTop="1" x14ac:dyDescent="0.2">
      <c r="A49" s="230" t="s">
        <v>1569</v>
      </c>
      <c r="B49" s="231"/>
      <c r="C49" s="187"/>
      <c r="D49" s="187"/>
      <c r="E49" s="187"/>
      <c r="F49" s="187"/>
      <c r="G49" s="187"/>
      <c r="H49" s="188"/>
    </row>
    <row r="50" spans="1:8" ht="13.5" thickBot="1" x14ac:dyDescent="0.25">
      <c r="A50" s="215"/>
      <c r="B50" s="184"/>
      <c r="C50" s="216" t="s">
        <v>1560</v>
      </c>
      <c r="D50" s="216" t="s">
        <v>1561</v>
      </c>
      <c r="E50" s="216" t="s">
        <v>1562</v>
      </c>
      <c r="F50" s="216" t="s">
        <v>1563</v>
      </c>
      <c r="G50" s="216" t="s">
        <v>2337</v>
      </c>
      <c r="H50" s="191"/>
    </row>
    <row r="51" spans="1:8" x14ac:dyDescent="0.2">
      <c r="A51" s="217" t="s">
        <v>1554</v>
      </c>
      <c r="B51" s="218" t="s">
        <v>1551</v>
      </c>
      <c r="C51" s="232">
        <v>0</v>
      </c>
      <c r="D51" s="233">
        <v>0</v>
      </c>
      <c r="E51" s="233">
        <v>0</v>
      </c>
      <c r="F51" s="234">
        <v>0</v>
      </c>
      <c r="G51" s="235">
        <f t="shared" ref="G51:G56" si="0">SUM(C51:F51)</f>
        <v>0</v>
      </c>
      <c r="H51" s="191"/>
    </row>
    <row r="52" spans="1:8" x14ac:dyDescent="0.2">
      <c r="A52" s="217"/>
      <c r="B52" s="218" t="s">
        <v>1552</v>
      </c>
      <c r="C52" s="236">
        <v>0</v>
      </c>
      <c r="D52" s="237">
        <v>0</v>
      </c>
      <c r="E52" s="237">
        <v>0</v>
      </c>
      <c r="F52" s="238">
        <v>0</v>
      </c>
      <c r="G52" s="239">
        <f t="shared" si="0"/>
        <v>0</v>
      </c>
      <c r="H52" s="191"/>
    </row>
    <row r="53" spans="1:8" x14ac:dyDescent="0.2">
      <c r="A53" s="217"/>
      <c r="B53" s="218" t="s">
        <v>1553</v>
      </c>
      <c r="C53" s="236">
        <v>0</v>
      </c>
      <c r="D53" s="237">
        <v>0</v>
      </c>
      <c r="E53" s="237">
        <v>0</v>
      </c>
      <c r="F53" s="238">
        <v>0</v>
      </c>
      <c r="G53" s="239">
        <f t="shared" si="0"/>
        <v>0</v>
      </c>
      <c r="H53" s="191"/>
    </row>
    <row r="54" spans="1:8" x14ac:dyDescent="0.2">
      <c r="A54" s="217" t="s">
        <v>1555</v>
      </c>
      <c r="B54" s="218" t="s">
        <v>1551</v>
      </c>
      <c r="C54" s="236">
        <v>0</v>
      </c>
      <c r="D54" s="237">
        <v>0</v>
      </c>
      <c r="E54" s="237">
        <v>0</v>
      </c>
      <c r="F54" s="238">
        <v>0</v>
      </c>
      <c r="G54" s="239">
        <f t="shared" si="0"/>
        <v>0</v>
      </c>
      <c r="H54" s="191"/>
    </row>
    <row r="55" spans="1:8" x14ac:dyDescent="0.2">
      <c r="A55" s="217"/>
      <c r="B55" s="218" t="s">
        <v>1552</v>
      </c>
      <c r="C55" s="236">
        <v>0</v>
      </c>
      <c r="D55" s="237">
        <v>0</v>
      </c>
      <c r="E55" s="237">
        <v>0</v>
      </c>
      <c r="F55" s="238">
        <v>0</v>
      </c>
      <c r="G55" s="239">
        <f t="shared" si="0"/>
        <v>0</v>
      </c>
      <c r="H55" s="191"/>
    </row>
    <row r="56" spans="1:8" ht="13.5" thickBot="1" x14ac:dyDescent="0.25">
      <c r="A56" s="217"/>
      <c r="B56" s="218" t="s">
        <v>1553</v>
      </c>
      <c r="C56" s="240">
        <v>0</v>
      </c>
      <c r="D56" s="241">
        <v>0</v>
      </c>
      <c r="E56" s="241">
        <v>0</v>
      </c>
      <c r="F56" s="242">
        <v>0</v>
      </c>
      <c r="G56" s="243">
        <f t="shared" si="0"/>
        <v>0</v>
      </c>
      <c r="H56" s="191"/>
    </row>
    <row r="57" spans="1:8" x14ac:dyDescent="0.2">
      <c r="A57" s="189" t="s">
        <v>2337</v>
      </c>
      <c r="B57" s="218" t="s">
        <v>1551</v>
      </c>
      <c r="C57" s="237">
        <f t="shared" ref="C57:F59" si="1">SUM(C51,C54)</f>
        <v>0</v>
      </c>
      <c r="D57" s="237">
        <f t="shared" si="1"/>
        <v>0</v>
      </c>
      <c r="E57" s="237">
        <f t="shared" si="1"/>
        <v>0</v>
      </c>
      <c r="F57" s="237">
        <f t="shared" si="1"/>
        <v>0</v>
      </c>
      <c r="G57" s="237"/>
      <c r="H57" s="244"/>
    </row>
    <row r="58" spans="1:8" x14ac:dyDescent="0.2">
      <c r="A58" s="189"/>
      <c r="B58" s="218" t="s">
        <v>1552</v>
      </c>
      <c r="C58" s="237">
        <f t="shared" si="1"/>
        <v>0</v>
      </c>
      <c r="D58" s="237">
        <f t="shared" si="1"/>
        <v>0</v>
      </c>
      <c r="E58" s="237">
        <f t="shared" si="1"/>
        <v>0</v>
      </c>
      <c r="F58" s="237">
        <f t="shared" si="1"/>
        <v>0</v>
      </c>
      <c r="G58" s="237"/>
      <c r="H58" s="244"/>
    </row>
    <row r="59" spans="1:8" ht="13.5" thickBot="1" x14ac:dyDescent="0.25">
      <c r="A59" s="189"/>
      <c r="B59" s="218" t="s">
        <v>1553</v>
      </c>
      <c r="C59" s="241">
        <f t="shared" si="1"/>
        <v>0</v>
      </c>
      <c r="D59" s="241">
        <f t="shared" si="1"/>
        <v>0</v>
      </c>
      <c r="E59" s="241">
        <f t="shared" si="1"/>
        <v>0</v>
      </c>
      <c r="F59" s="241">
        <f t="shared" si="1"/>
        <v>0</v>
      </c>
      <c r="G59" s="237"/>
      <c r="H59" s="244"/>
    </row>
    <row r="60" spans="1:8" x14ac:dyDescent="0.2">
      <c r="A60" s="217" t="s">
        <v>1570</v>
      </c>
      <c r="B60" s="218" t="s">
        <v>1551</v>
      </c>
      <c r="C60" s="245">
        <v>35000</v>
      </c>
      <c r="D60" s="246">
        <v>20000</v>
      </c>
      <c r="E60" s="246">
        <v>30000</v>
      </c>
      <c r="F60" s="247">
        <v>15000</v>
      </c>
      <c r="G60" s="237"/>
      <c r="H60" s="244"/>
    </row>
    <row r="61" spans="1:8" x14ac:dyDescent="0.2">
      <c r="A61" s="217"/>
      <c r="B61" s="218" t="s">
        <v>1552</v>
      </c>
      <c r="C61" s="248">
        <v>30000</v>
      </c>
      <c r="D61" s="237">
        <v>25000</v>
      </c>
      <c r="E61" s="237">
        <v>15000</v>
      </c>
      <c r="F61" s="249">
        <v>24000</v>
      </c>
      <c r="G61" s="237"/>
      <c r="H61" s="244"/>
    </row>
    <row r="62" spans="1:8" ht="13.5" thickBot="1" x14ac:dyDescent="0.25">
      <c r="A62" s="217"/>
      <c r="B62" s="218" t="s">
        <v>1553</v>
      </c>
      <c r="C62" s="250">
        <v>20000</v>
      </c>
      <c r="D62" s="251">
        <v>20000</v>
      </c>
      <c r="E62" s="251">
        <v>25000</v>
      </c>
      <c r="F62" s="252">
        <v>20000</v>
      </c>
      <c r="G62" s="237"/>
      <c r="H62" s="244"/>
    </row>
    <row r="63" spans="1:8" ht="4.5" customHeight="1" x14ac:dyDescent="0.2">
      <c r="A63" s="215"/>
      <c r="B63" s="184"/>
      <c r="C63" s="184"/>
      <c r="D63" s="184"/>
      <c r="E63" s="184"/>
      <c r="F63" s="184"/>
      <c r="G63" s="184"/>
      <c r="H63" s="191"/>
    </row>
    <row r="64" spans="1:8" ht="13.5" thickBot="1" x14ac:dyDescent="0.25">
      <c r="A64" s="215"/>
      <c r="B64" s="184"/>
      <c r="C64" s="190" t="s">
        <v>1564</v>
      </c>
      <c r="D64" s="190" t="s">
        <v>1565</v>
      </c>
      <c r="E64" s="190" t="s">
        <v>1566</v>
      </c>
      <c r="F64" s="190" t="s">
        <v>1567</v>
      </c>
      <c r="G64" s="190" t="s">
        <v>1568</v>
      </c>
      <c r="H64" s="195" t="s">
        <v>2337</v>
      </c>
    </row>
    <row r="65" spans="1:9" ht="13.5" thickTop="1" x14ac:dyDescent="0.2">
      <c r="A65" s="217" t="s">
        <v>1554</v>
      </c>
      <c r="B65" s="218" t="s">
        <v>1551</v>
      </c>
      <c r="C65" s="232">
        <v>0</v>
      </c>
      <c r="D65" s="233">
        <v>0</v>
      </c>
      <c r="E65" s="233">
        <v>0</v>
      </c>
      <c r="F65" s="233">
        <v>0</v>
      </c>
      <c r="G65" s="234">
        <v>0</v>
      </c>
      <c r="H65" s="253">
        <f t="shared" ref="H65:H70" si="2">SUM(C65:G65)</f>
        <v>0</v>
      </c>
      <c r="I65" s="220"/>
    </row>
    <row r="66" spans="1:9" x14ac:dyDescent="0.2">
      <c r="A66" s="217"/>
      <c r="B66" s="218" t="s">
        <v>1552</v>
      </c>
      <c r="C66" s="236">
        <v>0</v>
      </c>
      <c r="D66" s="237">
        <v>0</v>
      </c>
      <c r="E66" s="237">
        <v>0</v>
      </c>
      <c r="F66" s="237">
        <v>0</v>
      </c>
      <c r="G66" s="238">
        <v>0</v>
      </c>
      <c r="H66" s="254">
        <f t="shared" si="2"/>
        <v>0</v>
      </c>
      <c r="I66" s="220"/>
    </row>
    <row r="67" spans="1:9" x14ac:dyDescent="0.2">
      <c r="A67" s="217"/>
      <c r="B67" s="218" t="s">
        <v>1553</v>
      </c>
      <c r="C67" s="236">
        <v>0</v>
      </c>
      <c r="D67" s="237">
        <v>0</v>
      </c>
      <c r="E67" s="237">
        <v>0</v>
      </c>
      <c r="F67" s="237">
        <v>0</v>
      </c>
      <c r="G67" s="238">
        <v>0</v>
      </c>
      <c r="H67" s="254">
        <f t="shared" si="2"/>
        <v>0</v>
      </c>
      <c r="I67" s="220"/>
    </row>
    <row r="68" spans="1:9" x14ac:dyDescent="0.2">
      <c r="A68" s="217" t="s">
        <v>1555</v>
      </c>
      <c r="B68" s="218" t="s">
        <v>1551</v>
      </c>
      <c r="C68" s="236">
        <v>0</v>
      </c>
      <c r="D68" s="237">
        <v>0</v>
      </c>
      <c r="E68" s="237">
        <v>0</v>
      </c>
      <c r="F68" s="237">
        <v>0</v>
      </c>
      <c r="G68" s="238">
        <v>0</v>
      </c>
      <c r="H68" s="254">
        <f t="shared" si="2"/>
        <v>0</v>
      </c>
    </row>
    <row r="69" spans="1:9" x14ac:dyDescent="0.2">
      <c r="A69" s="217"/>
      <c r="B69" s="218" t="s">
        <v>1552</v>
      </c>
      <c r="C69" s="236">
        <v>0</v>
      </c>
      <c r="D69" s="237">
        <v>0</v>
      </c>
      <c r="E69" s="237">
        <v>0</v>
      </c>
      <c r="F69" s="237">
        <v>0</v>
      </c>
      <c r="G69" s="238">
        <v>0</v>
      </c>
      <c r="H69" s="254">
        <f t="shared" si="2"/>
        <v>0</v>
      </c>
      <c r="I69" s="220"/>
    </row>
    <row r="70" spans="1:9" ht="13.5" thickBot="1" x14ac:dyDescent="0.25">
      <c r="A70" s="217"/>
      <c r="B70" s="218" t="s">
        <v>1553</v>
      </c>
      <c r="C70" s="240">
        <v>0</v>
      </c>
      <c r="D70" s="241">
        <v>0</v>
      </c>
      <c r="E70" s="241">
        <v>0</v>
      </c>
      <c r="F70" s="241">
        <v>0</v>
      </c>
      <c r="G70" s="242">
        <v>0</v>
      </c>
      <c r="H70" s="255">
        <f t="shared" si="2"/>
        <v>0</v>
      </c>
      <c r="I70" s="220"/>
    </row>
    <row r="71" spans="1:9" ht="3.75" customHeight="1" x14ac:dyDescent="0.2">
      <c r="A71" s="215"/>
      <c r="B71" s="184"/>
      <c r="C71" s="184"/>
      <c r="D71" s="184"/>
      <c r="E71" s="184"/>
      <c r="F71" s="184"/>
      <c r="G71" s="184"/>
      <c r="H71" s="191"/>
      <c r="I71" s="225"/>
    </row>
    <row r="72" spans="1:9" ht="13.5" thickBot="1" x14ac:dyDescent="0.25">
      <c r="A72" s="215"/>
      <c r="B72" s="184"/>
      <c r="C72" s="184"/>
      <c r="D72" s="184"/>
      <c r="E72" s="183"/>
      <c r="F72" s="184"/>
      <c r="G72" s="256"/>
      <c r="H72" s="195" t="s">
        <v>1570</v>
      </c>
      <c r="I72" s="225"/>
    </row>
    <row r="73" spans="1:9" x14ac:dyDescent="0.2">
      <c r="A73" s="215"/>
      <c r="B73" s="184"/>
      <c r="C73" s="183" t="s">
        <v>1571</v>
      </c>
      <c r="D73" s="184"/>
      <c r="E73" s="183"/>
      <c r="F73" s="218" t="s">
        <v>1551</v>
      </c>
      <c r="G73" s="237">
        <f t="shared" ref="G73:G78" si="3">SUM(G51,H65)</f>
        <v>0</v>
      </c>
      <c r="H73" s="257">
        <f>B13</f>
        <v>0</v>
      </c>
      <c r="I73" s="225"/>
    </row>
    <row r="74" spans="1:9" x14ac:dyDescent="0.2">
      <c r="A74" s="215"/>
      <c r="B74" s="184"/>
      <c r="C74" s="184"/>
      <c r="D74" s="184"/>
      <c r="E74" s="183"/>
      <c r="F74" s="218" t="s">
        <v>1552</v>
      </c>
      <c r="G74" s="237">
        <f t="shared" si="3"/>
        <v>0</v>
      </c>
      <c r="H74" s="258">
        <f>C13</f>
        <v>0</v>
      </c>
      <c r="I74" s="225"/>
    </row>
    <row r="75" spans="1:9" x14ac:dyDescent="0.2">
      <c r="A75" s="215"/>
      <c r="B75" s="184"/>
      <c r="C75" s="184"/>
      <c r="D75" s="184"/>
      <c r="E75" s="183"/>
      <c r="F75" s="218" t="s">
        <v>1553</v>
      </c>
      <c r="G75" s="237">
        <f t="shared" si="3"/>
        <v>0</v>
      </c>
      <c r="H75" s="258">
        <f>D13</f>
        <v>0</v>
      </c>
      <c r="I75" s="225"/>
    </row>
    <row r="76" spans="1:9" x14ac:dyDescent="0.2">
      <c r="A76" s="215"/>
      <c r="B76" s="184"/>
      <c r="C76" s="183" t="s">
        <v>1572</v>
      </c>
      <c r="D76" s="184"/>
      <c r="E76" s="184"/>
      <c r="F76" s="218" t="s">
        <v>1551</v>
      </c>
      <c r="G76" s="237">
        <f t="shared" si="3"/>
        <v>0</v>
      </c>
      <c r="H76" s="258">
        <f>B14</f>
        <v>0</v>
      </c>
      <c r="I76" s="225"/>
    </row>
    <row r="77" spans="1:9" x14ac:dyDescent="0.2">
      <c r="A77" s="215"/>
      <c r="B77" s="184"/>
      <c r="C77" s="183"/>
      <c r="D77" s="184"/>
      <c r="E77" s="184"/>
      <c r="F77" s="218" t="s">
        <v>1552</v>
      </c>
      <c r="G77" s="237">
        <f t="shared" si="3"/>
        <v>0</v>
      </c>
      <c r="H77" s="258">
        <f>C14</f>
        <v>0</v>
      </c>
      <c r="I77" s="225"/>
    </row>
    <row r="78" spans="1:9" ht="13.5" thickBot="1" x14ac:dyDescent="0.25">
      <c r="A78" s="215"/>
      <c r="B78" s="184"/>
      <c r="C78" s="183"/>
      <c r="D78" s="184"/>
      <c r="E78" s="184"/>
      <c r="F78" s="218" t="s">
        <v>1553</v>
      </c>
      <c r="G78" s="237">
        <f t="shared" si="3"/>
        <v>0</v>
      </c>
      <c r="H78" s="259">
        <f>D14</f>
        <v>0</v>
      </c>
      <c r="I78" s="225"/>
    </row>
    <row r="79" spans="1:9" ht="3.75" customHeight="1" x14ac:dyDescent="0.2">
      <c r="A79" s="215"/>
      <c r="B79" s="184"/>
      <c r="C79" s="184"/>
      <c r="D79" s="184"/>
      <c r="E79" s="184"/>
      <c r="F79" s="184"/>
      <c r="G79" s="184"/>
      <c r="H79" s="191"/>
    </row>
    <row r="80" spans="1:9" ht="13.5" thickBot="1" x14ac:dyDescent="0.25">
      <c r="A80" s="215"/>
      <c r="B80" s="184"/>
      <c r="C80" s="190" t="s">
        <v>1564</v>
      </c>
      <c r="D80" s="190" t="s">
        <v>1565</v>
      </c>
      <c r="E80" s="190" t="s">
        <v>1566</v>
      </c>
      <c r="F80" s="190" t="s">
        <v>1567</v>
      </c>
      <c r="G80" s="190" t="s">
        <v>1568</v>
      </c>
      <c r="H80" s="195" t="s">
        <v>2337</v>
      </c>
    </row>
    <row r="81" spans="1:9" x14ac:dyDescent="0.2">
      <c r="A81" s="217" t="s">
        <v>1560</v>
      </c>
      <c r="B81" s="218" t="s">
        <v>1551</v>
      </c>
      <c r="C81" s="232">
        <v>0</v>
      </c>
      <c r="D81" s="233">
        <v>0</v>
      </c>
      <c r="E81" s="233">
        <v>0</v>
      </c>
      <c r="F81" s="233">
        <v>0</v>
      </c>
      <c r="G81" s="234">
        <v>0</v>
      </c>
      <c r="H81" s="260">
        <f t="shared" ref="H81:H92" si="4">SUM(C81:G81)</f>
        <v>0</v>
      </c>
    </row>
    <row r="82" spans="1:9" x14ac:dyDescent="0.2">
      <c r="A82" s="217"/>
      <c r="B82" s="218" t="s">
        <v>1552</v>
      </c>
      <c r="C82" s="236">
        <v>0</v>
      </c>
      <c r="D82" s="237">
        <v>0</v>
      </c>
      <c r="E82" s="237">
        <v>0</v>
      </c>
      <c r="F82" s="237">
        <v>0</v>
      </c>
      <c r="G82" s="238">
        <v>0</v>
      </c>
      <c r="H82" s="261">
        <f t="shared" si="4"/>
        <v>0</v>
      </c>
    </row>
    <row r="83" spans="1:9" x14ac:dyDescent="0.2">
      <c r="A83" s="217"/>
      <c r="B83" s="218" t="s">
        <v>1553</v>
      </c>
      <c r="C83" s="236">
        <v>0</v>
      </c>
      <c r="D83" s="237">
        <v>0</v>
      </c>
      <c r="E83" s="237">
        <v>0</v>
      </c>
      <c r="F83" s="237">
        <v>0</v>
      </c>
      <c r="G83" s="238">
        <v>0</v>
      </c>
      <c r="H83" s="261">
        <f t="shared" si="4"/>
        <v>0</v>
      </c>
    </row>
    <row r="84" spans="1:9" x14ac:dyDescent="0.2">
      <c r="A84" s="217" t="s">
        <v>1561</v>
      </c>
      <c r="B84" s="218" t="s">
        <v>1551</v>
      </c>
      <c r="C84" s="236">
        <v>0</v>
      </c>
      <c r="D84" s="237">
        <v>0</v>
      </c>
      <c r="E84" s="237">
        <v>0</v>
      </c>
      <c r="F84" s="237">
        <v>0</v>
      </c>
      <c r="G84" s="238">
        <v>0</v>
      </c>
      <c r="H84" s="261">
        <f t="shared" si="4"/>
        <v>0</v>
      </c>
    </row>
    <row r="85" spans="1:9" x14ac:dyDescent="0.2">
      <c r="A85" s="217"/>
      <c r="B85" s="218" t="s">
        <v>1552</v>
      </c>
      <c r="C85" s="236">
        <v>0</v>
      </c>
      <c r="D85" s="237">
        <v>0</v>
      </c>
      <c r="E85" s="237">
        <v>0</v>
      </c>
      <c r="F85" s="237">
        <v>0</v>
      </c>
      <c r="G85" s="238">
        <v>0</v>
      </c>
      <c r="H85" s="261">
        <f t="shared" si="4"/>
        <v>0</v>
      </c>
    </row>
    <row r="86" spans="1:9" x14ac:dyDescent="0.2">
      <c r="A86" s="217"/>
      <c r="B86" s="218" t="s">
        <v>1553</v>
      </c>
      <c r="C86" s="236">
        <v>0</v>
      </c>
      <c r="D86" s="237">
        <v>0</v>
      </c>
      <c r="E86" s="237">
        <v>0</v>
      </c>
      <c r="F86" s="237">
        <v>0</v>
      </c>
      <c r="G86" s="238">
        <v>0</v>
      </c>
      <c r="H86" s="261">
        <f t="shared" si="4"/>
        <v>0</v>
      </c>
    </row>
    <row r="87" spans="1:9" x14ac:dyDescent="0.2">
      <c r="A87" s="217" t="s">
        <v>1562</v>
      </c>
      <c r="B87" s="218" t="s">
        <v>1551</v>
      </c>
      <c r="C87" s="236">
        <v>0</v>
      </c>
      <c r="D87" s="237">
        <v>0</v>
      </c>
      <c r="E87" s="237">
        <v>0</v>
      </c>
      <c r="F87" s="237">
        <v>0</v>
      </c>
      <c r="G87" s="238">
        <v>0</v>
      </c>
      <c r="H87" s="261">
        <f t="shared" si="4"/>
        <v>0</v>
      </c>
    </row>
    <row r="88" spans="1:9" x14ac:dyDescent="0.2">
      <c r="A88" s="217"/>
      <c r="B88" s="218" t="s">
        <v>1552</v>
      </c>
      <c r="C88" s="236">
        <v>0</v>
      </c>
      <c r="D88" s="237">
        <v>0</v>
      </c>
      <c r="E88" s="237">
        <v>0</v>
      </c>
      <c r="F88" s="237">
        <v>0</v>
      </c>
      <c r="G88" s="238">
        <v>0</v>
      </c>
      <c r="H88" s="261">
        <f t="shared" si="4"/>
        <v>0</v>
      </c>
    </row>
    <row r="89" spans="1:9" x14ac:dyDescent="0.2">
      <c r="A89" s="217"/>
      <c r="B89" s="218" t="s">
        <v>1553</v>
      </c>
      <c r="C89" s="236">
        <v>0</v>
      </c>
      <c r="D89" s="237">
        <v>0</v>
      </c>
      <c r="E89" s="237">
        <v>0</v>
      </c>
      <c r="F89" s="237">
        <v>0</v>
      </c>
      <c r="G89" s="238">
        <v>0</v>
      </c>
      <c r="H89" s="261">
        <f t="shared" si="4"/>
        <v>0</v>
      </c>
    </row>
    <row r="90" spans="1:9" x14ac:dyDescent="0.2">
      <c r="A90" s="217" t="s">
        <v>1563</v>
      </c>
      <c r="B90" s="218" t="s">
        <v>1551</v>
      </c>
      <c r="C90" s="236">
        <v>0</v>
      </c>
      <c r="D90" s="237">
        <v>0</v>
      </c>
      <c r="E90" s="237">
        <v>0</v>
      </c>
      <c r="F90" s="237">
        <v>0</v>
      </c>
      <c r="G90" s="238">
        <v>0</v>
      </c>
      <c r="H90" s="261">
        <f t="shared" si="4"/>
        <v>0</v>
      </c>
    </row>
    <row r="91" spans="1:9" x14ac:dyDescent="0.2">
      <c r="A91" s="217"/>
      <c r="B91" s="218" t="s">
        <v>1552</v>
      </c>
      <c r="C91" s="236">
        <v>0</v>
      </c>
      <c r="D91" s="237">
        <v>0</v>
      </c>
      <c r="E91" s="237">
        <v>0</v>
      </c>
      <c r="F91" s="237">
        <v>0</v>
      </c>
      <c r="G91" s="238">
        <v>0</v>
      </c>
      <c r="H91" s="261">
        <f t="shared" si="4"/>
        <v>0</v>
      </c>
    </row>
    <row r="92" spans="1:9" ht="13.5" thickBot="1" x14ac:dyDescent="0.25">
      <c r="A92" s="217"/>
      <c r="B92" s="218" t="s">
        <v>1553</v>
      </c>
      <c r="C92" s="240">
        <v>0</v>
      </c>
      <c r="D92" s="241">
        <v>0</v>
      </c>
      <c r="E92" s="241">
        <v>0</v>
      </c>
      <c r="F92" s="241">
        <v>0</v>
      </c>
      <c r="G92" s="242">
        <v>0</v>
      </c>
      <c r="H92" s="262">
        <f t="shared" si="4"/>
        <v>0</v>
      </c>
    </row>
    <row r="93" spans="1:9" x14ac:dyDescent="0.2">
      <c r="A93" s="189" t="s">
        <v>2337</v>
      </c>
      <c r="B93" s="218" t="s">
        <v>1551</v>
      </c>
      <c r="C93" s="263">
        <f t="shared" ref="C93:G95" si="5">SUM(C65,C68,C81,C84,C87,C90)</f>
        <v>0</v>
      </c>
      <c r="D93" s="264">
        <f t="shared" si="5"/>
        <v>0</v>
      </c>
      <c r="E93" s="264">
        <f t="shared" si="5"/>
        <v>0</v>
      </c>
      <c r="F93" s="264">
        <f t="shared" si="5"/>
        <v>0</v>
      </c>
      <c r="G93" s="235">
        <f t="shared" si="5"/>
        <v>0</v>
      </c>
      <c r="H93" s="265"/>
      <c r="I93" s="225"/>
    </row>
    <row r="94" spans="1:9" x14ac:dyDescent="0.2">
      <c r="A94" s="189"/>
      <c r="B94" s="218" t="s">
        <v>1552</v>
      </c>
      <c r="C94" s="266">
        <f t="shared" si="5"/>
        <v>0</v>
      </c>
      <c r="D94" s="237">
        <f t="shared" si="5"/>
        <v>0</v>
      </c>
      <c r="E94" s="237">
        <f t="shared" si="5"/>
        <v>0</v>
      </c>
      <c r="F94" s="237">
        <f t="shared" si="5"/>
        <v>0</v>
      </c>
      <c r="G94" s="239">
        <f t="shared" si="5"/>
        <v>0</v>
      </c>
      <c r="H94" s="265"/>
      <c r="I94" s="225"/>
    </row>
    <row r="95" spans="1:9" ht="13.5" thickBot="1" x14ac:dyDescent="0.25">
      <c r="A95" s="189"/>
      <c r="B95" s="218" t="s">
        <v>1553</v>
      </c>
      <c r="C95" s="267">
        <f t="shared" si="5"/>
        <v>0</v>
      </c>
      <c r="D95" s="268">
        <f t="shared" si="5"/>
        <v>0</v>
      </c>
      <c r="E95" s="268">
        <f t="shared" si="5"/>
        <v>0</v>
      </c>
      <c r="F95" s="268">
        <f t="shared" si="5"/>
        <v>0</v>
      </c>
      <c r="G95" s="243">
        <f t="shared" si="5"/>
        <v>0</v>
      </c>
      <c r="H95" s="265"/>
      <c r="I95" s="225"/>
    </row>
    <row r="96" spans="1:9" x14ac:dyDescent="0.2">
      <c r="A96" s="217" t="s">
        <v>1573</v>
      </c>
      <c r="B96" s="218" t="s">
        <v>1551</v>
      </c>
      <c r="C96" s="245">
        <v>30000</v>
      </c>
      <c r="D96" s="246">
        <v>23000</v>
      </c>
      <c r="E96" s="246">
        <v>15000</v>
      </c>
      <c r="F96" s="246">
        <v>32000</v>
      </c>
      <c r="G96" s="247">
        <v>16000</v>
      </c>
      <c r="H96" s="265"/>
      <c r="I96" s="225"/>
    </row>
    <row r="97" spans="1:9" x14ac:dyDescent="0.2">
      <c r="A97" s="217"/>
      <c r="B97" s="218" t="s">
        <v>1552</v>
      </c>
      <c r="C97" s="248">
        <v>20000</v>
      </c>
      <c r="D97" s="237">
        <v>15000</v>
      </c>
      <c r="E97" s="237">
        <v>22000</v>
      </c>
      <c r="F97" s="237">
        <v>12000</v>
      </c>
      <c r="G97" s="249">
        <v>18000</v>
      </c>
      <c r="H97" s="265"/>
      <c r="I97" s="225"/>
    </row>
    <row r="98" spans="1:9" ht="13.5" thickBot="1" x14ac:dyDescent="0.25">
      <c r="A98" s="217"/>
      <c r="B98" s="218" t="s">
        <v>1553</v>
      </c>
      <c r="C98" s="250">
        <v>25000</v>
      </c>
      <c r="D98" s="251">
        <v>22000</v>
      </c>
      <c r="E98" s="251">
        <v>16000</v>
      </c>
      <c r="F98" s="251">
        <v>20000</v>
      </c>
      <c r="G98" s="252">
        <v>25000</v>
      </c>
      <c r="H98" s="265"/>
      <c r="I98" s="225"/>
    </row>
    <row r="99" spans="1:9" ht="3.75" customHeight="1" x14ac:dyDescent="0.2">
      <c r="A99" s="215"/>
      <c r="B99" s="184"/>
      <c r="C99" s="218"/>
      <c r="D99" s="218"/>
      <c r="E99" s="218"/>
      <c r="F99" s="218"/>
      <c r="G99" s="218"/>
      <c r="H99" s="269"/>
    </row>
    <row r="100" spans="1:9" x14ac:dyDescent="0.2">
      <c r="A100" s="270" t="s">
        <v>1574</v>
      </c>
      <c r="B100" s="271"/>
      <c r="C100" s="272">
        <f>SUMPRODUCT(C20:F25,C51:F56)+SUMPRODUCT(C28:G33,C65:G70)+SUMPRODUCT(C36:G47,C81:G92)</f>
        <v>0</v>
      </c>
      <c r="D100" s="218"/>
      <c r="E100" s="218"/>
      <c r="F100" s="218"/>
      <c r="G100" s="218"/>
      <c r="H100" s="269"/>
    </row>
    <row r="101" spans="1:9" ht="13.5" thickBot="1" x14ac:dyDescent="0.25">
      <c r="A101" s="270" t="s">
        <v>1575</v>
      </c>
      <c r="B101" s="184"/>
      <c r="C101" s="272">
        <f>E15</f>
        <v>0</v>
      </c>
      <c r="D101" s="218"/>
      <c r="E101" s="218"/>
      <c r="F101" s="218"/>
      <c r="G101" s="218"/>
      <c r="H101" s="269"/>
    </row>
    <row r="102" spans="1:9" ht="14.25" thickTop="1" thickBot="1" x14ac:dyDescent="0.25">
      <c r="A102" s="273"/>
      <c r="B102" s="274" t="s">
        <v>1557</v>
      </c>
      <c r="C102" s="275">
        <f>SUM(C100:C101)</f>
        <v>0</v>
      </c>
      <c r="D102" s="227"/>
      <c r="E102" s="227"/>
      <c r="F102" s="227"/>
      <c r="G102" s="227"/>
      <c r="H102" s="276"/>
    </row>
    <row r="103" spans="1:9" ht="13.5" thickTop="1" x14ac:dyDescent="0.2">
      <c r="C103" s="277"/>
      <c r="D103" s="277"/>
    </row>
    <row r="104" spans="1:9" ht="13.5" thickBot="1" x14ac:dyDescent="0.25">
      <c r="A104" s="277"/>
    </row>
    <row r="105" spans="1:9" ht="13.5" thickTop="1" x14ac:dyDescent="0.2">
      <c r="A105" s="278" t="s">
        <v>1576</v>
      </c>
      <c r="B105" s="279"/>
      <c r="C105" s="280"/>
      <c r="D105" s="280"/>
      <c r="E105" s="280"/>
      <c r="F105" s="280"/>
      <c r="G105" s="280"/>
      <c r="H105" s="281"/>
    </row>
    <row r="106" spans="1:9" x14ac:dyDescent="0.2">
      <c r="A106" s="282" t="s">
        <v>1577</v>
      </c>
      <c r="B106" s="283"/>
      <c r="C106" s="284"/>
      <c r="D106" s="284"/>
      <c r="E106" s="284"/>
      <c r="F106" s="284"/>
      <c r="G106" s="284"/>
      <c r="H106" s="285"/>
    </row>
    <row r="107" spans="1:9" x14ac:dyDescent="0.2">
      <c r="A107" s="282" t="s">
        <v>1578</v>
      </c>
      <c r="B107" s="283"/>
      <c r="C107" s="284"/>
      <c r="D107" s="284"/>
      <c r="E107" s="284"/>
      <c r="F107" s="284"/>
      <c r="G107" s="284"/>
      <c r="H107" s="285"/>
    </row>
    <row r="108" spans="1:9" x14ac:dyDescent="0.2">
      <c r="A108" s="282" t="s">
        <v>1579</v>
      </c>
      <c r="B108" s="283"/>
      <c r="C108" s="284"/>
      <c r="D108" s="284"/>
      <c r="E108" s="284"/>
      <c r="F108" s="284"/>
      <c r="G108" s="284"/>
      <c r="H108" s="285"/>
    </row>
    <row r="109" spans="1:9" x14ac:dyDescent="0.2">
      <c r="A109" s="282" t="s">
        <v>1580</v>
      </c>
      <c r="B109" s="283"/>
      <c r="C109" s="284"/>
      <c r="D109" s="284"/>
      <c r="E109" s="284"/>
      <c r="F109" s="284"/>
      <c r="G109" s="284"/>
      <c r="H109" s="285"/>
    </row>
    <row r="110" spans="1:9" x14ac:dyDescent="0.2">
      <c r="A110" s="282"/>
      <c r="B110" s="283"/>
      <c r="C110" s="284"/>
      <c r="D110" s="284"/>
      <c r="E110" s="284"/>
      <c r="F110" s="284"/>
      <c r="G110" s="284"/>
      <c r="H110" s="285"/>
    </row>
    <row r="111" spans="1:9" x14ac:dyDescent="0.2">
      <c r="A111" s="286" t="s">
        <v>1581</v>
      </c>
      <c r="B111" s="283"/>
      <c r="C111" s="284"/>
      <c r="D111" s="284"/>
      <c r="E111" s="284"/>
      <c r="F111" s="284"/>
      <c r="G111" s="284"/>
      <c r="H111" s="285"/>
    </row>
    <row r="112" spans="1:9" x14ac:dyDescent="0.2">
      <c r="A112" s="282" t="s">
        <v>1582</v>
      </c>
      <c r="B112" s="283"/>
      <c r="C112" s="284"/>
      <c r="D112" s="284"/>
      <c r="E112" s="284"/>
      <c r="F112" s="284"/>
      <c r="G112" s="284"/>
      <c r="H112" s="285"/>
    </row>
    <row r="113" spans="1:8" x14ac:dyDescent="0.2">
      <c r="A113" s="282" t="s">
        <v>1583</v>
      </c>
      <c r="B113" s="283"/>
      <c r="C113" s="284"/>
      <c r="D113" s="284"/>
      <c r="E113" s="284"/>
      <c r="F113" s="284"/>
      <c r="G113" s="284"/>
      <c r="H113" s="285"/>
    </row>
    <row r="114" spans="1:8" x14ac:dyDescent="0.2">
      <c r="A114" s="282" t="s">
        <v>1584</v>
      </c>
      <c r="B114" s="283"/>
      <c r="C114" s="284"/>
      <c r="D114" s="284"/>
      <c r="E114" s="284"/>
      <c r="F114" s="284"/>
      <c r="G114" s="284"/>
      <c r="H114" s="285"/>
    </row>
    <row r="115" spans="1:8" x14ac:dyDescent="0.2">
      <c r="A115" s="282" t="s">
        <v>1585</v>
      </c>
      <c r="B115" s="283"/>
      <c r="C115" s="284"/>
      <c r="D115" s="284"/>
      <c r="E115" s="284"/>
      <c r="F115" s="284"/>
      <c r="G115" s="284"/>
      <c r="H115" s="285"/>
    </row>
    <row r="116" spans="1:8" x14ac:dyDescent="0.2">
      <c r="A116" s="282" t="s">
        <v>1586</v>
      </c>
      <c r="B116" s="283"/>
      <c r="C116" s="284"/>
      <c r="D116" s="284"/>
      <c r="E116" s="284"/>
      <c r="F116" s="284"/>
      <c r="G116" s="284"/>
      <c r="H116" s="285"/>
    </row>
    <row r="117" spans="1:8" x14ac:dyDescent="0.2">
      <c r="A117" s="282" t="s">
        <v>1587</v>
      </c>
      <c r="B117" s="283"/>
      <c r="C117" s="284"/>
      <c r="D117" s="284"/>
      <c r="E117" s="284"/>
      <c r="F117" s="284"/>
      <c r="G117" s="284"/>
      <c r="H117" s="285"/>
    </row>
    <row r="118" spans="1:8" x14ac:dyDescent="0.2">
      <c r="A118" s="282"/>
      <c r="B118" s="283" t="s">
        <v>1588</v>
      </c>
      <c r="C118" s="284"/>
      <c r="D118" s="284"/>
      <c r="E118" s="284"/>
      <c r="F118" s="284"/>
      <c r="G118" s="284"/>
      <c r="H118" s="285"/>
    </row>
    <row r="119" spans="1:8" x14ac:dyDescent="0.2">
      <c r="A119" s="282"/>
      <c r="B119" s="283" t="s">
        <v>1589</v>
      </c>
      <c r="C119" s="284"/>
      <c r="D119" s="284"/>
      <c r="E119" s="284"/>
      <c r="F119" s="284"/>
      <c r="G119" s="284"/>
      <c r="H119" s="285"/>
    </row>
    <row r="120" spans="1:8" x14ac:dyDescent="0.2">
      <c r="A120" s="282"/>
      <c r="B120" s="283" t="s">
        <v>1590</v>
      </c>
      <c r="C120" s="284"/>
      <c r="D120" s="284"/>
      <c r="E120" s="284"/>
      <c r="F120" s="284"/>
      <c r="G120" s="284"/>
      <c r="H120" s="285"/>
    </row>
    <row r="121" spans="1:8" x14ac:dyDescent="0.2">
      <c r="A121" s="282"/>
      <c r="B121" s="283" t="s">
        <v>1591</v>
      </c>
      <c r="C121" s="284"/>
      <c r="D121" s="284"/>
      <c r="E121" s="284"/>
      <c r="F121" s="284"/>
      <c r="G121" s="284"/>
      <c r="H121" s="285"/>
    </row>
    <row r="122" spans="1:8" x14ac:dyDescent="0.2">
      <c r="A122" s="282" t="s">
        <v>1592</v>
      </c>
      <c r="B122" s="283"/>
      <c r="C122" s="284"/>
      <c r="D122" s="284"/>
      <c r="E122" s="284"/>
      <c r="F122" s="284"/>
      <c r="G122" s="284"/>
      <c r="H122" s="285"/>
    </row>
    <row r="123" spans="1:8" x14ac:dyDescent="0.2">
      <c r="A123" s="282"/>
      <c r="B123" s="283" t="s">
        <v>1593</v>
      </c>
      <c r="C123" s="284"/>
      <c r="D123" s="284"/>
      <c r="E123" s="284"/>
      <c r="F123" s="284"/>
      <c r="G123" s="284"/>
      <c r="H123" s="285"/>
    </row>
    <row r="124" spans="1:8" x14ac:dyDescent="0.2">
      <c r="A124" s="282"/>
      <c r="B124" s="283" t="s">
        <v>1594</v>
      </c>
      <c r="C124" s="284"/>
      <c r="D124" s="284"/>
      <c r="E124" s="284"/>
      <c r="F124" s="284"/>
      <c r="G124" s="284"/>
      <c r="H124" s="285"/>
    </row>
    <row r="125" spans="1:8" x14ac:dyDescent="0.2">
      <c r="A125" s="282"/>
      <c r="B125" s="283" t="s">
        <v>1595</v>
      </c>
      <c r="C125" s="284"/>
      <c r="D125" s="284"/>
      <c r="E125" s="284"/>
      <c r="F125" s="284"/>
      <c r="G125" s="284"/>
      <c r="H125" s="285"/>
    </row>
    <row r="126" spans="1:8" x14ac:dyDescent="0.2">
      <c r="A126" s="282"/>
      <c r="B126" s="283" t="s">
        <v>1596</v>
      </c>
      <c r="C126" s="284"/>
      <c r="D126" s="284"/>
      <c r="E126" s="284"/>
      <c r="F126" s="284"/>
      <c r="G126" s="284"/>
      <c r="H126" s="285"/>
    </row>
    <row r="127" spans="1:8" x14ac:dyDescent="0.2">
      <c r="A127" s="282" t="s">
        <v>1597</v>
      </c>
      <c r="B127" s="283"/>
      <c r="C127" s="284"/>
      <c r="D127" s="284"/>
      <c r="E127" s="284"/>
      <c r="F127" s="284"/>
      <c r="G127" s="284"/>
      <c r="H127" s="285"/>
    </row>
    <row r="128" spans="1:8" x14ac:dyDescent="0.2">
      <c r="A128" s="282"/>
      <c r="B128" s="283"/>
      <c r="C128" s="284"/>
      <c r="D128" s="284"/>
      <c r="E128" s="284"/>
      <c r="F128" s="284"/>
      <c r="G128" s="284"/>
      <c r="H128" s="285"/>
    </row>
    <row r="129" spans="1:8" x14ac:dyDescent="0.2">
      <c r="A129" s="286" t="s">
        <v>1598</v>
      </c>
      <c r="B129" s="283"/>
      <c r="C129" s="284"/>
      <c r="D129" s="284"/>
      <c r="E129" s="284"/>
      <c r="F129" s="284"/>
      <c r="G129" s="284"/>
      <c r="H129" s="285"/>
    </row>
    <row r="130" spans="1:8" x14ac:dyDescent="0.2">
      <c r="A130" s="282" t="s">
        <v>1599</v>
      </c>
      <c r="B130" s="283"/>
      <c r="C130" s="284"/>
      <c r="D130" s="284"/>
      <c r="E130" s="284"/>
      <c r="F130" s="284"/>
      <c r="G130" s="284"/>
      <c r="H130" s="285"/>
    </row>
    <row r="131" spans="1:8" x14ac:dyDescent="0.2">
      <c r="A131" s="282" t="s">
        <v>1600</v>
      </c>
      <c r="B131" s="283"/>
      <c r="C131" s="284"/>
      <c r="D131" s="284"/>
      <c r="E131" s="284"/>
      <c r="F131" s="284"/>
      <c r="G131" s="284"/>
      <c r="H131" s="285"/>
    </row>
    <row r="132" spans="1:8" x14ac:dyDescent="0.2">
      <c r="A132" s="282" t="s">
        <v>1601</v>
      </c>
      <c r="B132" s="283"/>
      <c r="C132" s="284"/>
      <c r="D132" s="284"/>
      <c r="E132" s="284"/>
      <c r="F132" s="284"/>
      <c r="G132" s="284"/>
      <c r="H132" s="285"/>
    </row>
    <row r="133" spans="1:8" ht="13.5" thickBot="1" x14ac:dyDescent="0.25">
      <c r="A133" s="287" t="s">
        <v>1602</v>
      </c>
      <c r="B133" s="288"/>
      <c r="C133" s="289"/>
      <c r="D133" s="289"/>
      <c r="E133" s="289"/>
      <c r="F133" s="289"/>
      <c r="G133" s="289"/>
      <c r="H133" s="290"/>
    </row>
    <row r="134" spans="1:8" ht="13.5" thickTop="1" x14ac:dyDescent="0.2"/>
    <row r="137" spans="1:8" x14ac:dyDescent="0.2">
      <c r="A137" s="533" t="s">
        <v>4945</v>
      </c>
    </row>
    <row r="138" spans="1:8" x14ac:dyDescent="0.2">
      <c r="B138" s="169" t="s">
        <v>4946</v>
      </c>
    </row>
  </sheetData>
  <phoneticPr fontId="0" type="noConversion"/>
  <printOptions gridLinesSet="0"/>
  <pageMargins left="0.75" right="0.75" top="1" bottom="1" header="0.5" footer="0.5"/>
  <pageSetup orientation="portrait" horizontalDpi="300" verticalDpi="4294967292" r:id="rId1"/>
  <headerFooter alignWithMargins="0">
    <oddHeader>&amp;F</oddHeader>
    <oddFooter>Page &amp;P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0"/>
  <dimension ref="A1:F5"/>
  <sheetViews>
    <sheetView zoomScale="150" zoomScaleNormal="150" workbookViewId="0"/>
  </sheetViews>
  <sheetFormatPr defaultRowHeight="15" x14ac:dyDescent="0.25"/>
  <cols>
    <col min="5" max="5" width="11" bestFit="1" customWidth="1"/>
  </cols>
  <sheetData>
    <row r="1" spans="1:6" x14ac:dyDescent="0.25">
      <c r="A1" s="169"/>
      <c r="B1" s="169"/>
      <c r="C1" s="293" t="s">
        <v>1603</v>
      </c>
      <c r="D1" s="293"/>
      <c r="E1" s="293"/>
      <c r="F1" s="293"/>
    </row>
    <row r="2" spans="1:6" x14ac:dyDescent="0.25">
      <c r="A2" s="169"/>
      <c r="B2" s="169"/>
      <c r="C2" s="294" t="s">
        <v>1605</v>
      </c>
      <c r="D2" s="294" t="s">
        <v>1606</v>
      </c>
      <c r="E2" s="294" t="s">
        <v>1607</v>
      </c>
      <c r="F2" s="294" t="s">
        <v>1608</v>
      </c>
    </row>
    <row r="3" spans="1:6" x14ac:dyDescent="0.25">
      <c r="A3" s="291"/>
      <c r="B3" s="292" t="s">
        <v>1609</v>
      </c>
      <c r="C3" s="295" t="s">
        <v>1612</v>
      </c>
      <c r="D3" s="295" t="s">
        <v>1612</v>
      </c>
      <c r="E3" s="295" t="s">
        <v>1612</v>
      </c>
      <c r="F3" s="295" t="s">
        <v>1612</v>
      </c>
    </row>
    <row r="4" spans="1:6" x14ac:dyDescent="0.25">
      <c r="A4" s="291" t="s">
        <v>1604</v>
      </c>
      <c r="B4" s="292" t="s">
        <v>1610</v>
      </c>
      <c r="C4" s="295" t="s">
        <v>1612</v>
      </c>
      <c r="D4" s="296" t="s">
        <v>1613</v>
      </c>
      <c r="E4" s="296" t="s">
        <v>1613</v>
      </c>
      <c r="F4" s="297" t="s">
        <v>1614</v>
      </c>
    </row>
    <row r="5" spans="1:6" x14ac:dyDescent="0.25">
      <c r="A5" s="291"/>
      <c r="B5" s="292" t="s">
        <v>1611</v>
      </c>
      <c r="C5" s="295" t="s">
        <v>1612</v>
      </c>
      <c r="D5" s="296" t="s">
        <v>1613</v>
      </c>
      <c r="E5" s="297" t="s">
        <v>1614</v>
      </c>
      <c r="F5" s="297" t="s">
        <v>1614</v>
      </c>
    </row>
  </sheetData>
  <phoneticPr fontId="0"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dimension ref="A1:C72"/>
  <sheetViews>
    <sheetView workbookViewId="0"/>
  </sheetViews>
  <sheetFormatPr defaultRowHeight="15" x14ac:dyDescent="0.25"/>
  <cols>
    <col min="2" max="2" width="9.7109375" bestFit="1" customWidth="1"/>
  </cols>
  <sheetData>
    <row r="1" spans="1:3" x14ac:dyDescent="0.25">
      <c r="A1" t="s">
        <v>1615</v>
      </c>
    </row>
    <row r="3" spans="1:3" x14ac:dyDescent="0.25">
      <c r="B3" t="s">
        <v>2352</v>
      </c>
      <c r="C3" t="s">
        <v>2392</v>
      </c>
    </row>
    <row r="4" spans="1:3" x14ac:dyDescent="0.25">
      <c r="B4" s="298">
        <v>40909</v>
      </c>
      <c r="C4">
        <v>17991</v>
      </c>
    </row>
    <row r="5" spans="1:3" x14ac:dyDescent="0.25">
      <c r="B5" s="298">
        <v>40910</v>
      </c>
      <c r="C5">
        <v>12396</v>
      </c>
    </row>
    <row r="6" spans="1:3" x14ac:dyDescent="0.25">
      <c r="B6" s="298">
        <v>40911</v>
      </c>
      <c r="C6">
        <v>18553</v>
      </c>
    </row>
    <row r="7" spans="1:3" x14ac:dyDescent="0.25">
      <c r="B7" s="298">
        <v>40912</v>
      </c>
      <c r="C7">
        <v>19450</v>
      </c>
    </row>
    <row r="8" spans="1:3" x14ac:dyDescent="0.25">
      <c r="B8" s="298">
        <v>40913</v>
      </c>
      <c r="C8">
        <v>16725</v>
      </c>
    </row>
    <row r="9" spans="1:3" x14ac:dyDescent="0.25">
      <c r="B9" s="298">
        <v>40914</v>
      </c>
      <c r="C9">
        <v>10946</v>
      </c>
    </row>
    <row r="10" spans="1:3" x14ac:dyDescent="0.25">
      <c r="B10" s="298">
        <v>40915</v>
      </c>
      <c r="C10">
        <v>19973</v>
      </c>
    </row>
    <row r="11" spans="1:3" x14ac:dyDescent="0.25">
      <c r="B11" s="298">
        <v>40916</v>
      </c>
      <c r="C11">
        <v>13374</v>
      </c>
    </row>
    <row r="12" spans="1:3" x14ac:dyDescent="0.25">
      <c r="B12" s="298">
        <v>40917</v>
      </c>
      <c r="C12">
        <v>16526</v>
      </c>
    </row>
    <row r="13" spans="1:3" x14ac:dyDescent="0.25">
      <c r="B13" s="298">
        <v>40918</v>
      </c>
      <c r="C13">
        <v>14000</v>
      </c>
    </row>
    <row r="14" spans="1:3" x14ac:dyDescent="0.25">
      <c r="B14" s="298">
        <v>40919</v>
      </c>
      <c r="C14">
        <v>17724</v>
      </c>
    </row>
    <row r="15" spans="1:3" x14ac:dyDescent="0.25">
      <c r="B15" s="298">
        <v>40920</v>
      </c>
      <c r="C15">
        <v>13540</v>
      </c>
    </row>
    <row r="16" spans="1:3" x14ac:dyDescent="0.25">
      <c r="B16" s="298">
        <v>40921</v>
      </c>
      <c r="C16">
        <v>11268</v>
      </c>
    </row>
    <row r="17" spans="2:3" x14ac:dyDescent="0.25">
      <c r="B17" s="298">
        <v>40922</v>
      </c>
      <c r="C17">
        <v>15346</v>
      </c>
    </row>
    <row r="18" spans="2:3" x14ac:dyDescent="0.25">
      <c r="B18" s="298">
        <v>40923</v>
      </c>
      <c r="C18">
        <v>14313</v>
      </c>
    </row>
    <row r="19" spans="2:3" x14ac:dyDescent="0.25">
      <c r="B19" s="298">
        <v>40924</v>
      </c>
      <c r="C19">
        <v>10882</v>
      </c>
    </row>
    <row r="20" spans="2:3" x14ac:dyDescent="0.25">
      <c r="B20" s="298">
        <v>40925</v>
      </c>
      <c r="C20">
        <v>10882</v>
      </c>
    </row>
    <row r="21" spans="2:3" x14ac:dyDescent="0.25">
      <c r="B21" s="298">
        <v>40926</v>
      </c>
      <c r="C21">
        <v>16870</v>
      </c>
    </row>
    <row r="22" spans="2:3" x14ac:dyDescent="0.25">
      <c r="B22" s="298">
        <v>40927</v>
      </c>
      <c r="C22">
        <v>14594</v>
      </c>
    </row>
    <row r="23" spans="2:3" x14ac:dyDescent="0.25">
      <c r="B23" s="298">
        <v>40928</v>
      </c>
      <c r="C23">
        <v>17143</v>
      </c>
    </row>
    <row r="24" spans="2:3" x14ac:dyDescent="0.25">
      <c r="B24" s="298">
        <v>40929</v>
      </c>
      <c r="C24">
        <v>11410</v>
      </c>
    </row>
    <row r="25" spans="2:3" x14ac:dyDescent="0.25">
      <c r="B25" s="298">
        <v>40930</v>
      </c>
      <c r="C25">
        <v>13397</v>
      </c>
    </row>
    <row r="26" spans="2:3" x14ac:dyDescent="0.25">
      <c r="B26" s="298">
        <v>40931</v>
      </c>
      <c r="C26">
        <v>13070</v>
      </c>
    </row>
    <row r="27" spans="2:3" x14ac:dyDescent="0.25">
      <c r="B27" s="298">
        <v>40932</v>
      </c>
      <c r="C27">
        <v>10774</v>
      </c>
    </row>
    <row r="28" spans="2:3" x14ac:dyDescent="0.25">
      <c r="B28" s="298">
        <v>40933</v>
      </c>
      <c r="C28">
        <v>13563</v>
      </c>
    </row>
    <row r="29" spans="2:3" x14ac:dyDescent="0.25">
      <c r="B29" s="298">
        <v>40934</v>
      </c>
      <c r="C29">
        <v>19601</v>
      </c>
    </row>
    <row r="30" spans="2:3" x14ac:dyDescent="0.25">
      <c r="B30" s="298">
        <v>40935</v>
      </c>
      <c r="C30">
        <v>16436</v>
      </c>
    </row>
    <row r="31" spans="2:3" x14ac:dyDescent="0.25">
      <c r="B31" s="298">
        <v>40936</v>
      </c>
      <c r="C31">
        <v>18666</v>
      </c>
    </row>
    <row r="32" spans="2:3" x14ac:dyDescent="0.25">
      <c r="B32" s="298">
        <v>40937</v>
      </c>
      <c r="C32">
        <v>11035</v>
      </c>
    </row>
    <row r="33" spans="2:3" x14ac:dyDescent="0.25">
      <c r="B33" s="298">
        <v>40938</v>
      </c>
      <c r="C33">
        <v>14150</v>
      </c>
    </row>
    <row r="34" spans="2:3" x14ac:dyDescent="0.25">
      <c r="B34" s="298">
        <v>40939</v>
      </c>
      <c r="C34">
        <v>12877</v>
      </c>
    </row>
    <row r="35" spans="2:3" x14ac:dyDescent="0.25">
      <c r="B35" s="298">
        <v>40940</v>
      </c>
      <c r="C35">
        <v>16142</v>
      </c>
    </row>
    <row r="36" spans="2:3" x14ac:dyDescent="0.25">
      <c r="B36" s="298">
        <v>40941</v>
      </c>
      <c r="C36">
        <v>11083</v>
      </c>
    </row>
    <row r="37" spans="2:3" x14ac:dyDescent="0.25">
      <c r="B37" s="298">
        <v>40942</v>
      </c>
      <c r="C37">
        <v>12147</v>
      </c>
    </row>
    <row r="38" spans="2:3" x14ac:dyDescent="0.25">
      <c r="B38" s="298">
        <v>40943</v>
      </c>
      <c r="C38">
        <v>12454</v>
      </c>
    </row>
    <row r="39" spans="2:3" x14ac:dyDescent="0.25">
      <c r="B39" s="298">
        <v>40944</v>
      </c>
      <c r="C39">
        <v>75874</v>
      </c>
    </row>
    <row r="40" spans="2:3" x14ac:dyDescent="0.25">
      <c r="B40" s="298">
        <v>40945</v>
      </c>
      <c r="C40">
        <v>12901</v>
      </c>
    </row>
    <row r="41" spans="2:3" x14ac:dyDescent="0.25">
      <c r="B41" s="298">
        <v>40946</v>
      </c>
      <c r="C41">
        <v>11995</v>
      </c>
    </row>
    <row r="42" spans="2:3" x14ac:dyDescent="0.25">
      <c r="B42" s="298">
        <v>40947</v>
      </c>
      <c r="C42">
        <v>10813</v>
      </c>
    </row>
    <row r="43" spans="2:3" x14ac:dyDescent="0.25">
      <c r="B43" s="298">
        <v>40948</v>
      </c>
      <c r="C43">
        <v>12308</v>
      </c>
    </row>
    <row r="44" spans="2:3" x14ac:dyDescent="0.25">
      <c r="B44" s="298">
        <v>40949</v>
      </c>
      <c r="C44">
        <v>10112</v>
      </c>
    </row>
    <row r="45" spans="2:3" x14ac:dyDescent="0.25">
      <c r="B45" s="298">
        <v>40950</v>
      </c>
      <c r="C45">
        <v>19993</v>
      </c>
    </row>
    <row r="46" spans="2:3" x14ac:dyDescent="0.25">
      <c r="B46" s="298">
        <v>40951</v>
      </c>
      <c r="C46">
        <v>17082</v>
      </c>
    </row>
    <row r="47" spans="2:3" x14ac:dyDescent="0.25">
      <c r="B47" s="298">
        <v>40952</v>
      </c>
      <c r="C47">
        <v>10942</v>
      </c>
    </row>
    <row r="48" spans="2:3" x14ac:dyDescent="0.25">
      <c r="B48" s="298">
        <v>40953</v>
      </c>
      <c r="C48">
        <v>19082</v>
      </c>
    </row>
    <row r="49" spans="2:3" x14ac:dyDescent="0.25">
      <c r="B49" s="298">
        <v>40954</v>
      </c>
      <c r="C49">
        <v>12289</v>
      </c>
    </row>
    <row r="50" spans="2:3" x14ac:dyDescent="0.25">
      <c r="B50" s="298">
        <v>40955</v>
      </c>
      <c r="C50">
        <v>11128</v>
      </c>
    </row>
    <row r="51" spans="2:3" x14ac:dyDescent="0.25">
      <c r="B51" s="298">
        <v>40956</v>
      </c>
      <c r="C51">
        <v>19363</v>
      </c>
    </row>
    <row r="52" spans="2:3" x14ac:dyDescent="0.25">
      <c r="B52" s="298">
        <v>40957</v>
      </c>
      <c r="C52">
        <v>17311</v>
      </c>
    </row>
    <row r="53" spans="2:3" x14ac:dyDescent="0.25">
      <c r="B53" s="298">
        <v>40958</v>
      </c>
      <c r="C53">
        <v>18684</v>
      </c>
    </row>
    <row r="54" spans="2:3" x14ac:dyDescent="0.25">
      <c r="B54" s="298">
        <v>40959</v>
      </c>
      <c r="C54">
        <v>17752</v>
      </c>
    </row>
    <row r="55" spans="2:3" x14ac:dyDescent="0.25">
      <c r="B55" s="298">
        <v>40960</v>
      </c>
      <c r="C55">
        <v>10543</v>
      </c>
    </row>
    <row r="56" spans="2:3" x14ac:dyDescent="0.25">
      <c r="B56" s="298">
        <v>40961</v>
      </c>
      <c r="C56">
        <v>12151</v>
      </c>
    </row>
    <row r="57" spans="2:3" x14ac:dyDescent="0.25">
      <c r="B57" s="298">
        <v>40962</v>
      </c>
      <c r="C57">
        <v>12197</v>
      </c>
    </row>
    <row r="58" spans="2:3" x14ac:dyDescent="0.25">
      <c r="B58" s="298">
        <v>40963</v>
      </c>
      <c r="C58">
        <v>11000</v>
      </c>
    </row>
    <row r="59" spans="2:3" x14ac:dyDescent="0.25">
      <c r="B59" s="298">
        <v>40964</v>
      </c>
      <c r="C59">
        <v>17672</v>
      </c>
    </row>
    <row r="60" spans="2:3" x14ac:dyDescent="0.25">
      <c r="B60" s="298">
        <v>40965</v>
      </c>
      <c r="C60">
        <v>17793</v>
      </c>
    </row>
    <row r="61" spans="2:3" x14ac:dyDescent="0.25">
      <c r="B61" s="298">
        <v>40966</v>
      </c>
      <c r="C61">
        <v>12480</v>
      </c>
    </row>
    <row r="62" spans="2:3" x14ac:dyDescent="0.25">
      <c r="B62" s="298">
        <v>40967</v>
      </c>
      <c r="C62">
        <v>16868</v>
      </c>
    </row>
    <row r="63" spans="2:3" x14ac:dyDescent="0.25">
      <c r="B63" s="298">
        <v>40968</v>
      </c>
      <c r="C63">
        <v>19719</v>
      </c>
    </row>
    <row r="66" spans="2:3" x14ac:dyDescent="0.25">
      <c r="B66" t="s">
        <v>4947</v>
      </c>
    </row>
    <row r="67" spans="2:3" x14ac:dyDescent="0.25">
      <c r="C67" t="s">
        <v>4948</v>
      </c>
    </row>
    <row r="70" spans="2:3" x14ac:dyDescent="0.25">
      <c r="B70" t="s">
        <v>4949</v>
      </c>
    </row>
    <row r="71" spans="2:3" x14ac:dyDescent="0.25">
      <c r="B71" t="s">
        <v>4950</v>
      </c>
    </row>
    <row r="72" spans="2:3" x14ac:dyDescent="0.25">
      <c r="B72" t="s">
        <v>4951</v>
      </c>
    </row>
  </sheetData>
  <phoneticPr fontId="0"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1"/>
  <dimension ref="A1:J66"/>
  <sheetViews>
    <sheetView zoomScaleNormal="100" workbookViewId="0"/>
  </sheetViews>
  <sheetFormatPr defaultRowHeight="12.75" x14ac:dyDescent="0.2"/>
  <cols>
    <col min="1" max="1" width="2" style="471" customWidth="1"/>
    <col min="2" max="2" width="26.85546875" style="471" customWidth="1"/>
    <col min="3" max="3" width="6.7109375" style="471" bestFit="1" customWidth="1"/>
    <col min="4" max="8" width="10.7109375" style="471" customWidth="1"/>
    <col min="9" max="10" width="9.140625" style="471"/>
    <col min="11" max="11" width="9.42578125" style="471" bestFit="1" customWidth="1"/>
    <col min="12" max="256" width="9.140625" style="471"/>
    <col min="257" max="257" width="2" style="471" customWidth="1"/>
    <col min="258" max="258" width="26.85546875" style="471" customWidth="1"/>
    <col min="259" max="259" width="6.7109375" style="471" bestFit="1" customWidth="1"/>
    <col min="260" max="264" width="10.7109375" style="471" customWidth="1"/>
    <col min="265" max="512" width="9.140625" style="471"/>
    <col min="513" max="513" width="2" style="471" customWidth="1"/>
    <col min="514" max="514" width="26.85546875" style="471" customWidth="1"/>
    <col min="515" max="515" width="6.7109375" style="471" bestFit="1" customWidth="1"/>
    <col min="516" max="520" width="10.7109375" style="471" customWidth="1"/>
    <col min="521" max="768" width="9.140625" style="471"/>
    <col min="769" max="769" width="2" style="471" customWidth="1"/>
    <col min="770" max="770" width="26.85546875" style="471" customWidth="1"/>
    <col min="771" max="771" width="6.7109375" style="471" bestFit="1" customWidth="1"/>
    <col min="772" max="776" width="10.7109375" style="471" customWidth="1"/>
    <col min="777" max="1024" width="9.140625" style="471"/>
    <col min="1025" max="1025" width="2" style="471" customWidth="1"/>
    <col min="1026" max="1026" width="26.85546875" style="471" customWidth="1"/>
    <col min="1027" max="1027" width="6.7109375" style="471" bestFit="1" customWidth="1"/>
    <col min="1028" max="1032" width="10.7109375" style="471" customWidth="1"/>
    <col min="1033" max="1280" width="9.140625" style="471"/>
    <col min="1281" max="1281" width="2" style="471" customWidth="1"/>
    <col min="1282" max="1282" width="26.85546875" style="471" customWidth="1"/>
    <col min="1283" max="1283" width="6.7109375" style="471" bestFit="1" customWidth="1"/>
    <col min="1284" max="1288" width="10.7109375" style="471" customWidth="1"/>
    <col min="1289" max="1536" width="9.140625" style="471"/>
    <col min="1537" max="1537" width="2" style="471" customWidth="1"/>
    <col min="1538" max="1538" width="26.85546875" style="471" customWidth="1"/>
    <col min="1539" max="1539" width="6.7109375" style="471" bestFit="1" customWidth="1"/>
    <col min="1540" max="1544" width="10.7109375" style="471" customWidth="1"/>
    <col min="1545" max="1792" width="9.140625" style="471"/>
    <col min="1793" max="1793" width="2" style="471" customWidth="1"/>
    <col min="1794" max="1794" width="26.85546875" style="471" customWidth="1"/>
    <col min="1795" max="1795" width="6.7109375" style="471" bestFit="1" customWidth="1"/>
    <col min="1796" max="1800" width="10.7109375" style="471" customWidth="1"/>
    <col min="1801" max="2048" width="9.140625" style="471"/>
    <col min="2049" max="2049" width="2" style="471" customWidth="1"/>
    <col min="2050" max="2050" width="26.85546875" style="471" customWidth="1"/>
    <col min="2051" max="2051" width="6.7109375" style="471" bestFit="1" customWidth="1"/>
    <col min="2052" max="2056" width="10.7109375" style="471" customWidth="1"/>
    <col min="2057" max="2304" width="9.140625" style="471"/>
    <col min="2305" max="2305" width="2" style="471" customWidth="1"/>
    <col min="2306" max="2306" width="26.85546875" style="471" customWidth="1"/>
    <col min="2307" max="2307" width="6.7109375" style="471" bestFit="1" customWidth="1"/>
    <col min="2308" max="2312" width="10.7109375" style="471" customWidth="1"/>
    <col min="2313" max="2560" width="9.140625" style="471"/>
    <col min="2561" max="2561" width="2" style="471" customWidth="1"/>
    <col min="2562" max="2562" width="26.85546875" style="471" customWidth="1"/>
    <col min="2563" max="2563" width="6.7109375" style="471" bestFit="1" customWidth="1"/>
    <col min="2564" max="2568" width="10.7109375" style="471" customWidth="1"/>
    <col min="2569" max="2816" width="9.140625" style="471"/>
    <col min="2817" max="2817" width="2" style="471" customWidth="1"/>
    <col min="2818" max="2818" width="26.85546875" style="471" customWidth="1"/>
    <col min="2819" max="2819" width="6.7109375" style="471" bestFit="1" customWidth="1"/>
    <col min="2820" max="2824" width="10.7109375" style="471" customWidth="1"/>
    <col min="2825" max="3072" width="9.140625" style="471"/>
    <col min="3073" max="3073" width="2" style="471" customWidth="1"/>
    <col min="3074" max="3074" width="26.85546875" style="471" customWidth="1"/>
    <col min="3075" max="3075" width="6.7109375" style="471" bestFit="1" customWidth="1"/>
    <col min="3076" max="3080" width="10.7109375" style="471" customWidth="1"/>
    <col min="3081" max="3328" width="9.140625" style="471"/>
    <col min="3329" max="3329" width="2" style="471" customWidth="1"/>
    <col min="3330" max="3330" width="26.85546875" style="471" customWidth="1"/>
    <col min="3331" max="3331" width="6.7109375" style="471" bestFit="1" customWidth="1"/>
    <col min="3332" max="3336" width="10.7109375" style="471" customWidth="1"/>
    <col min="3337" max="3584" width="9.140625" style="471"/>
    <col min="3585" max="3585" width="2" style="471" customWidth="1"/>
    <col min="3586" max="3586" width="26.85546875" style="471" customWidth="1"/>
    <col min="3587" max="3587" width="6.7109375" style="471" bestFit="1" customWidth="1"/>
    <col min="3588" max="3592" width="10.7109375" style="471" customWidth="1"/>
    <col min="3593" max="3840" width="9.140625" style="471"/>
    <col min="3841" max="3841" width="2" style="471" customWidth="1"/>
    <col min="3842" max="3842" width="26.85546875" style="471" customWidth="1"/>
    <col min="3843" max="3843" width="6.7109375" style="471" bestFit="1" customWidth="1"/>
    <col min="3844" max="3848" width="10.7109375" style="471" customWidth="1"/>
    <col min="3849" max="4096" width="9.140625" style="471"/>
    <col min="4097" max="4097" width="2" style="471" customWidth="1"/>
    <col min="4098" max="4098" width="26.85546875" style="471" customWidth="1"/>
    <col min="4099" max="4099" width="6.7109375" style="471" bestFit="1" customWidth="1"/>
    <col min="4100" max="4104" width="10.7109375" style="471" customWidth="1"/>
    <col min="4105" max="4352" width="9.140625" style="471"/>
    <col min="4353" max="4353" width="2" style="471" customWidth="1"/>
    <col min="4354" max="4354" width="26.85546875" style="471" customWidth="1"/>
    <col min="4355" max="4355" width="6.7109375" style="471" bestFit="1" customWidth="1"/>
    <col min="4356" max="4360" width="10.7109375" style="471" customWidth="1"/>
    <col min="4361" max="4608" width="9.140625" style="471"/>
    <col min="4609" max="4609" width="2" style="471" customWidth="1"/>
    <col min="4610" max="4610" width="26.85546875" style="471" customWidth="1"/>
    <col min="4611" max="4611" width="6.7109375" style="471" bestFit="1" customWidth="1"/>
    <col min="4612" max="4616" width="10.7109375" style="471" customWidth="1"/>
    <col min="4617" max="4864" width="9.140625" style="471"/>
    <col min="4865" max="4865" width="2" style="471" customWidth="1"/>
    <col min="4866" max="4866" width="26.85546875" style="471" customWidth="1"/>
    <col min="4867" max="4867" width="6.7109375" style="471" bestFit="1" customWidth="1"/>
    <col min="4868" max="4872" width="10.7109375" style="471" customWidth="1"/>
    <col min="4873" max="5120" width="9.140625" style="471"/>
    <col min="5121" max="5121" width="2" style="471" customWidth="1"/>
    <col min="5122" max="5122" width="26.85546875" style="471" customWidth="1"/>
    <col min="5123" max="5123" width="6.7109375" style="471" bestFit="1" customWidth="1"/>
    <col min="5124" max="5128" width="10.7109375" style="471" customWidth="1"/>
    <col min="5129" max="5376" width="9.140625" style="471"/>
    <col min="5377" max="5377" width="2" style="471" customWidth="1"/>
    <col min="5378" max="5378" width="26.85546875" style="471" customWidth="1"/>
    <col min="5379" max="5379" width="6.7109375" style="471" bestFit="1" customWidth="1"/>
    <col min="5380" max="5384" width="10.7109375" style="471" customWidth="1"/>
    <col min="5385" max="5632" width="9.140625" style="471"/>
    <col min="5633" max="5633" width="2" style="471" customWidth="1"/>
    <col min="5634" max="5634" width="26.85546875" style="471" customWidth="1"/>
    <col min="5635" max="5635" width="6.7109375" style="471" bestFit="1" customWidth="1"/>
    <col min="5636" max="5640" width="10.7109375" style="471" customWidth="1"/>
    <col min="5641" max="5888" width="9.140625" style="471"/>
    <col min="5889" max="5889" width="2" style="471" customWidth="1"/>
    <col min="5890" max="5890" width="26.85546875" style="471" customWidth="1"/>
    <col min="5891" max="5891" width="6.7109375" style="471" bestFit="1" customWidth="1"/>
    <col min="5892" max="5896" width="10.7109375" style="471" customWidth="1"/>
    <col min="5897" max="6144" width="9.140625" style="471"/>
    <col min="6145" max="6145" width="2" style="471" customWidth="1"/>
    <col min="6146" max="6146" width="26.85546875" style="471" customWidth="1"/>
    <col min="6147" max="6147" width="6.7109375" style="471" bestFit="1" customWidth="1"/>
    <col min="6148" max="6152" width="10.7109375" style="471" customWidth="1"/>
    <col min="6153" max="6400" width="9.140625" style="471"/>
    <col min="6401" max="6401" width="2" style="471" customWidth="1"/>
    <col min="6402" max="6402" width="26.85546875" style="471" customWidth="1"/>
    <col min="6403" max="6403" width="6.7109375" style="471" bestFit="1" customWidth="1"/>
    <col min="6404" max="6408" width="10.7109375" style="471" customWidth="1"/>
    <col min="6409" max="6656" width="9.140625" style="471"/>
    <col min="6657" max="6657" width="2" style="471" customWidth="1"/>
    <col min="6658" max="6658" width="26.85546875" style="471" customWidth="1"/>
    <col min="6659" max="6659" width="6.7109375" style="471" bestFit="1" customWidth="1"/>
    <col min="6660" max="6664" width="10.7109375" style="471" customWidth="1"/>
    <col min="6665" max="6912" width="9.140625" style="471"/>
    <col min="6913" max="6913" width="2" style="471" customWidth="1"/>
    <col min="6914" max="6914" width="26.85546875" style="471" customWidth="1"/>
    <col min="6915" max="6915" width="6.7109375" style="471" bestFit="1" customWidth="1"/>
    <col min="6916" max="6920" width="10.7109375" style="471" customWidth="1"/>
    <col min="6921" max="7168" width="9.140625" style="471"/>
    <col min="7169" max="7169" width="2" style="471" customWidth="1"/>
    <col min="7170" max="7170" width="26.85546875" style="471" customWidth="1"/>
    <col min="7171" max="7171" width="6.7109375" style="471" bestFit="1" customWidth="1"/>
    <col min="7172" max="7176" width="10.7109375" style="471" customWidth="1"/>
    <col min="7177" max="7424" width="9.140625" style="471"/>
    <col min="7425" max="7425" width="2" style="471" customWidth="1"/>
    <col min="7426" max="7426" width="26.85546875" style="471" customWidth="1"/>
    <col min="7427" max="7427" width="6.7109375" style="471" bestFit="1" customWidth="1"/>
    <col min="7428" max="7432" width="10.7109375" style="471" customWidth="1"/>
    <col min="7433" max="7680" width="9.140625" style="471"/>
    <col min="7681" max="7681" width="2" style="471" customWidth="1"/>
    <col min="7682" max="7682" width="26.85546875" style="471" customWidth="1"/>
    <col min="7683" max="7683" width="6.7109375" style="471" bestFit="1" customWidth="1"/>
    <col min="7684" max="7688" width="10.7109375" style="471" customWidth="1"/>
    <col min="7689" max="7936" width="9.140625" style="471"/>
    <col min="7937" max="7937" width="2" style="471" customWidth="1"/>
    <col min="7938" max="7938" width="26.85546875" style="471" customWidth="1"/>
    <col min="7939" max="7939" width="6.7109375" style="471" bestFit="1" customWidth="1"/>
    <col min="7940" max="7944" width="10.7109375" style="471" customWidth="1"/>
    <col min="7945" max="8192" width="9.140625" style="471"/>
    <col min="8193" max="8193" width="2" style="471" customWidth="1"/>
    <col min="8194" max="8194" width="26.85546875" style="471" customWidth="1"/>
    <col min="8195" max="8195" width="6.7109375" style="471" bestFit="1" customWidth="1"/>
    <col min="8196" max="8200" width="10.7109375" style="471" customWidth="1"/>
    <col min="8201" max="8448" width="9.140625" style="471"/>
    <col min="8449" max="8449" width="2" style="471" customWidth="1"/>
    <col min="8450" max="8450" width="26.85546875" style="471" customWidth="1"/>
    <col min="8451" max="8451" width="6.7109375" style="471" bestFit="1" customWidth="1"/>
    <col min="8452" max="8456" width="10.7109375" style="471" customWidth="1"/>
    <col min="8457" max="8704" width="9.140625" style="471"/>
    <col min="8705" max="8705" width="2" style="471" customWidth="1"/>
    <col min="8706" max="8706" width="26.85546875" style="471" customWidth="1"/>
    <col min="8707" max="8707" width="6.7109375" style="471" bestFit="1" customWidth="1"/>
    <col min="8708" max="8712" width="10.7109375" style="471" customWidth="1"/>
    <col min="8713" max="8960" width="9.140625" style="471"/>
    <col min="8961" max="8961" width="2" style="471" customWidth="1"/>
    <col min="8962" max="8962" width="26.85546875" style="471" customWidth="1"/>
    <col min="8963" max="8963" width="6.7109375" style="471" bestFit="1" customWidth="1"/>
    <col min="8964" max="8968" width="10.7109375" style="471" customWidth="1"/>
    <col min="8969" max="9216" width="9.140625" style="471"/>
    <col min="9217" max="9217" width="2" style="471" customWidth="1"/>
    <col min="9218" max="9218" width="26.85546875" style="471" customWidth="1"/>
    <col min="9219" max="9219" width="6.7109375" style="471" bestFit="1" customWidth="1"/>
    <col min="9220" max="9224" width="10.7109375" style="471" customWidth="1"/>
    <col min="9225" max="9472" width="9.140625" style="471"/>
    <col min="9473" max="9473" width="2" style="471" customWidth="1"/>
    <col min="9474" max="9474" width="26.85546875" style="471" customWidth="1"/>
    <col min="9475" max="9475" width="6.7109375" style="471" bestFit="1" customWidth="1"/>
    <col min="9476" max="9480" width="10.7109375" style="471" customWidth="1"/>
    <col min="9481" max="9728" width="9.140625" style="471"/>
    <col min="9729" max="9729" width="2" style="471" customWidth="1"/>
    <col min="9730" max="9730" width="26.85546875" style="471" customWidth="1"/>
    <col min="9731" max="9731" width="6.7109375" style="471" bestFit="1" customWidth="1"/>
    <col min="9732" max="9736" width="10.7109375" style="471" customWidth="1"/>
    <col min="9737" max="9984" width="9.140625" style="471"/>
    <col min="9985" max="9985" width="2" style="471" customWidth="1"/>
    <col min="9986" max="9986" width="26.85546875" style="471" customWidth="1"/>
    <col min="9987" max="9987" width="6.7109375" style="471" bestFit="1" customWidth="1"/>
    <col min="9988" max="9992" width="10.7109375" style="471" customWidth="1"/>
    <col min="9993" max="10240" width="9.140625" style="471"/>
    <col min="10241" max="10241" width="2" style="471" customWidth="1"/>
    <col min="10242" max="10242" width="26.85546875" style="471" customWidth="1"/>
    <col min="10243" max="10243" width="6.7109375" style="471" bestFit="1" customWidth="1"/>
    <col min="10244" max="10248" width="10.7109375" style="471" customWidth="1"/>
    <col min="10249" max="10496" width="9.140625" style="471"/>
    <col min="10497" max="10497" width="2" style="471" customWidth="1"/>
    <col min="10498" max="10498" width="26.85546875" style="471" customWidth="1"/>
    <col min="10499" max="10499" width="6.7109375" style="471" bestFit="1" customWidth="1"/>
    <col min="10500" max="10504" width="10.7109375" style="471" customWidth="1"/>
    <col min="10505" max="10752" width="9.140625" style="471"/>
    <col min="10753" max="10753" width="2" style="471" customWidth="1"/>
    <col min="10754" max="10754" width="26.85546875" style="471" customWidth="1"/>
    <col min="10755" max="10755" width="6.7109375" style="471" bestFit="1" customWidth="1"/>
    <col min="10756" max="10760" width="10.7109375" style="471" customWidth="1"/>
    <col min="10761" max="11008" width="9.140625" style="471"/>
    <col min="11009" max="11009" width="2" style="471" customWidth="1"/>
    <col min="11010" max="11010" width="26.85546875" style="471" customWidth="1"/>
    <col min="11011" max="11011" width="6.7109375" style="471" bestFit="1" customWidth="1"/>
    <col min="11012" max="11016" width="10.7109375" style="471" customWidth="1"/>
    <col min="11017" max="11264" width="9.140625" style="471"/>
    <col min="11265" max="11265" width="2" style="471" customWidth="1"/>
    <col min="11266" max="11266" width="26.85546875" style="471" customWidth="1"/>
    <col min="11267" max="11267" width="6.7109375" style="471" bestFit="1" customWidth="1"/>
    <col min="11268" max="11272" width="10.7109375" style="471" customWidth="1"/>
    <col min="11273" max="11520" width="9.140625" style="471"/>
    <col min="11521" max="11521" width="2" style="471" customWidth="1"/>
    <col min="11522" max="11522" width="26.85546875" style="471" customWidth="1"/>
    <col min="11523" max="11523" width="6.7109375" style="471" bestFit="1" customWidth="1"/>
    <col min="11524" max="11528" width="10.7109375" style="471" customWidth="1"/>
    <col min="11529" max="11776" width="9.140625" style="471"/>
    <col min="11777" max="11777" width="2" style="471" customWidth="1"/>
    <col min="11778" max="11778" width="26.85546875" style="471" customWidth="1"/>
    <col min="11779" max="11779" width="6.7109375" style="471" bestFit="1" customWidth="1"/>
    <col min="11780" max="11784" width="10.7109375" style="471" customWidth="1"/>
    <col min="11785" max="12032" width="9.140625" style="471"/>
    <col min="12033" max="12033" width="2" style="471" customWidth="1"/>
    <col min="12034" max="12034" width="26.85546875" style="471" customWidth="1"/>
    <col min="12035" max="12035" width="6.7109375" style="471" bestFit="1" customWidth="1"/>
    <col min="12036" max="12040" width="10.7109375" style="471" customWidth="1"/>
    <col min="12041" max="12288" width="9.140625" style="471"/>
    <col min="12289" max="12289" width="2" style="471" customWidth="1"/>
    <col min="12290" max="12290" width="26.85546875" style="471" customWidth="1"/>
    <col min="12291" max="12291" width="6.7109375" style="471" bestFit="1" customWidth="1"/>
    <col min="12292" max="12296" width="10.7109375" style="471" customWidth="1"/>
    <col min="12297" max="12544" width="9.140625" style="471"/>
    <col min="12545" max="12545" width="2" style="471" customWidth="1"/>
    <col min="12546" max="12546" width="26.85546875" style="471" customWidth="1"/>
    <col min="12547" max="12547" width="6.7109375" style="471" bestFit="1" customWidth="1"/>
    <col min="12548" max="12552" width="10.7109375" style="471" customWidth="1"/>
    <col min="12553" max="12800" width="9.140625" style="471"/>
    <col min="12801" max="12801" width="2" style="471" customWidth="1"/>
    <col min="12802" max="12802" width="26.85546875" style="471" customWidth="1"/>
    <col min="12803" max="12803" width="6.7109375" style="471" bestFit="1" customWidth="1"/>
    <col min="12804" max="12808" width="10.7109375" style="471" customWidth="1"/>
    <col min="12809" max="13056" width="9.140625" style="471"/>
    <col min="13057" max="13057" width="2" style="471" customWidth="1"/>
    <col min="13058" max="13058" width="26.85546875" style="471" customWidth="1"/>
    <col min="13059" max="13059" width="6.7109375" style="471" bestFit="1" customWidth="1"/>
    <col min="13060" max="13064" width="10.7109375" style="471" customWidth="1"/>
    <col min="13065" max="13312" width="9.140625" style="471"/>
    <col min="13313" max="13313" width="2" style="471" customWidth="1"/>
    <col min="13314" max="13314" width="26.85546875" style="471" customWidth="1"/>
    <col min="13315" max="13315" width="6.7109375" style="471" bestFit="1" customWidth="1"/>
    <col min="13316" max="13320" width="10.7109375" style="471" customWidth="1"/>
    <col min="13321" max="13568" width="9.140625" style="471"/>
    <col min="13569" max="13569" width="2" style="471" customWidth="1"/>
    <col min="13570" max="13570" width="26.85546875" style="471" customWidth="1"/>
    <col min="13571" max="13571" width="6.7109375" style="471" bestFit="1" customWidth="1"/>
    <col min="13572" max="13576" width="10.7109375" style="471" customWidth="1"/>
    <col min="13577" max="13824" width="9.140625" style="471"/>
    <col min="13825" max="13825" width="2" style="471" customWidth="1"/>
    <col min="13826" max="13826" width="26.85546875" style="471" customWidth="1"/>
    <col min="13827" max="13827" width="6.7109375" style="471" bestFit="1" customWidth="1"/>
    <col min="13828" max="13832" width="10.7109375" style="471" customWidth="1"/>
    <col min="13833" max="14080" width="9.140625" style="471"/>
    <col min="14081" max="14081" width="2" style="471" customWidth="1"/>
    <col min="14082" max="14082" width="26.85546875" style="471" customWidth="1"/>
    <col min="14083" max="14083" width="6.7109375" style="471" bestFit="1" customWidth="1"/>
    <col min="14084" max="14088" width="10.7109375" style="471" customWidth="1"/>
    <col min="14089" max="14336" width="9.140625" style="471"/>
    <col min="14337" max="14337" width="2" style="471" customWidth="1"/>
    <col min="14338" max="14338" width="26.85546875" style="471" customWidth="1"/>
    <col min="14339" max="14339" width="6.7109375" style="471" bestFit="1" customWidth="1"/>
    <col min="14340" max="14344" width="10.7109375" style="471" customWidth="1"/>
    <col min="14345" max="14592" width="9.140625" style="471"/>
    <col min="14593" max="14593" width="2" style="471" customWidth="1"/>
    <col min="14594" max="14594" width="26.85546875" style="471" customWidth="1"/>
    <col min="14595" max="14595" width="6.7109375" style="471" bestFit="1" customWidth="1"/>
    <col min="14596" max="14600" width="10.7109375" style="471" customWidth="1"/>
    <col min="14601" max="14848" width="9.140625" style="471"/>
    <col min="14849" max="14849" width="2" style="471" customWidth="1"/>
    <col min="14850" max="14850" width="26.85546875" style="471" customWidth="1"/>
    <col min="14851" max="14851" width="6.7109375" style="471" bestFit="1" customWidth="1"/>
    <col min="14852" max="14856" width="10.7109375" style="471" customWidth="1"/>
    <col min="14857" max="15104" width="9.140625" style="471"/>
    <col min="15105" max="15105" width="2" style="471" customWidth="1"/>
    <col min="15106" max="15106" width="26.85546875" style="471" customWidth="1"/>
    <col min="15107" max="15107" width="6.7109375" style="471" bestFit="1" customWidth="1"/>
    <col min="15108" max="15112" width="10.7109375" style="471" customWidth="1"/>
    <col min="15113" max="15360" width="9.140625" style="471"/>
    <col min="15361" max="15361" width="2" style="471" customWidth="1"/>
    <col min="15362" max="15362" width="26.85546875" style="471" customWidth="1"/>
    <col min="15363" max="15363" width="6.7109375" style="471" bestFit="1" customWidth="1"/>
    <col min="15364" max="15368" width="10.7109375" style="471" customWidth="1"/>
    <col min="15369" max="15616" width="9.140625" style="471"/>
    <col min="15617" max="15617" width="2" style="471" customWidth="1"/>
    <col min="15618" max="15618" width="26.85546875" style="471" customWidth="1"/>
    <col min="15619" max="15619" width="6.7109375" style="471" bestFit="1" customWidth="1"/>
    <col min="15620" max="15624" width="10.7109375" style="471" customWidth="1"/>
    <col min="15625" max="15872" width="9.140625" style="471"/>
    <col min="15873" max="15873" width="2" style="471" customWidth="1"/>
    <col min="15874" max="15874" width="26.85546875" style="471" customWidth="1"/>
    <col min="15875" max="15875" width="6.7109375" style="471" bestFit="1" customWidth="1"/>
    <col min="15876" max="15880" width="10.7109375" style="471" customWidth="1"/>
    <col min="15881" max="16128" width="9.140625" style="471"/>
    <col min="16129" max="16129" width="2" style="471" customWidth="1"/>
    <col min="16130" max="16130" width="26.85546875" style="471" customWidth="1"/>
    <col min="16131" max="16131" width="6.7109375" style="471" bestFit="1" customWidth="1"/>
    <col min="16132" max="16136" width="10.7109375" style="471" customWidth="1"/>
    <col min="16137" max="16384" width="9.140625" style="471"/>
  </cols>
  <sheetData>
    <row r="1" spans="1:10" ht="15.75" x14ac:dyDescent="0.25">
      <c r="A1" s="446"/>
      <c r="B1" s="446"/>
      <c r="C1" s="447"/>
      <c r="D1" s="448" t="s">
        <v>3601</v>
      </c>
      <c r="E1" s="449" t="s">
        <v>3602</v>
      </c>
      <c r="F1" s="449" t="s">
        <v>3602</v>
      </c>
      <c r="G1" s="446"/>
      <c r="H1" s="446"/>
    </row>
    <row r="2" spans="1:10" ht="15.75" x14ac:dyDescent="0.25">
      <c r="A2" s="446"/>
      <c r="B2" s="450" t="s">
        <v>3603</v>
      </c>
      <c r="C2" s="451"/>
      <c r="D2" s="452" t="s">
        <v>2376</v>
      </c>
      <c r="E2" s="453" t="s">
        <v>3604</v>
      </c>
      <c r="F2" s="453" t="s">
        <v>3605</v>
      </c>
      <c r="G2" s="446"/>
      <c r="H2" s="446"/>
    </row>
    <row r="3" spans="1:10" ht="15.75" x14ac:dyDescent="0.25">
      <c r="A3" s="446"/>
      <c r="B3" s="446" t="s">
        <v>2398</v>
      </c>
      <c r="C3" s="447"/>
      <c r="D3" s="458">
        <v>160</v>
      </c>
      <c r="E3" s="459">
        <v>200</v>
      </c>
      <c r="F3" s="459">
        <v>390</v>
      </c>
      <c r="G3" s="446"/>
      <c r="H3" s="446" t="s">
        <v>3595</v>
      </c>
      <c r="J3"/>
    </row>
    <row r="4" spans="1:10" ht="15.75" x14ac:dyDescent="0.25">
      <c r="A4" s="446"/>
      <c r="B4" s="446" t="s">
        <v>3606</v>
      </c>
      <c r="C4" s="447"/>
      <c r="D4" s="458">
        <v>80</v>
      </c>
      <c r="E4" s="459">
        <v>90</v>
      </c>
      <c r="F4" s="459">
        <v>190</v>
      </c>
      <c r="G4" s="446"/>
      <c r="H4" s="446" t="s">
        <v>3599</v>
      </c>
      <c r="J4"/>
    </row>
    <row r="5" spans="1:10" ht="15.75" x14ac:dyDescent="0.25">
      <c r="A5" s="446"/>
      <c r="B5" s="446" t="s">
        <v>3607</v>
      </c>
      <c r="C5" s="447"/>
      <c r="D5" s="458">
        <v>29</v>
      </c>
      <c r="E5" s="459">
        <v>45</v>
      </c>
      <c r="F5" s="459">
        <v>80</v>
      </c>
      <c r="G5" s="446"/>
      <c r="H5" s="446" t="s">
        <v>3596</v>
      </c>
      <c r="J5"/>
    </row>
    <row r="6" spans="1:10" ht="15.75" x14ac:dyDescent="0.25">
      <c r="A6" s="446"/>
      <c r="B6" s="454" t="s">
        <v>3608</v>
      </c>
      <c r="C6" s="455"/>
      <c r="D6" s="456">
        <f>D3-SUM(D4:D5)</f>
        <v>51</v>
      </c>
      <c r="E6" s="456">
        <f>E3-SUM(E4:E5)</f>
        <v>65</v>
      </c>
      <c r="F6" s="457">
        <f>F3-SUM(F4:F5)</f>
        <v>120</v>
      </c>
      <c r="G6" s="446"/>
      <c r="H6" s="446" t="s">
        <v>3600</v>
      </c>
      <c r="J6"/>
    </row>
    <row r="7" spans="1:10" ht="15.75" x14ac:dyDescent="0.25">
      <c r="A7" s="446"/>
      <c r="B7" s="446"/>
      <c r="C7" s="447"/>
      <c r="D7" s="458"/>
      <c r="E7" s="459"/>
      <c r="F7" s="459"/>
      <c r="G7" s="446"/>
      <c r="H7" s="446" t="s">
        <v>3634</v>
      </c>
      <c r="J7"/>
    </row>
    <row r="8" spans="1:10" ht="15.75" x14ac:dyDescent="0.25">
      <c r="A8" s="446"/>
      <c r="B8" s="446" t="s">
        <v>3609</v>
      </c>
      <c r="C8" s="472">
        <v>0.03</v>
      </c>
      <c r="D8" s="473">
        <v>0</v>
      </c>
      <c r="E8" s="460">
        <f>$C$8*D18</f>
        <v>0</v>
      </c>
      <c r="F8" s="460">
        <f>$C$8*E18</f>
        <v>0.95820000000000005</v>
      </c>
      <c r="G8" s="446"/>
      <c r="H8" s="446" t="s">
        <v>3597</v>
      </c>
      <c r="J8"/>
    </row>
    <row r="9" spans="1:10" ht="15.75" x14ac:dyDescent="0.25">
      <c r="A9" s="446"/>
      <c r="B9" s="446" t="s">
        <v>3610</v>
      </c>
      <c r="C9" s="472">
        <v>0.06</v>
      </c>
      <c r="D9" s="469">
        <v>0</v>
      </c>
      <c r="E9" s="460">
        <f>$C$9*D23</f>
        <v>0</v>
      </c>
      <c r="F9" s="460">
        <f>$C$9*E23</f>
        <v>0</v>
      </c>
      <c r="G9" s="446"/>
      <c r="H9" s="446" t="s">
        <v>3598</v>
      </c>
      <c r="J9"/>
    </row>
    <row r="10" spans="1:10" ht="15.75" x14ac:dyDescent="0.25">
      <c r="A10" s="446"/>
      <c r="B10" s="446" t="s">
        <v>3611</v>
      </c>
      <c r="C10" s="462">
        <v>0.06</v>
      </c>
      <c r="D10" s="458">
        <f>$C$10*AVERAGE(C24:D24)</f>
        <v>19.2</v>
      </c>
      <c r="E10" s="459">
        <f>$C$10*AVERAGE(D24:E24)</f>
        <v>20.099999999999998</v>
      </c>
      <c r="F10" s="459">
        <f>$C$10*AVERAGE(E24:F24)</f>
        <v>20.7</v>
      </c>
      <c r="G10" s="446"/>
      <c r="H10" s="446" t="s">
        <v>3648</v>
      </c>
    </row>
    <row r="11" spans="1:10" ht="15.75" x14ac:dyDescent="0.25">
      <c r="A11" s="446"/>
      <c r="B11" s="454" t="s">
        <v>3612</v>
      </c>
      <c r="C11" s="461"/>
      <c r="D11" s="456">
        <f>D6+D8-D9-D10</f>
        <v>31.8</v>
      </c>
      <c r="E11" s="457">
        <f>E6+E8-E9-E10</f>
        <v>44.900000000000006</v>
      </c>
      <c r="F11" s="457">
        <f>F6+F8-F9-F10</f>
        <v>100.2582</v>
      </c>
      <c r="G11" s="446"/>
      <c r="H11" s="446" t="s">
        <v>3650</v>
      </c>
    </row>
    <row r="12" spans="1:10" ht="15.75" x14ac:dyDescent="0.25">
      <c r="A12" s="446"/>
      <c r="B12" s="446"/>
      <c r="C12" s="462"/>
      <c r="D12" s="458"/>
      <c r="E12" s="459"/>
      <c r="F12" s="459"/>
      <c r="G12" s="446"/>
      <c r="H12" s="446"/>
    </row>
    <row r="13" spans="1:10" ht="15.75" x14ac:dyDescent="0.25">
      <c r="A13" s="446"/>
      <c r="B13" s="446" t="s">
        <v>3613</v>
      </c>
      <c r="C13" s="462">
        <v>0.4</v>
      </c>
      <c r="D13" s="458">
        <f>$C$13*D11</f>
        <v>12.72</v>
      </c>
      <c r="E13" s="459">
        <f>$C$13*E11</f>
        <v>17.960000000000004</v>
      </c>
      <c r="F13" s="459">
        <f>$C$13*F11</f>
        <v>40.103280000000005</v>
      </c>
      <c r="G13" s="446"/>
      <c r="H13" s="446"/>
    </row>
    <row r="14" spans="1:10" ht="16.5" thickBot="1" x14ac:dyDescent="0.3">
      <c r="A14" s="446"/>
      <c r="B14" s="463" t="s">
        <v>3614</v>
      </c>
      <c r="C14" s="464"/>
      <c r="D14" s="465">
        <f>D11-D13</f>
        <v>19.079999999999998</v>
      </c>
      <c r="E14" s="465">
        <f>E11-E13</f>
        <v>26.94</v>
      </c>
      <c r="F14" s="466">
        <f>F11-F13</f>
        <v>60.154919999999997</v>
      </c>
      <c r="G14" s="446"/>
      <c r="H14" s="446"/>
    </row>
    <row r="15" spans="1:10" ht="16.5" thickTop="1" x14ac:dyDescent="0.25">
      <c r="A15" s="446"/>
      <c r="B15" s="446"/>
      <c r="C15" s="447"/>
      <c r="D15" s="458"/>
      <c r="E15" s="459"/>
      <c r="F15" s="459"/>
      <c r="G15" s="446"/>
      <c r="H15" s="446"/>
    </row>
    <row r="16" spans="1:10" ht="15.75" x14ac:dyDescent="0.25">
      <c r="A16" s="446"/>
      <c r="B16" s="446"/>
      <c r="C16" s="447"/>
      <c r="D16" s="448" t="s">
        <v>3601</v>
      </c>
      <c r="E16" s="449" t="s">
        <v>3602</v>
      </c>
      <c r="F16" s="449" t="s">
        <v>3602</v>
      </c>
      <c r="G16" s="446"/>
      <c r="H16" s="446"/>
    </row>
    <row r="17" spans="1:8" ht="15.75" x14ac:dyDescent="0.25">
      <c r="A17" s="446"/>
      <c r="B17" s="450" t="s">
        <v>3615</v>
      </c>
      <c r="C17" s="451"/>
      <c r="D17" s="452" t="s">
        <v>2376</v>
      </c>
      <c r="E17" s="453" t="s">
        <v>3604</v>
      </c>
      <c r="F17" s="453" t="s">
        <v>3605</v>
      </c>
      <c r="G17" s="446"/>
      <c r="H17" s="446"/>
    </row>
    <row r="18" spans="1:8" ht="15.75" x14ac:dyDescent="0.25">
      <c r="A18" s="446"/>
      <c r="B18" s="446" t="s">
        <v>3616</v>
      </c>
      <c r="C18" s="447"/>
      <c r="D18" s="469">
        <v>0</v>
      </c>
      <c r="E18" s="460">
        <f>MAX(E44,0)</f>
        <v>31.94</v>
      </c>
      <c r="F18" s="460">
        <f>MAX(F44,0)</f>
        <v>0</v>
      </c>
      <c r="G18" s="446"/>
      <c r="H18" s="446"/>
    </row>
    <row r="19" spans="1:8" ht="15.75" x14ac:dyDescent="0.25">
      <c r="A19" s="446"/>
      <c r="B19" s="446" t="s">
        <v>3617</v>
      </c>
      <c r="C19" s="447"/>
      <c r="D19" s="469">
        <v>200</v>
      </c>
      <c r="E19" s="460">
        <v>250</v>
      </c>
      <c r="F19" s="460">
        <v>350</v>
      </c>
      <c r="G19" s="446"/>
      <c r="H19" s="446"/>
    </row>
    <row r="20" spans="1:8" ht="15.75" x14ac:dyDescent="0.25">
      <c r="A20" s="446"/>
      <c r="B20" s="446" t="s">
        <v>3618</v>
      </c>
      <c r="C20" s="447"/>
      <c r="D20" s="469">
        <v>350</v>
      </c>
      <c r="E20" s="460">
        <v>375</v>
      </c>
      <c r="F20" s="460">
        <v>400</v>
      </c>
      <c r="G20" s="446"/>
      <c r="H20" s="446"/>
    </row>
    <row r="21" spans="1:8" ht="16.5" thickBot="1" x14ac:dyDescent="0.3">
      <c r="A21" s="446"/>
      <c r="B21" s="463" t="s">
        <v>3619</v>
      </c>
      <c r="C21" s="464"/>
      <c r="D21" s="467">
        <f>SUM(D18:D20)</f>
        <v>550</v>
      </c>
      <c r="E21" s="468">
        <f>SUM(E18:E20)</f>
        <v>656.94</v>
      </c>
      <c r="F21" s="468">
        <f>SUM(F18:F20)</f>
        <v>750</v>
      </c>
      <c r="G21" s="446"/>
      <c r="H21" s="446"/>
    </row>
    <row r="22" spans="1:8" ht="16.5" thickTop="1" x14ac:dyDescent="0.25">
      <c r="A22" s="446"/>
      <c r="B22" s="446"/>
      <c r="C22" s="447"/>
      <c r="D22" s="469"/>
      <c r="E22" s="460"/>
      <c r="F22" s="460"/>
      <c r="G22" s="446"/>
      <c r="H22" s="446"/>
    </row>
    <row r="23" spans="1:8" ht="15.75" x14ac:dyDescent="0.25">
      <c r="A23" s="446"/>
      <c r="B23" s="446" t="s">
        <v>3620</v>
      </c>
      <c r="C23" s="447"/>
      <c r="D23" s="469">
        <v>0</v>
      </c>
      <c r="E23" s="460">
        <f>-MIN(E44,0)</f>
        <v>0</v>
      </c>
      <c r="F23" s="460">
        <f>-MIN(F44,0)</f>
        <v>42.905079999999998</v>
      </c>
      <c r="G23" s="446"/>
      <c r="H23" s="446"/>
    </row>
    <row r="24" spans="1:8" ht="15.75" x14ac:dyDescent="0.25">
      <c r="A24" s="446"/>
      <c r="B24" s="446" t="s">
        <v>3621</v>
      </c>
      <c r="C24" s="447"/>
      <c r="D24" s="458">
        <v>320</v>
      </c>
      <c r="E24" s="459">
        <v>350</v>
      </c>
      <c r="F24" s="459">
        <v>340</v>
      </c>
      <c r="G24" s="446"/>
      <c r="H24" s="446"/>
    </row>
    <row r="25" spans="1:8" ht="15.75" x14ac:dyDescent="0.25">
      <c r="A25" s="446"/>
      <c r="B25" s="446" t="s">
        <v>3622</v>
      </c>
      <c r="C25" s="447"/>
      <c r="D25" s="458">
        <v>50</v>
      </c>
      <c r="E25" s="459">
        <v>100</v>
      </c>
      <c r="F25" s="459">
        <v>100</v>
      </c>
      <c r="G25" s="446"/>
      <c r="H25" s="446"/>
    </row>
    <row r="26" spans="1:8" ht="15.75" x14ac:dyDescent="0.25">
      <c r="A26" s="446"/>
      <c r="B26" s="446" t="s">
        <v>3623</v>
      </c>
      <c r="C26" s="447"/>
      <c r="D26" s="458">
        <v>180</v>
      </c>
      <c r="E26" s="459">
        <f>D26+E14</f>
        <v>206.94</v>
      </c>
      <c r="F26" s="459">
        <f>E26+F14</f>
        <v>267.09492</v>
      </c>
      <c r="G26" s="470"/>
      <c r="H26" s="446"/>
    </row>
    <row r="27" spans="1:8" ht="16.5" thickBot="1" x14ac:dyDescent="0.3">
      <c r="A27" s="446"/>
      <c r="B27" s="463" t="s">
        <v>3624</v>
      </c>
      <c r="C27" s="464"/>
      <c r="D27" s="465">
        <f>SUM(D23:D26)</f>
        <v>550</v>
      </c>
      <c r="E27" s="466">
        <f>SUM(E23:E26)</f>
        <v>656.94</v>
      </c>
      <c r="F27" s="466">
        <f>SUM(F23:F26)</f>
        <v>750</v>
      </c>
      <c r="G27" s="470"/>
      <c r="H27" s="446"/>
    </row>
    <row r="28" spans="1:8" ht="16.5" thickTop="1" x14ac:dyDescent="0.25">
      <c r="A28" s="446"/>
      <c r="B28" s="446"/>
      <c r="C28" s="447"/>
      <c r="D28" s="458"/>
      <c r="E28" s="459"/>
      <c r="F28" s="459"/>
      <c r="G28" s="470"/>
      <c r="H28" s="446"/>
    </row>
    <row r="29" spans="1:8" ht="15.75" x14ac:dyDescent="0.25">
      <c r="A29" s="446"/>
      <c r="B29" s="446" t="s">
        <v>3625</v>
      </c>
      <c r="C29" s="447"/>
      <c r="D29" s="469">
        <f>D27-D21</f>
        <v>0</v>
      </c>
      <c r="E29" s="460">
        <f>E27-E21</f>
        <v>0</v>
      </c>
      <c r="F29" s="460">
        <f>F27-F21</f>
        <v>0</v>
      </c>
      <c r="G29" s="446"/>
      <c r="H29" s="446"/>
    </row>
    <row r="30" spans="1:8" ht="15.75" x14ac:dyDescent="0.25">
      <c r="A30" s="446"/>
      <c r="B30" s="446"/>
      <c r="C30" s="447"/>
      <c r="D30" s="458"/>
      <c r="E30" s="459"/>
      <c r="F30" s="459"/>
      <c r="G30" s="470"/>
      <c r="H30" s="446"/>
    </row>
    <row r="31" spans="1:8" ht="15.75" x14ac:dyDescent="0.25">
      <c r="A31" s="446"/>
      <c r="B31" s="446"/>
      <c r="C31" s="447"/>
      <c r="D31" s="448" t="s">
        <v>3601</v>
      </c>
      <c r="E31" s="449" t="s">
        <v>3602</v>
      </c>
      <c r="F31" s="449" t="s">
        <v>3602</v>
      </c>
      <c r="G31" s="470"/>
      <c r="H31" s="446"/>
    </row>
    <row r="32" spans="1:8" ht="15.75" x14ac:dyDescent="0.25">
      <c r="A32" s="446"/>
      <c r="B32" s="450" t="s">
        <v>3626</v>
      </c>
      <c r="C32" s="451"/>
      <c r="D32" s="452" t="s">
        <v>2376</v>
      </c>
      <c r="E32" s="453" t="s">
        <v>3604</v>
      </c>
      <c r="F32" s="453" t="s">
        <v>3605</v>
      </c>
      <c r="G32" s="470"/>
      <c r="H32" s="446"/>
    </row>
    <row r="33" spans="1:8" ht="15.75" x14ac:dyDescent="0.25">
      <c r="A33" s="446"/>
      <c r="B33" s="446" t="s">
        <v>3614</v>
      </c>
      <c r="C33" s="447"/>
      <c r="D33" s="458"/>
      <c r="E33" s="459">
        <f>E14</f>
        <v>26.94</v>
      </c>
      <c r="F33" s="459">
        <f>F14</f>
        <v>60.154919999999997</v>
      </c>
      <c r="G33" s="446"/>
      <c r="H33" s="446"/>
    </row>
    <row r="34" spans="1:8" ht="15.75" x14ac:dyDescent="0.25">
      <c r="A34" s="446"/>
      <c r="B34" s="446"/>
      <c r="C34" s="447"/>
      <c r="D34" s="458"/>
      <c r="E34" s="459"/>
      <c r="F34" s="459"/>
      <c r="G34" s="446"/>
      <c r="H34" s="446"/>
    </row>
    <row r="35" spans="1:8" ht="15.75" x14ac:dyDescent="0.25">
      <c r="A35" s="446"/>
      <c r="B35" s="446" t="s">
        <v>3627</v>
      </c>
      <c r="C35" s="447"/>
      <c r="D35" s="458"/>
      <c r="E35" s="459">
        <f>D19-E19</f>
        <v>-50</v>
      </c>
      <c r="F35" s="459">
        <f>E19-F19</f>
        <v>-100</v>
      </c>
      <c r="G35" s="446"/>
      <c r="H35" s="446"/>
    </row>
    <row r="36" spans="1:8" ht="15.75" x14ac:dyDescent="0.25">
      <c r="A36" s="446"/>
      <c r="B36" s="446" t="s">
        <v>3628</v>
      </c>
      <c r="C36" s="447"/>
      <c r="D36" s="458"/>
      <c r="E36" s="459">
        <f>D20-E20</f>
        <v>-25</v>
      </c>
      <c r="F36" s="459">
        <f>E20-F20</f>
        <v>-25</v>
      </c>
      <c r="G36" s="446"/>
      <c r="H36" s="446"/>
    </row>
    <row r="37" spans="1:8" ht="15.75" hidden="1" x14ac:dyDescent="0.25">
      <c r="A37" s="446"/>
      <c r="B37" s="446"/>
      <c r="C37" s="447"/>
      <c r="D37" s="458"/>
      <c r="E37" s="459"/>
      <c r="F37" s="459"/>
      <c r="G37" s="446"/>
      <c r="H37" s="446"/>
    </row>
    <row r="38" spans="1:8" ht="15.75" hidden="1" x14ac:dyDescent="0.25">
      <c r="A38" s="446"/>
      <c r="B38" s="446" t="s">
        <v>3629</v>
      </c>
      <c r="C38" s="447"/>
      <c r="D38" s="458"/>
      <c r="E38" s="459">
        <f>E24-D24</f>
        <v>30</v>
      </c>
      <c r="F38" s="459">
        <f>F24-E24</f>
        <v>-10</v>
      </c>
      <c r="G38" s="446"/>
      <c r="H38" s="446"/>
    </row>
    <row r="39" spans="1:8" ht="15.75" hidden="1" x14ac:dyDescent="0.25">
      <c r="A39" s="446"/>
      <c r="B39" s="446" t="s">
        <v>3630</v>
      </c>
      <c r="C39" s="447"/>
      <c r="D39" s="458"/>
      <c r="E39" s="459">
        <f>E25-D25</f>
        <v>50</v>
      </c>
      <c r="F39" s="459">
        <f>F25-E25</f>
        <v>0</v>
      </c>
      <c r="G39" s="446"/>
      <c r="H39" s="446"/>
    </row>
    <row r="40" spans="1:8" ht="15.75" hidden="1" x14ac:dyDescent="0.25">
      <c r="A40" s="446"/>
      <c r="B40" s="446"/>
      <c r="C40" s="447"/>
      <c r="D40" s="458"/>
      <c r="E40" s="459"/>
      <c r="F40" s="459"/>
      <c r="G40" s="446"/>
      <c r="H40" s="446"/>
    </row>
    <row r="41" spans="1:8" ht="15.75" x14ac:dyDescent="0.25">
      <c r="A41" s="446"/>
      <c r="B41" s="446" t="s">
        <v>3631</v>
      </c>
      <c r="C41" s="447"/>
      <c r="D41" s="458"/>
      <c r="E41" s="459">
        <f>E33+SUM(E35:E36,E38:E39)</f>
        <v>31.94</v>
      </c>
      <c r="F41" s="459">
        <f>F33+SUM(F35:F36,F38:F39)</f>
        <v>-74.845079999999996</v>
      </c>
      <c r="G41" s="446"/>
      <c r="H41" s="446"/>
    </row>
    <row r="42" spans="1:8" ht="15.75" x14ac:dyDescent="0.25">
      <c r="A42" s="446"/>
      <c r="B42" s="446"/>
      <c r="C42" s="447"/>
      <c r="D42" s="458"/>
      <c r="E42" s="459"/>
      <c r="F42" s="459"/>
      <c r="G42" s="446"/>
      <c r="H42" s="446"/>
    </row>
    <row r="43" spans="1:8" ht="15.75" x14ac:dyDescent="0.25">
      <c r="A43" s="446"/>
      <c r="B43" s="446" t="s">
        <v>3632</v>
      </c>
      <c r="C43" s="447"/>
      <c r="D43" s="458"/>
      <c r="E43" s="460">
        <f>D18-D23</f>
        <v>0</v>
      </c>
      <c r="F43" s="460">
        <f>E18-E23</f>
        <v>31.94</v>
      </c>
      <c r="G43" s="446"/>
      <c r="H43" s="446"/>
    </row>
    <row r="44" spans="1:8" ht="15.75" x14ac:dyDescent="0.25">
      <c r="A44" s="446"/>
      <c r="B44" s="446" t="s">
        <v>3633</v>
      </c>
      <c r="C44" s="447"/>
      <c r="D44" s="458"/>
      <c r="E44" s="459">
        <f>E41+E43</f>
        <v>31.94</v>
      </c>
      <c r="F44" s="459">
        <f>F41+F43</f>
        <v>-42.905079999999998</v>
      </c>
      <c r="G44" s="446"/>
      <c r="H44" s="446"/>
    </row>
    <row r="45" spans="1:8" ht="15.75" x14ac:dyDescent="0.25">
      <c r="A45" s="446"/>
      <c r="B45" s="446"/>
      <c r="C45" s="446"/>
      <c r="D45" s="446"/>
      <c r="E45" s="446"/>
      <c r="F45" s="446"/>
      <c r="G45" s="446"/>
      <c r="H45" s="446"/>
    </row>
    <row r="46" spans="1:8" ht="15.75" x14ac:dyDescent="0.25">
      <c r="A46" s="446"/>
      <c r="B46" s="446"/>
      <c r="G46" s="446"/>
      <c r="H46" s="446"/>
    </row>
    <row r="47" spans="1:8" ht="15.75" x14ac:dyDescent="0.25">
      <c r="A47" s="446"/>
      <c r="B47" s="474" t="s">
        <v>3635</v>
      </c>
      <c r="G47" s="446"/>
      <c r="H47" s="446"/>
    </row>
    <row r="48" spans="1:8" ht="15.75" x14ac:dyDescent="0.25">
      <c r="A48" s="446"/>
      <c r="B48" t="s">
        <v>3649</v>
      </c>
      <c r="G48" s="446"/>
      <c r="H48" s="446"/>
    </row>
    <row r="49" spans="2:2" ht="15" x14ac:dyDescent="0.25">
      <c r="B49" t="s">
        <v>3719</v>
      </c>
    </row>
    <row r="52" spans="2:2" x14ac:dyDescent="0.2">
      <c r="B52" s="471" t="s">
        <v>4952</v>
      </c>
    </row>
    <row r="53" spans="2:2" ht="16.5" x14ac:dyDescent="0.3">
      <c r="B53" t="s">
        <v>4953</v>
      </c>
    </row>
    <row r="54" spans="2:2" x14ac:dyDescent="0.2">
      <c r="B54" s="471" t="s">
        <v>4954</v>
      </c>
    </row>
    <row r="56" spans="2:2" x14ac:dyDescent="0.2">
      <c r="B56" s="471" t="s">
        <v>4955</v>
      </c>
    </row>
    <row r="57" spans="2:2" x14ac:dyDescent="0.2">
      <c r="B57" s="471" t="s">
        <v>4956</v>
      </c>
    </row>
    <row r="58" spans="2:2" x14ac:dyDescent="0.2">
      <c r="B58" s="471" t="s">
        <v>4957</v>
      </c>
    </row>
    <row r="60" spans="2:2" x14ac:dyDescent="0.2">
      <c r="B60" s="471" t="s">
        <v>3648</v>
      </c>
    </row>
    <row r="61" spans="2:2" x14ac:dyDescent="0.2">
      <c r="B61" s="471" t="s">
        <v>4958</v>
      </c>
    </row>
    <row r="62" spans="2:2" ht="15.75" x14ac:dyDescent="0.25">
      <c r="B62" t="s">
        <v>4960</v>
      </c>
    </row>
    <row r="64" spans="2:2" x14ac:dyDescent="0.2">
      <c r="B64" s="471" t="s">
        <v>4959</v>
      </c>
    </row>
    <row r="66" spans="2:2" x14ac:dyDescent="0.2">
      <c r="B66" s="471" t="s">
        <v>4961</v>
      </c>
    </row>
  </sheetData>
  <pageMargins left="0.7" right="0.7" top="0.75" bottom="0.75" header="0.3" footer="0.3"/>
  <pageSetup orientation="portrait" verticalDpi="0" r:id="rId1"/>
  <cellWatches>
    <cellWatch r="B68"/>
  </cellWatch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2"/>
  <dimension ref="B2:O12"/>
  <sheetViews>
    <sheetView workbookViewId="0"/>
  </sheetViews>
  <sheetFormatPr defaultRowHeight="15" x14ac:dyDescent="0.25"/>
  <cols>
    <col min="2" max="2" width="14.7109375" bestFit="1" customWidth="1"/>
  </cols>
  <sheetData>
    <row r="2" spans="2:15" x14ac:dyDescent="0.25">
      <c r="B2" t="s">
        <v>1625</v>
      </c>
      <c r="C2" t="s">
        <v>1626</v>
      </c>
      <c r="D2" t="s">
        <v>1627</v>
      </c>
      <c r="E2" t="s">
        <v>1628</v>
      </c>
      <c r="F2" t="s">
        <v>1629</v>
      </c>
      <c r="G2" t="s">
        <v>1630</v>
      </c>
      <c r="H2" t="s">
        <v>1631</v>
      </c>
      <c r="I2" t="s">
        <v>1632</v>
      </c>
      <c r="J2" t="s">
        <v>1633</v>
      </c>
      <c r="K2" t="s">
        <v>1634</v>
      </c>
      <c r="L2" t="s">
        <v>1635</v>
      </c>
      <c r="M2" t="s">
        <v>1636</v>
      </c>
      <c r="N2" t="s">
        <v>1637</v>
      </c>
      <c r="O2" t="s">
        <v>2337</v>
      </c>
    </row>
    <row r="3" spans="2:15" x14ac:dyDescent="0.25">
      <c r="B3" t="s">
        <v>1638</v>
      </c>
      <c r="C3">
        <v>4</v>
      </c>
      <c r="D3">
        <v>8</v>
      </c>
      <c r="E3">
        <v>23</v>
      </c>
      <c r="F3">
        <v>29</v>
      </c>
      <c r="G3">
        <v>10</v>
      </c>
      <c r="H3">
        <v>18</v>
      </c>
      <c r="I3">
        <v>30</v>
      </c>
      <c r="J3">
        <v>12</v>
      </c>
      <c r="K3">
        <v>15</v>
      </c>
      <c r="L3">
        <v>2</v>
      </c>
      <c r="M3">
        <v>11</v>
      </c>
      <c r="N3">
        <v>25</v>
      </c>
      <c r="O3">
        <f t="shared" ref="O3:O8" si="0">SUM(C3:N3)</f>
        <v>187</v>
      </c>
    </row>
    <row r="4" spans="2:15" x14ac:dyDescent="0.25">
      <c r="B4" t="s">
        <v>1639</v>
      </c>
      <c r="C4">
        <v>15</v>
      </c>
      <c r="D4">
        <v>16</v>
      </c>
      <c r="E4">
        <v>17</v>
      </c>
      <c r="F4">
        <v>8</v>
      </c>
      <c r="G4">
        <v>2</v>
      </c>
      <c r="H4">
        <v>31</v>
      </c>
      <c r="I4">
        <v>32</v>
      </c>
      <c r="J4">
        <v>18</v>
      </c>
      <c r="K4">
        <v>24</v>
      </c>
      <c r="L4">
        <v>30</v>
      </c>
      <c r="M4">
        <v>3</v>
      </c>
      <c r="N4">
        <v>26</v>
      </c>
      <c r="O4">
        <f t="shared" si="0"/>
        <v>222</v>
      </c>
    </row>
    <row r="5" spans="2:15" x14ac:dyDescent="0.25">
      <c r="B5" t="s">
        <v>1640</v>
      </c>
      <c r="C5">
        <v>22</v>
      </c>
      <c r="D5">
        <v>44</v>
      </c>
      <c r="E5">
        <v>0</v>
      </c>
      <c r="F5">
        <v>6</v>
      </c>
      <c r="G5">
        <v>31</v>
      </c>
      <c r="H5">
        <v>22</v>
      </c>
      <c r="I5">
        <v>30</v>
      </c>
      <c r="J5">
        <v>22</v>
      </c>
      <c r="K5">
        <v>34</v>
      </c>
      <c r="L5">
        <v>43</v>
      </c>
      <c r="M5">
        <v>33</v>
      </c>
      <c r="N5">
        <v>40</v>
      </c>
      <c r="O5">
        <f t="shared" si="0"/>
        <v>327</v>
      </c>
    </row>
    <row r="6" spans="2:15" x14ac:dyDescent="0.25">
      <c r="B6" t="s">
        <v>1641</v>
      </c>
      <c r="C6">
        <v>39</v>
      </c>
      <c r="D6">
        <v>37</v>
      </c>
      <c r="E6">
        <v>0</v>
      </c>
      <c r="F6">
        <v>24</v>
      </c>
      <c r="G6">
        <v>17</v>
      </c>
      <c r="H6">
        <v>22</v>
      </c>
      <c r="I6">
        <v>0</v>
      </c>
      <c r="J6">
        <v>29</v>
      </c>
      <c r="K6">
        <v>31</v>
      </c>
      <c r="L6">
        <v>6</v>
      </c>
      <c r="M6">
        <v>29</v>
      </c>
      <c r="N6">
        <v>17</v>
      </c>
      <c r="O6">
        <f t="shared" si="0"/>
        <v>251</v>
      </c>
    </row>
    <row r="7" spans="2:15" x14ac:dyDescent="0.25">
      <c r="B7" t="s">
        <v>1642</v>
      </c>
      <c r="C7">
        <v>49</v>
      </c>
      <c r="D7">
        <v>10</v>
      </c>
      <c r="E7">
        <v>7</v>
      </c>
      <c r="F7">
        <v>32</v>
      </c>
      <c r="G7">
        <v>2</v>
      </c>
      <c r="H7">
        <v>13</v>
      </c>
      <c r="I7">
        <v>19</v>
      </c>
      <c r="J7">
        <v>45</v>
      </c>
      <c r="K7">
        <v>39</v>
      </c>
      <c r="L7">
        <v>40</v>
      </c>
      <c r="M7">
        <v>24</v>
      </c>
      <c r="N7">
        <v>24</v>
      </c>
      <c r="O7">
        <f t="shared" si="0"/>
        <v>304</v>
      </c>
    </row>
    <row r="8" spans="2:15" x14ac:dyDescent="0.25">
      <c r="B8" t="s">
        <v>1643</v>
      </c>
      <c r="C8">
        <v>15</v>
      </c>
      <c r="D8">
        <v>43</v>
      </c>
      <c r="E8">
        <v>14</v>
      </c>
      <c r="F8">
        <v>21</v>
      </c>
      <c r="G8">
        <v>7</v>
      </c>
      <c r="H8">
        <v>11</v>
      </c>
      <c r="I8">
        <v>38</v>
      </c>
      <c r="J8">
        <v>18</v>
      </c>
      <c r="K8">
        <v>41</v>
      </c>
      <c r="L8">
        <v>37</v>
      </c>
      <c r="M8">
        <v>18</v>
      </c>
      <c r="N8">
        <v>38</v>
      </c>
      <c r="O8">
        <f t="shared" si="0"/>
        <v>301</v>
      </c>
    </row>
    <row r="9" spans="2:15" x14ac:dyDescent="0.25">
      <c r="B9" t="s">
        <v>2337</v>
      </c>
      <c r="C9">
        <f>SUM(C3:C8)</f>
        <v>144</v>
      </c>
      <c r="D9">
        <f t="shared" ref="D9:N9" si="1">SUM(D3:D8)</f>
        <v>158</v>
      </c>
      <c r="E9">
        <f t="shared" si="1"/>
        <v>61</v>
      </c>
      <c r="F9">
        <f t="shared" si="1"/>
        <v>120</v>
      </c>
      <c r="G9">
        <f t="shared" si="1"/>
        <v>69</v>
      </c>
      <c r="H9">
        <f t="shared" si="1"/>
        <v>117</v>
      </c>
      <c r="I9">
        <f t="shared" si="1"/>
        <v>149</v>
      </c>
      <c r="J9">
        <f t="shared" si="1"/>
        <v>144</v>
      </c>
      <c r="K9">
        <f>SUM(K4:K8)</f>
        <v>169</v>
      </c>
      <c r="L9">
        <f>SUM(L3:L8)</f>
        <v>158</v>
      </c>
      <c r="M9">
        <f t="shared" si="1"/>
        <v>118</v>
      </c>
      <c r="N9">
        <f t="shared" si="1"/>
        <v>170</v>
      </c>
    </row>
    <row r="11" spans="2:15" x14ac:dyDescent="0.25">
      <c r="B11" t="s">
        <v>1675</v>
      </c>
    </row>
    <row r="12" spans="2:15" x14ac:dyDescent="0.25">
      <c r="B12" t="s">
        <v>136</v>
      </c>
    </row>
  </sheetData>
  <phoneticPr fontId="0" type="noConversion"/>
  <pageMargins left="0.7" right="0.7" top="0.75" bottom="0.75" header="0.3" footer="0.3"/>
  <ignoredErrors>
    <ignoredError sqref="K9" formula="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3"/>
  <dimension ref="A2:H40"/>
  <sheetViews>
    <sheetView zoomScale="190" zoomScaleNormal="190" workbookViewId="0"/>
  </sheetViews>
  <sheetFormatPr defaultRowHeight="15" x14ac:dyDescent="0.25"/>
  <sheetData>
    <row r="2" spans="1:8" x14ac:dyDescent="0.25">
      <c r="A2">
        <v>1</v>
      </c>
      <c r="B2" s="543" t="s">
        <v>3709</v>
      </c>
      <c r="E2" t="s">
        <v>5036</v>
      </c>
      <c r="G2" s="305" t="s">
        <v>1648</v>
      </c>
      <c r="H2" s="308" t="s">
        <v>1677</v>
      </c>
    </row>
    <row r="3" spans="1:8" x14ac:dyDescent="0.25">
      <c r="A3">
        <v>2</v>
      </c>
      <c r="B3" s="543" t="s">
        <v>1659</v>
      </c>
      <c r="E3" t="s">
        <v>5037</v>
      </c>
      <c r="G3" s="305">
        <v>1</v>
      </c>
      <c r="H3" t="s">
        <v>1678</v>
      </c>
    </row>
    <row r="4" spans="1:8" x14ac:dyDescent="0.25">
      <c r="A4">
        <v>3</v>
      </c>
      <c r="B4" s="543" t="s">
        <v>3590</v>
      </c>
      <c r="G4" s="305">
        <v>2</v>
      </c>
      <c r="H4" t="s">
        <v>1679</v>
      </c>
    </row>
    <row r="5" spans="1:8" x14ac:dyDescent="0.25">
      <c r="A5">
        <v>4</v>
      </c>
      <c r="B5" s="543" t="s">
        <v>1660</v>
      </c>
      <c r="G5" s="305">
        <v>3</v>
      </c>
      <c r="H5" t="s">
        <v>1680</v>
      </c>
    </row>
    <row r="6" spans="1:8" x14ac:dyDescent="0.25">
      <c r="A6">
        <v>5</v>
      </c>
      <c r="B6" s="543" t="s">
        <v>1661</v>
      </c>
      <c r="G6" s="305"/>
    </row>
    <row r="7" spans="1:8" x14ac:dyDescent="0.25">
      <c r="A7">
        <v>6</v>
      </c>
      <c r="B7" s="543" t="s">
        <v>1449</v>
      </c>
      <c r="G7" s="305"/>
    </row>
    <row r="8" spans="1:8" x14ac:dyDescent="0.25">
      <c r="A8">
        <v>7</v>
      </c>
      <c r="B8" t="s">
        <v>1662</v>
      </c>
      <c r="G8" s="305"/>
    </row>
    <row r="9" spans="1:8" x14ac:dyDescent="0.25">
      <c r="A9">
        <v>8</v>
      </c>
      <c r="B9" t="s">
        <v>1450</v>
      </c>
    </row>
    <row r="10" spans="1:8" x14ac:dyDescent="0.25">
      <c r="A10">
        <v>9</v>
      </c>
      <c r="B10" t="s">
        <v>1663</v>
      </c>
    </row>
    <row r="11" spans="1:8" x14ac:dyDescent="0.25">
      <c r="A11">
        <v>10</v>
      </c>
      <c r="B11" t="s">
        <v>1664</v>
      </c>
    </row>
    <row r="12" spans="1:8" x14ac:dyDescent="0.25">
      <c r="A12">
        <v>11</v>
      </c>
      <c r="B12" t="s">
        <v>1665</v>
      </c>
    </row>
    <row r="13" spans="1:8" x14ac:dyDescent="0.25">
      <c r="A13">
        <v>12</v>
      </c>
      <c r="B13" t="s">
        <v>1666</v>
      </c>
    </row>
    <row r="14" spans="1:8" x14ac:dyDescent="0.25">
      <c r="A14">
        <v>13</v>
      </c>
      <c r="B14" t="s">
        <v>3710</v>
      </c>
    </row>
    <row r="15" spans="1:8" x14ac:dyDescent="0.25">
      <c r="A15">
        <v>14</v>
      </c>
      <c r="B15" t="s">
        <v>3711</v>
      </c>
    </row>
    <row r="16" spans="1:8" x14ac:dyDescent="0.25">
      <c r="A16">
        <v>15</v>
      </c>
      <c r="B16" t="s">
        <v>730</v>
      </c>
    </row>
    <row r="17" spans="1:2" x14ac:dyDescent="0.25">
      <c r="A17">
        <v>16</v>
      </c>
      <c r="B17" t="s">
        <v>1667</v>
      </c>
    </row>
    <row r="18" spans="1:2" x14ac:dyDescent="0.25">
      <c r="A18">
        <v>17</v>
      </c>
      <c r="B18" t="s">
        <v>1668</v>
      </c>
    </row>
    <row r="19" spans="1:2" x14ac:dyDescent="0.25">
      <c r="A19">
        <v>18</v>
      </c>
      <c r="B19" t="s">
        <v>1669</v>
      </c>
    </row>
    <row r="20" spans="1:2" x14ac:dyDescent="0.25">
      <c r="A20">
        <v>19</v>
      </c>
      <c r="B20" t="s">
        <v>1670</v>
      </c>
    </row>
    <row r="21" spans="1:2" x14ac:dyDescent="0.25">
      <c r="A21">
        <v>20</v>
      </c>
      <c r="B21" t="s">
        <v>1671</v>
      </c>
    </row>
    <row r="22" spans="1:2" x14ac:dyDescent="0.25">
      <c r="A22">
        <v>21</v>
      </c>
      <c r="B22" t="s">
        <v>1672</v>
      </c>
    </row>
    <row r="23" spans="1:2" x14ac:dyDescent="0.25">
      <c r="A23">
        <v>22</v>
      </c>
      <c r="B23" t="s">
        <v>1673</v>
      </c>
    </row>
    <row r="24" spans="1:2" x14ac:dyDescent="0.25">
      <c r="A24">
        <v>23</v>
      </c>
      <c r="B24" t="s">
        <v>3712</v>
      </c>
    </row>
    <row r="25" spans="1:2" x14ac:dyDescent="0.25">
      <c r="A25">
        <v>24</v>
      </c>
      <c r="B25" t="s">
        <v>1674</v>
      </c>
    </row>
    <row r="26" spans="1:2" x14ac:dyDescent="0.25">
      <c r="A26">
        <v>25</v>
      </c>
      <c r="B26" t="s">
        <v>3713</v>
      </c>
    </row>
    <row r="27" spans="1:2" x14ac:dyDescent="0.25">
      <c r="A27">
        <v>26</v>
      </c>
      <c r="B27" t="s">
        <v>1615</v>
      </c>
    </row>
    <row r="28" spans="1:2" x14ac:dyDescent="0.25">
      <c r="A28">
        <v>27</v>
      </c>
      <c r="B28" t="s">
        <v>3714</v>
      </c>
    </row>
    <row r="29" spans="1:2" x14ac:dyDescent="0.25">
      <c r="A29">
        <v>28</v>
      </c>
      <c r="B29" t="s">
        <v>3715</v>
      </c>
    </row>
    <row r="30" spans="1:2" x14ac:dyDescent="0.25">
      <c r="A30">
        <v>29</v>
      </c>
      <c r="B30" t="s">
        <v>1676</v>
      </c>
    </row>
    <row r="31" spans="1:2" x14ac:dyDescent="0.25">
      <c r="A31">
        <v>30</v>
      </c>
      <c r="B31" t="s">
        <v>3716</v>
      </c>
    </row>
    <row r="32" spans="1:2" x14ac:dyDescent="0.25">
      <c r="A32">
        <v>31</v>
      </c>
      <c r="B32" t="s">
        <v>136</v>
      </c>
    </row>
    <row r="33" spans="1:2" x14ac:dyDescent="0.25">
      <c r="A33">
        <v>32</v>
      </c>
      <c r="B33" t="s">
        <v>3717</v>
      </c>
    </row>
    <row r="34" spans="1:2" x14ac:dyDescent="0.25">
      <c r="A34">
        <v>33</v>
      </c>
      <c r="B34" t="s">
        <v>3718</v>
      </c>
    </row>
    <row r="38" spans="1:2" x14ac:dyDescent="0.25">
      <c r="B38" t="s">
        <v>4945</v>
      </c>
    </row>
    <row r="39" spans="1:2" x14ac:dyDescent="0.25">
      <c r="B39" t="s">
        <v>4962</v>
      </c>
    </row>
    <row r="40" spans="1:2" x14ac:dyDescent="0.25">
      <c r="B40" t="s">
        <v>4963</v>
      </c>
    </row>
  </sheetData>
  <phoneticPr fontId="0" type="noConversion"/>
  <hyperlinks>
    <hyperlink ref="B2" location="'Excel Competency Wheel'!A1" display="Excel Competency Wheel" xr:uid="{6AED6AFC-6F2C-4117-992B-DD8D1445A9A8}"/>
    <hyperlink ref="B3" location="Introduction!A1" display="Introduction" xr:uid="{00FAC8DA-2650-4FEC-9C55-5163033E16A4}"/>
    <hyperlink ref="B4" location="'Types of Spreadsheets'!A1" display="Types of Spreadsheets" xr:uid="{66335B52-D97F-4478-B5DE-F9A21443FDE2}"/>
    <hyperlink ref="B5" location="'Roaming, Autosum &amp; Shortcuts'!A1" display="Roaming, Autosum &amp; Shortcuts" xr:uid="{3639802D-D017-416A-BCBC-FA4F4FA33B9C}"/>
    <hyperlink ref="B6" location="'Financial Results LSE'!A1" display="Financial Results LSE" xr:uid="{2DB86248-61A8-400F-B678-8A7F421C7CE8}"/>
    <hyperlink ref="B7" location="'Format Painter'!A1" display="Format Painter" xr:uid="{E305B58F-35E2-4D0F-9BAC-71997C101ABB}"/>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dimension ref="B2:E47"/>
  <sheetViews>
    <sheetView workbookViewId="0"/>
  </sheetViews>
  <sheetFormatPr defaultRowHeight="15" x14ac:dyDescent="0.25"/>
  <cols>
    <col min="3" max="3" width="30.7109375" customWidth="1"/>
  </cols>
  <sheetData>
    <row r="2" spans="2:5" x14ac:dyDescent="0.25">
      <c r="B2" s="305" t="s">
        <v>1648</v>
      </c>
      <c r="C2" t="s">
        <v>3</v>
      </c>
    </row>
    <row r="3" spans="2:5" x14ac:dyDescent="0.25">
      <c r="B3" s="310" t="s">
        <v>1693</v>
      </c>
      <c r="C3" s="319" t="s">
        <v>1657</v>
      </c>
    </row>
    <row r="4" spans="2:5" x14ac:dyDescent="0.25">
      <c r="B4" s="305">
        <v>1</v>
      </c>
      <c r="C4" s="319" t="s">
        <v>4</v>
      </c>
    </row>
    <row r="5" spans="2:5" x14ac:dyDescent="0.25">
      <c r="B5" s="305">
        <v>2</v>
      </c>
      <c r="C5" t="s">
        <v>4964</v>
      </c>
    </row>
    <row r="6" spans="2:5" x14ac:dyDescent="0.25">
      <c r="B6" s="305">
        <v>3</v>
      </c>
      <c r="C6" t="s">
        <v>5</v>
      </c>
    </row>
    <row r="8" spans="2:5" x14ac:dyDescent="0.25">
      <c r="B8" s="305" t="s">
        <v>1648</v>
      </c>
      <c r="C8" t="s">
        <v>6</v>
      </c>
    </row>
    <row r="9" spans="2:5" x14ac:dyDescent="0.25">
      <c r="B9" s="310" t="s">
        <v>1693</v>
      </c>
    </row>
    <row r="10" spans="2:5" x14ac:dyDescent="0.25">
      <c r="B10" s="305">
        <v>1</v>
      </c>
      <c r="C10" t="s">
        <v>7</v>
      </c>
    </row>
    <row r="11" spans="2:5" x14ac:dyDescent="0.25">
      <c r="B11" s="305">
        <v>2</v>
      </c>
      <c r="C11" t="s">
        <v>8</v>
      </c>
    </row>
    <row r="12" spans="2:5" ht="30" x14ac:dyDescent="0.25">
      <c r="C12" t="s">
        <v>1657</v>
      </c>
      <c r="D12" s="23" t="s">
        <v>9</v>
      </c>
      <c r="E12" s="25" t="s">
        <v>10</v>
      </c>
    </row>
    <row r="13" spans="2:5" x14ac:dyDescent="0.25">
      <c r="D13" s="23"/>
      <c r="E13" s="25"/>
    </row>
    <row r="14" spans="2:5" x14ac:dyDescent="0.25">
      <c r="C14" t="s">
        <v>11</v>
      </c>
      <c r="D14" s="23"/>
      <c r="E14" s="25"/>
    </row>
    <row r="15" spans="2:5" x14ac:dyDescent="0.25">
      <c r="D15" s="23"/>
      <c r="E15" s="25"/>
    </row>
    <row r="16" spans="2:5" x14ac:dyDescent="0.25">
      <c r="D16" s="561" t="s">
        <v>12</v>
      </c>
      <c r="E16" s="25"/>
    </row>
    <row r="17" spans="2:5" x14ac:dyDescent="0.25">
      <c r="D17" s="562"/>
      <c r="E17" s="25"/>
    </row>
    <row r="18" spans="2:5" x14ac:dyDescent="0.25">
      <c r="D18" s="563"/>
      <c r="E18" s="25"/>
    </row>
    <row r="19" spans="2:5" x14ac:dyDescent="0.25">
      <c r="D19" s="320"/>
      <c r="E19" s="25"/>
    </row>
    <row r="20" spans="2:5" ht="18" x14ac:dyDescent="0.25">
      <c r="B20" s="321" t="s">
        <v>1897</v>
      </c>
      <c r="D20" s="320"/>
      <c r="E20" s="25"/>
    </row>
    <row r="21" spans="2:5" ht="18" x14ac:dyDescent="0.25">
      <c r="B21" s="321"/>
      <c r="D21" s="320"/>
      <c r="E21" s="25"/>
    </row>
    <row r="22" spans="2:5" ht="18" x14ac:dyDescent="0.25">
      <c r="B22" s="321" t="s">
        <v>1898</v>
      </c>
      <c r="D22" s="320"/>
      <c r="E22" s="25"/>
    </row>
    <row r="23" spans="2:5" x14ac:dyDescent="0.25">
      <c r="D23" s="320"/>
      <c r="E23" s="25"/>
    </row>
    <row r="24" spans="2:5" ht="18" x14ac:dyDescent="0.25">
      <c r="B24" s="321" t="s">
        <v>13</v>
      </c>
    </row>
    <row r="26" spans="2:5" x14ac:dyDescent="0.25">
      <c r="C26" s="322" t="s">
        <v>14</v>
      </c>
      <c r="D26" s="322" t="s">
        <v>15</v>
      </c>
    </row>
    <row r="27" spans="2:5" x14ac:dyDescent="0.25">
      <c r="C27" t="s">
        <v>16</v>
      </c>
      <c r="D27" t="s">
        <v>17</v>
      </c>
    </row>
    <row r="28" spans="2:5" x14ac:dyDescent="0.25">
      <c r="C28" t="s">
        <v>1899</v>
      </c>
      <c r="D28" t="s">
        <v>18</v>
      </c>
    </row>
    <row r="29" spans="2:5" x14ac:dyDescent="0.25">
      <c r="C29" t="s">
        <v>19</v>
      </c>
      <c r="D29" t="s">
        <v>20</v>
      </c>
    </row>
    <row r="30" spans="2:5" x14ac:dyDescent="0.25">
      <c r="C30" t="s">
        <v>1900</v>
      </c>
      <c r="D30" t="s">
        <v>21</v>
      </c>
    </row>
    <row r="31" spans="2:5" x14ac:dyDescent="0.25">
      <c r="C31" s="307" t="s">
        <v>22</v>
      </c>
      <c r="D31" t="s">
        <v>23</v>
      </c>
    </row>
    <row r="32" spans="2:5" x14ac:dyDescent="0.25">
      <c r="C32" t="s">
        <v>24</v>
      </c>
      <c r="D32" t="s">
        <v>25</v>
      </c>
    </row>
    <row r="33" spans="2:4" x14ac:dyDescent="0.25">
      <c r="C33" t="s">
        <v>26</v>
      </c>
      <c r="D33" t="s">
        <v>27</v>
      </c>
    </row>
    <row r="34" spans="2:4" x14ac:dyDescent="0.25">
      <c r="C34" s="307" t="s">
        <v>28</v>
      </c>
      <c r="D34" t="s">
        <v>29</v>
      </c>
    </row>
    <row r="35" spans="2:4" x14ac:dyDescent="0.25">
      <c r="C35" s="307" t="s">
        <v>30</v>
      </c>
      <c r="D35" t="s">
        <v>31</v>
      </c>
    </row>
    <row r="36" spans="2:4" x14ac:dyDescent="0.25">
      <c r="C36" s="307" t="s">
        <v>32</v>
      </c>
      <c r="D36" s="307" t="s">
        <v>33</v>
      </c>
    </row>
    <row r="37" spans="2:4" x14ac:dyDescent="0.25">
      <c r="C37" s="307" t="s">
        <v>34</v>
      </c>
      <c r="D37" s="307" t="s">
        <v>35</v>
      </c>
    </row>
    <row r="38" spans="2:4" x14ac:dyDescent="0.25">
      <c r="C38" s="307" t="s">
        <v>36</v>
      </c>
      <c r="D38" t="s">
        <v>1901</v>
      </c>
    </row>
    <row r="39" spans="2:4" x14ac:dyDescent="0.25">
      <c r="C39" s="307" t="s">
        <v>1904</v>
      </c>
      <c r="D39" t="s">
        <v>1905</v>
      </c>
    </row>
    <row r="40" spans="2:4" x14ac:dyDescent="0.25">
      <c r="B40" s="319"/>
      <c r="C40" s="307" t="s">
        <v>37</v>
      </c>
      <c r="D40" s="307" t="s">
        <v>38</v>
      </c>
    </row>
    <row r="41" spans="2:4" x14ac:dyDescent="0.25">
      <c r="C41" s="307" t="s">
        <v>1902</v>
      </c>
      <c r="D41" s="307" t="s">
        <v>1903</v>
      </c>
    </row>
    <row r="42" spans="2:4" x14ac:dyDescent="0.25">
      <c r="C42" s="307" t="s">
        <v>1907</v>
      </c>
      <c r="D42" s="307" t="s">
        <v>1906</v>
      </c>
    </row>
    <row r="45" spans="2:4" x14ac:dyDescent="0.25">
      <c r="C45" s="307" t="s">
        <v>4945</v>
      </c>
    </row>
    <row r="46" spans="2:4" x14ac:dyDescent="0.25">
      <c r="C46" s="307" t="s">
        <v>4965</v>
      </c>
    </row>
    <row r="47" spans="2:4" x14ac:dyDescent="0.25">
      <c r="C47" s="307" t="s">
        <v>4966</v>
      </c>
    </row>
  </sheetData>
  <mergeCells count="1">
    <mergeCell ref="D16:D18"/>
  </mergeCells>
  <phoneticPr fontId="0"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dimension ref="A1:J466"/>
  <sheetViews>
    <sheetView zoomScale="145" zoomScaleNormal="145" workbookViewId="0">
      <selection activeCell="J17" sqref="J17"/>
    </sheetView>
  </sheetViews>
  <sheetFormatPr defaultRowHeight="15" x14ac:dyDescent="0.25"/>
  <cols>
    <col min="1" max="1" width="8.42578125" bestFit="1" customWidth="1"/>
    <col min="2" max="2" width="18" bestFit="1" customWidth="1"/>
    <col min="3" max="3" width="10.85546875" bestFit="1" customWidth="1"/>
    <col min="4" max="4" width="11.7109375" bestFit="1" customWidth="1"/>
    <col min="5" max="5" width="8.5703125" bestFit="1" customWidth="1"/>
  </cols>
  <sheetData>
    <row r="1" spans="1:10" x14ac:dyDescent="0.25">
      <c r="A1" s="373" t="s">
        <v>2431</v>
      </c>
      <c r="B1" s="373" t="s">
        <v>1908</v>
      </c>
      <c r="C1" s="374" t="s">
        <v>1909</v>
      </c>
      <c r="D1" s="374" t="s">
        <v>1910</v>
      </c>
      <c r="E1" s="374" t="s">
        <v>2398</v>
      </c>
    </row>
    <row r="2" spans="1:10" x14ac:dyDescent="0.25">
      <c r="A2" s="375" t="s">
        <v>1911</v>
      </c>
      <c r="B2" s="375" t="s">
        <v>1912</v>
      </c>
      <c r="C2" s="376" t="s">
        <v>1913</v>
      </c>
      <c r="D2" s="377">
        <v>39091</v>
      </c>
      <c r="E2" s="378">
        <v>344.3938</v>
      </c>
    </row>
    <row r="3" spans="1:10" x14ac:dyDescent="0.25">
      <c r="A3" s="375" t="s">
        <v>1914</v>
      </c>
      <c r="B3" s="375" t="s">
        <v>1915</v>
      </c>
      <c r="C3" s="376" t="s">
        <v>1913</v>
      </c>
      <c r="D3" s="377">
        <v>39108</v>
      </c>
      <c r="E3" s="378">
        <v>301.11840000000001</v>
      </c>
      <c r="G3" t="s">
        <v>47</v>
      </c>
      <c r="H3">
        <f>SUM(revenue)</f>
        <v>73031.126399999936</v>
      </c>
      <c r="J3" t="s">
        <v>5038</v>
      </c>
    </row>
    <row r="4" spans="1:10" x14ac:dyDescent="0.25">
      <c r="A4" s="375" t="s">
        <v>1916</v>
      </c>
      <c r="B4" s="375" t="s">
        <v>1917</v>
      </c>
      <c r="C4" s="376" t="s">
        <v>1913</v>
      </c>
      <c r="D4" s="377">
        <v>39146</v>
      </c>
      <c r="E4" s="378">
        <v>598.88649999999996</v>
      </c>
      <c r="G4" t="s">
        <v>48</v>
      </c>
      <c r="H4">
        <f>AVERAGE(revenue)</f>
        <v>161.57328849557507</v>
      </c>
      <c r="J4" t="s">
        <v>5039</v>
      </c>
    </row>
    <row r="5" spans="1:10" x14ac:dyDescent="0.25">
      <c r="A5" s="375" t="s">
        <v>1916</v>
      </c>
      <c r="B5" s="375" t="s">
        <v>1918</v>
      </c>
      <c r="C5" s="376" t="s">
        <v>1913</v>
      </c>
      <c r="D5" s="377">
        <v>39172</v>
      </c>
      <c r="E5" s="378">
        <v>424.62889999999999</v>
      </c>
      <c r="H5">
        <f>MAX(revenue)</f>
        <v>630.7242</v>
      </c>
      <c r="J5" t="s">
        <v>5040</v>
      </c>
    </row>
    <row r="6" spans="1:10" x14ac:dyDescent="0.25">
      <c r="A6" s="375" t="s">
        <v>1916</v>
      </c>
      <c r="B6" s="375" t="s">
        <v>1919</v>
      </c>
      <c r="C6" s="376" t="s">
        <v>1913</v>
      </c>
      <c r="D6" s="377">
        <v>39175</v>
      </c>
      <c r="E6" s="378">
        <v>424.62889999999999</v>
      </c>
      <c r="J6" t="s">
        <v>5041</v>
      </c>
    </row>
    <row r="7" spans="1:10" x14ac:dyDescent="0.25">
      <c r="A7" s="375" t="s">
        <v>1916</v>
      </c>
      <c r="B7" s="375" t="s">
        <v>1920</v>
      </c>
      <c r="C7" s="376" t="s">
        <v>1913</v>
      </c>
      <c r="D7" s="377">
        <v>39181</v>
      </c>
      <c r="E7" s="378">
        <v>604.47080000000005</v>
      </c>
      <c r="J7" t="s">
        <v>5042</v>
      </c>
    </row>
    <row r="8" spans="1:10" x14ac:dyDescent="0.25">
      <c r="A8" s="375" t="s">
        <v>1911</v>
      </c>
      <c r="B8" s="375" t="s">
        <v>1921</v>
      </c>
      <c r="C8" s="376" t="s">
        <v>1913</v>
      </c>
      <c r="D8" s="377">
        <v>39192</v>
      </c>
      <c r="E8" s="378">
        <v>351.30329999999998</v>
      </c>
      <c r="J8" t="s">
        <v>5004</v>
      </c>
    </row>
    <row r="9" spans="1:10" x14ac:dyDescent="0.25">
      <c r="A9" s="375" t="s">
        <v>1914</v>
      </c>
      <c r="B9" s="375" t="s">
        <v>1922</v>
      </c>
      <c r="C9" s="376" t="s">
        <v>1913</v>
      </c>
      <c r="D9" s="377">
        <v>39201</v>
      </c>
      <c r="E9" s="378">
        <v>388.93259999999998</v>
      </c>
      <c r="J9" t="s">
        <v>5043</v>
      </c>
    </row>
    <row r="10" spans="1:10" x14ac:dyDescent="0.25">
      <c r="A10" s="375" t="s">
        <v>1923</v>
      </c>
      <c r="B10" s="375" t="s">
        <v>1924</v>
      </c>
      <c r="C10" s="376" t="s">
        <v>1913</v>
      </c>
      <c r="D10" s="377">
        <v>39206</v>
      </c>
      <c r="E10" s="378">
        <v>482.15460000000002</v>
      </c>
      <c r="J10" t="s">
        <v>5044</v>
      </c>
    </row>
    <row r="11" spans="1:10" x14ac:dyDescent="0.25">
      <c r="A11" s="375" t="s">
        <v>1911</v>
      </c>
      <c r="B11" s="375" t="s">
        <v>1912</v>
      </c>
      <c r="C11" s="376" t="s">
        <v>1913</v>
      </c>
      <c r="D11" s="377">
        <v>39210</v>
      </c>
      <c r="E11" s="378">
        <v>344.3938</v>
      </c>
      <c r="J11" t="s">
        <v>5045</v>
      </c>
    </row>
    <row r="12" spans="1:10" x14ac:dyDescent="0.25">
      <c r="A12" s="375" t="s">
        <v>1916</v>
      </c>
      <c r="B12" s="375" t="s">
        <v>1925</v>
      </c>
      <c r="C12" s="376" t="s">
        <v>1913</v>
      </c>
      <c r="D12" s="377">
        <v>39221</v>
      </c>
      <c r="E12" s="378">
        <v>484.20249999999999</v>
      </c>
      <c r="J12" t="s">
        <v>5046</v>
      </c>
    </row>
    <row r="13" spans="1:10" x14ac:dyDescent="0.25">
      <c r="A13" s="375" t="s">
        <v>1923</v>
      </c>
      <c r="B13" s="375" t="s">
        <v>1926</v>
      </c>
      <c r="C13" s="376" t="s">
        <v>1913</v>
      </c>
      <c r="D13" s="377">
        <v>39221</v>
      </c>
      <c r="E13" s="378">
        <v>474.30430000000001</v>
      </c>
      <c r="J13" t="s">
        <v>5047</v>
      </c>
    </row>
    <row r="14" spans="1:10" x14ac:dyDescent="0.25">
      <c r="A14" s="375" t="s">
        <v>1923</v>
      </c>
      <c r="B14" s="375" t="s">
        <v>1927</v>
      </c>
      <c r="C14" s="376" t="s">
        <v>1913</v>
      </c>
      <c r="D14" s="377">
        <v>39224</v>
      </c>
      <c r="E14" s="378">
        <v>566.70860000000005</v>
      </c>
      <c r="J14" t="s">
        <v>5048</v>
      </c>
    </row>
    <row r="15" spans="1:10" x14ac:dyDescent="0.25">
      <c r="A15" s="375" t="s">
        <v>1914</v>
      </c>
      <c r="B15" s="375" t="s">
        <v>1928</v>
      </c>
      <c r="C15" s="376" t="s">
        <v>1913</v>
      </c>
      <c r="D15" s="377">
        <v>39236</v>
      </c>
      <c r="E15" s="378">
        <v>388.93259999999998</v>
      </c>
      <c r="J15" t="s">
        <v>5049</v>
      </c>
    </row>
    <row r="16" spans="1:10" x14ac:dyDescent="0.25">
      <c r="A16" s="375" t="s">
        <v>1916</v>
      </c>
      <c r="B16" s="375" t="s">
        <v>1929</v>
      </c>
      <c r="C16" s="376" t="s">
        <v>1913</v>
      </c>
      <c r="D16" s="377">
        <v>39244</v>
      </c>
      <c r="E16" s="378">
        <v>401.57470000000001</v>
      </c>
      <c r="J16" t="s">
        <v>5050</v>
      </c>
    </row>
    <row r="17" spans="1:5" x14ac:dyDescent="0.25">
      <c r="A17" s="375" t="s">
        <v>1914</v>
      </c>
      <c r="B17" s="375" t="s">
        <v>1930</v>
      </c>
      <c r="C17" s="376" t="s">
        <v>1913</v>
      </c>
      <c r="D17" s="377">
        <v>39252</v>
      </c>
      <c r="E17" s="378">
        <v>528.53489999999999</v>
      </c>
    </row>
    <row r="18" spans="1:5" x14ac:dyDescent="0.25">
      <c r="A18" s="375" t="s">
        <v>1914</v>
      </c>
      <c r="B18" s="375" t="s">
        <v>1931</v>
      </c>
      <c r="C18" s="376" t="s">
        <v>1913</v>
      </c>
      <c r="D18" s="377">
        <v>39256</v>
      </c>
      <c r="E18" s="378">
        <v>388.93259999999998</v>
      </c>
    </row>
    <row r="19" spans="1:5" x14ac:dyDescent="0.25">
      <c r="A19" s="375" t="s">
        <v>1914</v>
      </c>
      <c r="B19" s="375" t="s">
        <v>1932</v>
      </c>
      <c r="C19" s="376" t="s">
        <v>1913</v>
      </c>
      <c r="D19" s="377">
        <v>39264</v>
      </c>
      <c r="E19" s="378">
        <v>416.76530000000002</v>
      </c>
    </row>
    <row r="20" spans="1:5" x14ac:dyDescent="0.25">
      <c r="A20" s="375" t="s">
        <v>1911</v>
      </c>
      <c r="B20" s="375" t="s">
        <v>1933</v>
      </c>
      <c r="C20" s="376" t="s">
        <v>1913</v>
      </c>
      <c r="D20" s="377">
        <v>39265</v>
      </c>
      <c r="E20" s="378">
        <v>344.3938</v>
      </c>
    </row>
    <row r="21" spans="1:5" x14ac:dyDescent="0.25">
      <c r="A21" s="375" t="s">
        <v>1914</v>
      </c>
      <c r="B21" s="375" t="s">
        <v>1934</v>
      </c>
      <c r="C21" s="376" t="s">
        <v>1913</v>
      </c>
      <c r="D21" s="377">
        <v>39278</v>
      </c>
      <c r="E21" s="378">
        <v>388.93259999999998</v>
      </c>
    </row>
    <row r="22" spans="1:5" x14ac:dyDescent="0.25">
      <c r="A22" s="375" t="s">
        <v>1914</v>
      </c>
      <c r="B22" s="375" t="s">
        <v>1935</v>
      </c>
      <c r="C22" s="376" t="s">
        <v>1913</v>
      </c>
      <c r="D22" s="377">
        <v>39284</v>
      </c>
      <c r="E22" s="378">
        <v>388.93259999999998</v>
      </c>
    </row>
    <row r="23" spans="1:5" x14ac:dyDescent="0.25">
      <c r="A23" s="375" t="s">
        <v>1914</v>
      </c>
      <c r="B23" s="375" t="s">
        <v>1936</v>
      </c>
      <c r="C23" s="376" t="s">
        <v>1913</v>
      </c>
      <c r="D23" s="377">
        <v>39305</v>
      </c>
      <c r="E23" s="378">
        <v>528.53489999999999</v>
      </c>
    </row>
    <row r="24" spans="1:5" x14ac:dyDescent="0.25">
      <c r="A24" s="375" t="s">
        <v>1914</v>
      </c>
      <c r="B24" s="375" t="s">
        <v>1937</v>
      </c>
      <c r="C24" s="376" t="s">
        <v>1913</v>
      </c>
      <c r="D24" s="377">
        <v>39307</v>
      </c>
      <c r="E24" s="378">
        <v>445.23489999999998</v>
      </c>
    </row>
    <row r="25" spans="1:5" x14ac:dyDescent="0.25">
      <c r="A25" s="375" t="s">
        <v>1914</v>
      </c>
      <c r="B25" s="375" t="s">
        <v>1928</v>
      </c>
      <c r="C25" s="376" t="s">
        <v>1913</v>
      </c>
      <c r="D25" s="377">
        <v>39334</v>
      </c>
      <c r="E25" s="378">
        <v>388.93259999999998</v>
      </c>
    </row>
    <row r="26" spans="1:5" x14ac:dyDescent="0.25">
      <c r="A26" s="375" t="s">
        <v>1923</v>
      </c>
      <c r="B26" s="375" t="s">
        <v>1938</v>
      </c>
      <c r="C26" s="376" t="s">
        <v>1913</v>
      </c>
      <c r="D26" s="377">
        <v>39336</v>
      </c>
      <c r="E26" s="378">
        <v>630.7242</v>
      </c>
    </row>
    <row r="27" spans="1:5" x14ac:dyDescent="0.25">
      <c r="A27" s="375" t="s">
        <v>1916</v>
      </c>
      <c r="B27" s="375" t="s">
        <v>1939</v>
      </c>
      <c r="C27" s="376" t="s">
        <v>1913</v>
      </c>
      <c r="D27" s="377">
        <v>39391</v>
      </c>
      <c r="E27" s="378">
        <v>484.20249999999999</v>
      </c>
    </row>
    <row r="28" spans="1:5" x14ac:dyDescent="0.25">
      <c r="A28" s="375" t="s">
        <v>1916</v>
      </c>
      <c r="B28" s="375" t="s">
        <v>1939</v>
      </c>
      <c r="C28" s="376" t="s">
        <v>1913</v>
      </c>
      <c r="D28" s="377">
        <v>39391</v>
      </c>
      <c r="E28" s="378">
        <v>484.20249999999999</v>
      </c>
    </row>
    <row r="29" spans="1:5" x14ac:dyDescent="0.25">
      <c r="A29" s="375" t="s">
        <v>1911</v>
      </c>
      <c r="B29" s="375" t="s">
        <v>1940</v>
      </c>
      <c r="C29" s="376" t="s">
        <v>1913</v>
      </c>
      <c r="D29" s="377">
        <v>39403</v>
      </c>
      <c r="E29" s="378">
        <v>361.43680000000001</v>
      </c>
    </row>
    <row r="30" spans="1:5" x14ac:dyDescent="0.25">
      <c r="A30" s="375" t="s">
        <v>1914</v>
      </c>
      <c r="B30" s="375" t="s">
        <v>1941</v>
      </c>
      <c r="C30" s="376" t="s">
        <v>1913</v>
      </c>
      <c r="D30" s="377">
        <v>39433</v>
      </c>
      <c r="E30" s="378">
        <v>445.23489999999998</v>
      </c>
    </row>
    <row r="31" spans="1:5" x14ac:dyDescent="0.25">
      <c r="A31" s="375" t="s">
        <v>1916</v>
      </c>
      <c r="B31" s="375" t="s">
        <v>1942</v>
      </c>
      <c r="C31" s="376" t="s">
        <v>1943</v>
      </c>
      <c r="D31" s="377">
        <v>39091</v>
      </c>
      <c r="E31" s="378">
        <v>100.6961</v>
      </c>
    </row>
    <row r="32" spans="1:5" x14ac:dyDescent="0.25">
      <c r="A32" s="375" t="s">
        <v>1923</v>
      </c>
      <c r="B32" s="375" t="s">
        <v>1944</v>
      </c>
      <c r="C32" s="376" t="s">
        <v>1943</v>
      </c>
      <c r="D32" s="377">
        <v>39096</v>
      </c>
      <c r="E32" s="378">
        <v>114.4649</v>
      </c>
    </row>
    <row r="33" spans="1:5" x14ac:dyDescent="0.25">
      <c r="A33" s="375" t="s">
        <v>1923</v>
      </c>
      <c r="B33" s="375" t="s">
        <v>1945</v>
      </c>
      <c r="C33" s="376" t="s">
        <v>1943</v>
      </c>
      <c r="D33" s="377">
        <v>39098</v>
      </c>
      <c r="E33" s="378">
        <v>124.3728</v>
      </c>
    </row>
    <row r="34" spans="1:5" x14ac:dyDescent="0.25">
      <c r="A34" s="375" t="s">
        <v>1916</v>
      </c>
      <c r="B34" s="375" t="s">
        <v>1946</v>
      </c>
      <c r="C34" s="376" t="s">
        <v>1943</v>
      </c>
      <c r="D34" s="377">
        <v>39101</v>
      </c>
      <c r="E34" s="378">
        <v>107.9136</v>
      </c>
    </row>
    <row r="35" spans="1:5" x14ac:dyDescent="0.25">
      <c r="A35" s="375" t="s">
        <v>1916</v>
      </c>
      <c r="B35" s="375" t="s">
        <v>1947</v>
      </c>
      <c r="C35" s="376" t="s">
        <v>1943</v>
      </c>
      <c r="D35" s="377">
        <v>39116</v>
      </c>
      <c r="E35" s="378">
        <v>112.3938</v>
      </c>
    </row>
    <row r="36" spans="1:5" x14ac:dyDescent="0.25">
      <c r="A36" s="375" t="s">
        <v>1911</v>
      </c>
      <c r="B36" s="375" t="s">
        <v>1948</v>
      </c>
      <c r="C36" s="376" t="s">
        <v>1943</v>
      </c>
      <c r="D36" s="377">
        <v>39117</v>
      </c>
      <c r="E36" s="378">
        <v>112.0056</v>
      </c>
    </row>
    <row r="37" spans="1:5" x14ac:dyDescent="0.25">
      <c r="A37" s="375" t="s">
        <v>1916</v>
      </c>
      <c r="B37" s="375" t="s">
        <v>1949</v>
      </c>
      <c r="C37" s="376" t="s">
        <v>1943</v>
      </c>
      <c r="D37" s="377">
        <v>39117</v>
      </c>
      <c r="E37" s="378">
        <v>128.88990000000001</v>
      </c>
    </row>
    <row r="38" spans="1:5" x14ac:dyDescent="0.25">
      <c r="A38" s="375" t="s">
        <v>1916</v>
      </c>
      <c r="B38" s="375" t="s">
        <v>1950</v>
      </c>
      <c r="C38" s="376" t="s">
        <v>1943</v>
      </c>
      <c r="D38" s="377">
        <v>39117</v>
      </c>
      <c r="E38" s="378">
        <v>111.11790000000001</v>
      </c>
    </row>
    <row r="39" spans="1:5" x14ac:dyDescent="0.25">
      <c r="A39" s="375" t="s">
        <v>1916</v>
      </c>
      <c r="B39" s="375" t="s">
        <v>1951</v>
      </c>
      <c r="C39" s="376" t="s">
        <v>1943</v>
      </c>
      <c r="D39" s="377">
        <v>39119</v>
      </c>
      <c r="E39" s="378">
        <v>100.6961</v>
      </c>
    </row>
    <row r="40" spans="1:5" x14ac:dyDescent="0.25">
      <c r="A40" s="375" t="s">
        <v>1923</v>
      </c>
      <c r="B40" s="375" t="s">
        <v>1952</v>
      </c>
      <c r="C40" s="376" t="s">
        <v>1943</v>
      </c>
      <c r="D40" s="377">
        <v>39122</v>
      </c>
      <c r="E40" s="378">
        <v>125.2332</v>
      </c>
    </row>
    <row r="41" spans="1:5" x14ac:dyDescent="0.25">
      <c r="A41" s="375" t="s">
        <v>1916</v>
      </c>
      <c r="B41" s="375" t="s">
        <v>1953</v>
      </c>
      <c r="C41" s="376" t="s">
        <v>1943</v>
      </c>
      <c r="D41" s="377">
        <v>39123</v>
      </c>
      <c r="E41" s="378">
        <v>128.88990000000001</v>
      </c>
    </row>
    <row r="42" spans="1:5" x14ac:dyDescent="0.25">
      <c r="A42" s="375" t="s">
        <v>1923</v>
      </c>
      <c r="B42" s="375" t="s">
        <v>1954</v>
      </c>
      <c r="C42" s="376" t="s">
        <v>1943</v>
      </c>
      <c r="D42" s="377">
        <v>39125</v>
      </c>
      <c r="E42" s="378">
        <v>124.3728</v>
      </c>
    </row>
    <row r="43" spans="1:5" x14ac:dyDescent="0.25">
      <c r="A43" s="375" t="s">
        <v>1911</v>
      </c>
      <c r="B43" s="375" t="s">
        <v>1955</v>
      </c>
      <c r="C43" s="376" t="s">
        <v>1943</v>
      </c>
      <c r="D43" s="377">
        <v>39125</v>
      </c>
      <c r="E43" s="378">
        <v>119.38079999999999</v>
      </c>
    </row>
    <row r="44" spans="1:5" x14ac:dyDescent="0.25">
      <c r="A44" s="375" t="s">
        <v>1923</v>
      </c>
      <c r="B44" s="375" t="s">
        <v>1956</v>
      </c>
      <c r="C44" s="376" t="s">
        <v>1943</v>
      </c>
      <c r="D44" s="377">
        <v>39130</v>
      </c>
      <c r="E44" s="378">
        <v>125.2332</v>
      </c>
    </row>
    <row r="45" spans="1:5" x14ac:dyDescent="0.25">
      <c r="A45" s="375" t="s">
        <v>1916</v>
      </c>
      <c r="B45" s="375" t="s">
        <v>1939</v>
      </c>
      <c r="C45" s="376" t="s">
        <v>1943</v>
      </c>
      <c r="D45" s="377">
        <v>39131</v>
      </c>
      <c r="E45" s="378">
        <v>124.32640000000001</v>
      </c>
    </row>
    <row r="46" spans="1:5" x14ac:dyDescent="0.25">
      <c r="A46" s="375" t="s">
        <v>1923</v>
      </c>
      <c r="B46" s="375" t="s">
        <v>1957</v>
      </c>
      <c r="C46" s="376" t="s">
        <v>1943</v>
      </c>
      <c r="D46" s="377">
        <v>39136</v>
      </c>
      <c r="E46" s="378">
        <v>129.38419999999999</v>
      </c>
    </row>
    <row r="47" spans="1:5" x14ac:dyDescent="0.25">
      <c r="A47" s="375" t="s">
        <v>1916</v>
      </c>
      <c r="B47" s="375" t="s">
        <v>1958</v>
      </c>
      <c r="C47" s="376" t="s">
        <v>1943</v>
      </c>
      <c r="D47" s="377">
        <v>39137</v>
      </c>
      <c r="E47" s="378">
        <v>111.32640000000001</v>
      </c>
    </row>
    <row r="48" spans="1:5" x14ac:dyDescent="0.25">
      <c r="A48" s="375" t="s">
        <v>1916</v>
      </c>
      <c r="B48" s="375" t="s">
        <v>1959</v>
      </c>
      <c r="C48" s="376" t="s">
        <v>1943</v>
      </c>
      <c r="D48" s="377">
        <v>39137</v>
      </c>
      <c r="E48" s="378">
        <v>104.8154</v>
      </c>
    </row>
    <row r="49" spans="1:5" x14ac:dyDescent="0.25">
      <c r="A49" s="375" t="s">
        <v>1916</v>
      </c>
      <c r="B49" s="375" t="s">
        <v>1960</v>
      </c>
      <c r="C49" s="376" t="s">
        <v>1943</v>
      </c>
      <c r="D49" s="377">
        <v>39137</v>
      </c>
      <c r="E49" s="378">
        <v>124.32640000000001</v>
      </c>
    </row>
    <row r="50" spans="1:5" x14ac:dyDescent="0.25">
      <c r="A50" s="375" t="s">
        <v>1914</v>
      </c>
      <c r="B50" s="375" t="s">
        <v>1961</v>
      </c>
      <c r="C50" s="376" t="s">
        <v>1943</v>
      </c>
      <c r="D50" s="377">
        <v>39138</v>
      </c>
      <c r="E50" s="378">
        <v>115.6814</v>
      </c>
    </row>
    <row r="51" spans="1:5" x14ac:dyDescent="0.25">
      <c r="A51" s="375" t="s">
        <v>1914</v>
      </c>
      <c r="B51" s="375" t="s">
        <v>1962</v>
      </c>
      <c r="C51" s="376" t="s">
        <v>1943</v>
      </c>
      <c r="D51" s="377">
        <v>39138</v>
      </c>
      <c r="E51" s="378">
        <v>115.6814</v>
      </c>
    </row>
    <row r="52" spans="1:5" x14ac:dyDescent="0.25">
      <c r="A52" s="375" t="s">
        <v>1923</v>
      </c>
      <c r="B52" s="375" t="s">
        <v>1927</v>
      </c>
      <c r="C52" s="376" t="s">
        <v>1943</v>
      </c>
      <c r="D52" s="377">
        <v>39140</v>
      </c>
      <c r="E52" s="378">
        <v>112.1285</v>
      </c>
    </row>
    <row r="53" spans="1:5" x14ac:dyDescent="0.25">
      <c r="A53" s="375" t="s">
        <v>1911</v>
      </c>
      <c r="B53" s="375" t="s">
        <v>1963</v>
      </c>
      <c r="C53" s="376" t="s">
        <v>1943</v>
      </c>
      <c r="D53" s="377">
        <v>39140</v>
      </c>
      <c r="E53" s="378">
        <v>108.5147</v>
      </c>
    </row>
    <row r="54" spans="1:5" x14ac:dyDescent="0.25">
      <c r="A54" s="375" t="s">
        <v>1911</v>
      </c>
      <c r="B54" s="375" t="s">
        <v>1964</v>
      </c>
      <c r="C54" s="376" t="s">
        <v>1943</v>
      </c>
      <c r="D54" s="377">
        <v>39140</v>
      </c>
      <c r="E54" s="378">
        <v>108.5147</v>
      </c>
    </row>
    <row r="55" spans="1:5" x14ac:dyDescent="0.25">
      <c r="A55" s="375" t="s">
        <v>1923</v>
      </c>
      <c r="B55" s="375" t="s">
        <v>1965</v>
      </c>
      <c r="C55" s="376" t="s">
        <v>1943</v>
      </c>
      <c r="D55" s="377">
        <v>39140</v>
      </c>
      <c r="E55" s="378">
        <v>115.76049999999999</v>
      </c>
    </row>
    <row r="56" spans="1:5" x14ac:dyDescent="0.25">
      <c r="A56" s="375" t="s">
        <v>1911</v>
      </c>
      <c r="B56" s="375" t="s">
        <v>1966</v>
      </c>
      <c r="C56" s="376" t="s">
        <v>1943</v>
      </c>
      <c r="D56" s="377">
        <v>39140</v>
      </c>
      <c r="E56" s="378">
        <v>121.9118</v>
      </c>
    </row>
    <row r="57" spans="1:5" x14ac:dyDescent="0.25">
      <c r="A57" s="375" t="s">
        <v>1923</v>
      </c>
      <c r="B57" s="375" t="s">
        <v>1967</v>
      </c>
      <c r="C57" s="376" t="s">
        <v>1943</v>
      </c>
      <c r="D57" s="377">
        <v>39150</v>
      </c>
      <c r="E57" s="378">
        <v>124.4336</v>
      </c>
    </row>
    <row r="58" spans="1:5" x14ac:dyDescent="0.25">
      <c r="A58" s="375" t="s">
        <v>1916</v>
      </c>
      <c r="B58" s="375" t="s">
        <v>1968</v>
      </c>
      <c r="C58" s="376" t="s">
        <v>1943</v>
      </c>
      <c r="D58" s="377">
        <v>39152</v>
      </c>
      <c r="E58" s="378">
        <v>124.32640000000001</v>
      </c>
    </row>
    <row r="59" spans="1:5" x14ac:dyDescent="0.25">
      <c r="A59" s="375" t="s">
        <v>1914</v>
      </c>
      <c r="B59" s="375" t="s">
        <v>1969</v>
      </c>
      <c r="C59" s="376" t="s">
        <v>1943</v>
      </c>
      <c r="D59" s="377">
        <v>39154</v>
      </c>
      <c r="E59" s="378">
        <v>115.6814</v>
      </c>
    </row>
    <row r="60" spans="1:5" x14ac:dyDescent="0.25">
      <c r="A60" s="375" t="s">
        <v>1914</v>
      </c>
      <c r="B60" s="375" t="s">
        <v>1970</v>
      </c>
      <c r="C60" s="376" t="s">
        <v>1943</v>
      </c>
      <c r="D60" s="377">
        <v>39157</v>
      </c>
      <c r="E60" s="378">
        <v>127.0779</v>
      </c>
    </row>
    <row r="61" spans="1:5" x14ac:dyDescent="0.25">
      <c r="A61" s="375" t="s">
        <v>1911</v>
      </c>
      <c r="B61" s="375" t="s">
        <v>1971</v>
      </c>
      <c r="C61" s="376" t="s">
        <v>1943</v>
      </c>
      <c r="D61" s="377">
        <v>39167</v>
      </c>
      <c r="E61" s="378">
        <v>124.29349999999999</v>
      </c>
    </row>
    <row r="62" spans="1:5" x14ac:dyDescent="0.25">
      <c r="A62" s="375" t="s">
        <v>1916</v>
      </c>
      <c r="B62" s="375" t="s">
        <v>1972</v>
      </c>
      <c r="C62" s="376" t="s">
        <v>1943</v>
      </c>
      <c r="D62" s="377">
        <v>39192</v>
      </c>
      <c r="E62" s="378">
        <v>108.7929</v>
      </c>
    </row>
    <row r="63" spans="1:5" x14ac:dyDescent="0.25">
      <c r="A63" s="375" t="s">
        <v>1923</v>
      </c>
      <c r="B63" s="375" t="s">
        <v>1973</v>
      </c>
      <c r="C63" s="376" t="s">
        <v>1943</v>
      </c>
      <c r="D63" s="377">
        <v>39196</v>
      </c>
      <c r="E63" s="378">
        <v>124.3728</v>
      </c>
    </row>
    <row r="64" spans="1:5" x14ac:dyDescent="0.25">
      <c r="A64" s="375" t="s">
        <v>1916</v>
      </c>
      <c r="B64" s="375" t="s">
        <v>1974</v>
      </c>
      <c r="C64" s="376" t="s">
        <v>1943</v>
      </c>
      <c r="D64" s="377">
        <v>39203</v>
      </c>
      <c r="E64" s="378">
        <v>107.9136</v>
      </c>
    </row>
    <row r="65" spans="1:5" x14ac:dyDescent="0.25">
      <c r="A65" s="375" t="s">
        <v>1911</v>
      </c>
      <c r="B65" s="375" t="s">
        <v>1975</v>
      </c>
      <c r="C65" s="376" t="s">
        <v>1943</v>
      </c>
      <c r="D65" s="377">
        <v>39203</v>
      </c>
      <c r="E65" s="378">
        <v>108.5147</v>
      </c>
    </row>
    <row r="66" spans="1:5" x14ac:dyDescent="0.25">
      <c r="A66" s="375" t="s">
        <v>1923</v>
      </c>
      <c r="B66" s="375" t="s">
        <v>1927</v>
      </c>
      <c r="C66" s="376" t="s">
        <v>1943</v>
      </c>
      <c r="D66" s="377">
        <v>39207</v>
      </c>
      <c r="E66" s="378">
        <v>112.1285</v>
      </c>
    </row>
    <row r="67" spans="1:5" x14ac:dyDescent="0.25">
      <c r="A67" s="375" t="s">
        <v>1923</v>
      </c>
      <c r="B67" s="375" t="s">
        <v>1976</v>
      </c>
      <c r="C67" s="376" t="s">
        <v>1943</v>
      </c>
      <c r="D67" s="377">
        <v>39209</v>
      </c>
      <c r="E67" s="378">
        <v>125.2332</v>
      </c>
    </row>
    <row r="68" spans="1:5" x14ac:dyDescent="0.25">
      <c r="A68" s="375" t="s">
        <v>1911</v>
      </c>
      <c r="B68" s="375" t="s">
        <v>1977</v>
      </c>
      <c r="C68" s="376" t="s">
        <v>1943</v>
      </c>
      <c r="D68" s="377">
        <v>39216</v>
      </c>
      <c r="E68" s="378">
        <v>122.8494</v>
      </c>
    </row>
    <row r="69" spans="1:5" x14ac:dyDescent="0.25">
      <c r="A69" s="375" t="s">
        <v>1923</v>
      </c>
      <c r="B69" s="375" t="s">
        <v>1967</v>
      </c>
      <c r="C69" s="376" t="s">
        <v>1943</v>
      </c>
      <c r="D69" s="377">
        <v>39220</v>
      </c>
      <c r="E69" s="378">
        <v>124.4336</v>
      </c>
    </row>
    <row r="70" spans="1:5" x14ac:dyDescent="0.25">
      <c r="A70" s="375" t="s">
        <v>1914</v>
      </c>
      <c r="B70" s="375" t="s">
        <v>1978</v>
      </c>
      <c r="C70" s="376" t="s">
        <v>1943</v>
      </c>
      <c r="D70" s="377">
        <v>39220</v>
      </c>
      <c r="E70" s="378">
        <v>127.0779</v>
      </c>
    </row>
    <row r="71" spans="1:5" x14ac:dyDescent="0.25">
      <c r="A71" s="375" t="s">
        <v>1914</v>
      </c>
      <c r="B71" s="375" t="s">
        <v>1979</v>
      </c>
      <c r="C71" s="376" t="s">
        <v>1943</v>
      </c>
      <c r="D71" s="377">
        <v>39221</v>
      </c>
      <c r="E71" s="378">
        <v>122.7343</v>
      </c>
    </row>
    <row r="72" spans="1:5" x14ac:dyDescent="0.25">
      <c r="A72" s="375" t="s">
        <v>1923</v>
      </c>
      <c r="B72" s="375" t="s">
        <v>1980</v>
      </c>
      <c r="C72" s="376" t="s">
        <v>1943</v>
      </c>
      <c r="D72" s="377">
        <v>39224</v>
      </c>
      <c r="E72" s="378">
        <v>125.2332</v>
      </c>
    </row>
    <row r="73" spans="1:5" x14ac:dyDescent="0.25">
      <c r="A73" s="375" t="s">
        <v>1914</v>
      </c>
      <c r="B73" s="375" t="s">
        <v>1981</v>
      </c>
      <c r="C73" s="376" t="s">
        <v>1943</v>
      </c>
      <c r="D73" s="377">
        <v>39224</v>
      </c>
      <c r="E73" s="378">
        <v>115.6814</v>
      </c>
    </row>
    <row r="74" spans="1:5" x14ac:dyDescent="0.25">
      <c r="A74" s="375" t="s">
        <v>1923</v>
      </c>
      <c r="B74" s="375" t="s">
        <v>1982</v>
      </c>
      <c r="C74" s="376" t="s">
        <v>1943</v>
      </c>
      <c r="D74" s="377">
        <v>39229</v>
      </c>
      <c r="E74" s="378">
        <v>141.53649999999999</v>
      </c>
    </row>
    <row r="75" spans="1:5" x14ac:dyDescent="0.25">
      <c r="A75" s="375" t="s">
        <v>1916</v>
      </c>
      <c r="B75" s="375" t="s">
        <v>1983</v>
      </c>
      <c r="C75" s="376" t="s">
        <v>1943</v>
      </c>
      <c r="D75" s="377">
        <v>39231</v>
      </c>
      <c r="E75" s="378">
        <v>112.3938</v>
      </c>
    </row>
    <row r="76" spans="1:5" x14ac:dyDescent="0.25">
      <c r="A76" s="375" t="s">
        <v>1916</v>
      </c>
      <c r="B76" s="375" t="s">
        <v>1984</v>
      </c>
      <c r="C76" s="376" t="s">
        <v>1943</v>
      </c>
      <c r="D76" s="377">
        <v>39234</v>
      </c>
      <c r="E76" s="378">
        <v>100.6961</v>
      </c>
    </row>
    <row r="77" spans="1:5" x14ac:dyDescent="0.25">
      <c r="A77" s="375" t="s">
        <v>1923</v>
      </c>
      <c r="B77" s="375" t="s">
        <v>1967</v>
      </c>
      <c r="C77" s="376" t="s">
        <v>1943</v>
      </c>
      <c r="D77" s="377">
        <v>39234</v>
      </c>
      <c r="E77" s="378">
        <v>124.4336</v>
      </c>
    </row>
    <row r="78" spans="1:5" x14ac:dyDescent="0.25">
      <c r="A78" s="375" t="s">
        <v>1923</v>
      </c>
      <c r="B78" s="375" t="s">
        <v>1985</v>
      </c>
      <c r="C78" s="376" t="s">
        <v>1943</v>
      </c>
      <c r="D78" s="377">
        <v>39234</v>
      </c>
      <c r="E78" s="378">
        <v>124.4336</v>
      </c>
    </row>
    <row r="79" spans="1:5" x14ac:dyDescent="0.25">
      <c r="A79" s="375" t="s">
        <v>1923</v>
      </c>
      <c r="B79" s="375" t="s">
        <v>1986</v>
      </c>
      <c r="C79" s="376" t="s">
        <v>1943</v>
      </c>
      <c r="D79" s="377">
        <v>39237</v>
      </c>
      <c r="E79" s="378">
        <v>124.4336</v>
      </c>
    </row>
    <row r="80" spans="1:5" x14ac:dyDescent="0.25">
      <c r="A80" s="375" t="s">
        <v>1916</v>
      </c>
      <c r="B80" s="375" t="s">
        <v>1960</v>
      </c>
      <c r="C80" s="376" t="s">
        <v>1943</v>
      </c>
      <c r="D80" s="377">
        <v>39241</v>
      </c>
      <c r="E80" s="378">
        <v>124.32640000000001</v>
      </c>
    </row>
    <row r="81" spans="1:5" x14ac:dyDescent="0.25">
      <c r="A81" s="375" t="s">
        <v>1914</v>
      </c>
      <c r="B81" s="375" t="s">
        <v>1987</v>
      </c>
      <c r="C81" s="376" t="s">
        <v>1943</v>
      </c>
      <c r="D81" s="377">
        <v>39241</v>
      </c>
      <c r="E81" s="378">
        <v>127.0779</v>
      </c>
    </row>
    <row r="82" spans="1:5" x14ac:dyDescent="0.25">
      <c r="A82" s="375" t="s">
        <v>1923</v>
      </c>
      <c r="B82" s="375" t="s">
        <v>1957</v>
      </c>
      <c r="C82" s="376" t="s">
        <v>1943</v>
      </c>
      <c r="D82" s="377">
        <v>39243</v>
      </c>
      <c r="E82" s="378">
        <v>129.38419999999999</v>
      </c>
    </row>
    <row r="83" spans="1:5" x14ac:dyDescent="0.25">
      <c r="A83" s="375" t="s">
        <v>1923</v>
      </c>
      <c r="B83" s="375" t="s">
        <v>1988</v>
      </c>
      <c r="C83" s="376" t="s">
        <v>1943</v>
      </c>
      <c r="D83" s="377">
        <v>39244</v>
      </c>
      <c r="E83" s="378">
        <v>124.3728</v>
      </c>
    </row>
    <row r="84" spans="1:5" x14ac:dyDescent="0.25">
      <c r="A84" s="375" t="s">
        <v>1914</v>
      </c>
      <c r="B84" s="375" t="s">
        <v>1989</v>
      </c>
      <c r="C84" s="376" t="s">
        <v>1943</v>
      </c>
      <c r="D84" s="377">
        <v>39251</v>
      </c>
      <c r="E84" s="378">
        <v>114.515</v>
      </c>
    </row>
    <row r="85" spans="1:5" x14ac:dyDescent="0.25">
      <c r="A85" s="375" t="s">
        <v>1916</v>
      </c>
      <c r="B85" s="375" t="s">
        <v>1990</v>
      </c>
      <c r="C85" s="376" t="s">
        <v>1943</v>
      </c>
      <c r="D85" s="377">
        <v>39256</v>
      </c>
      <c r="E85" s="378">
        <v>107.9136</v>
      </c>
    </row>
    <row r="86" spans="1:5" x14ac:dyDescent="0.25">
      <c r="A86" s="375" t="s">
        <v>1916</v>
      </c>
      <c r="B86" s="375" t="s">
        <v>1991</v>
      </c>
      <c r="C86" s="376" t="s">
        <v>1943</v>
      </c>
      <c r="D86" s="377">
        <v>39262</v>
      </c>
      <c r="E86" s="378">
        <v>100.6961</v>
      </c>
    </row>
    <row r="87" spans="1:5" x14ac:dyDescent="0.25">
      <c r="A87" s="375" t="s">
        <v>1914</v>
      </c>
      <c r="B87" s="375" t="s">
        <v>1992</v>
      </c>
      <c r="C87" s="376" t="s">
        <v>1943</v>
      </c>
      <c r="D87" s="377">
        <v>39263</v>
      </c>
      <c r="E87" s="378">
        <v>113.6033</v>
      </c>
    </row>
    <row r="88" spans="1:5" x14ac:dyDescent="0.25">
      <c r="A88" s="375" t="s">
        <v>1914</v>
      </c>
      <c r="B88" s="375" t="s">
        <v>1993</v>
      </c>
      <c r="C88" s="376" t="s">
        <v>1943</v>
      </c>
      <c r="D88" s="377">
        <v>39265</v>
      </c>
      <c r="E88" s="378">
        <v>107.97369999999999</v>
      </c>
    </row>
    <row r="89" spans="1:5" x14ac:dyDescent="0.25">
      <c r="A89" s="375" t="s">
        <v>1923</v>
      </c>
      <c r="B89" s="375" t="s">
        <v>1957</v>
      </c>
      <c r="C89" s="376" t="s">
        <v>1943</v>
      </c>
      <c r="D89" s="377">
        <v>39284</v>
      </c>
      <c r="E89" s="378">
        <v>129.38419999999999</v>
      </c>
    </row>
    <row r="90" spans="1:5" x14ac:dyDescent="0.25">
      <c r="A90" s="375" t="s">
        <v>1916</v>
      </c>
      <c r="B90" s="375" t="s">
        <v>1994</v>
      </c>
      <c r="C90" s="376" t="s">
        <v>1943</v>
      </c>
      <c r="D90" s="377">
        <v>39287</v>
      </c>
      <c r="E90" s="378">
        <v>100.6961</v>
      </c>
    </row>
    <row r="91" spans="1:5" x14ac:dyDescent="0.25">
      <c r="A91" s="375" t="s">
        <v>1916</v>
      </c>
      <c r="B91" s="375" t="s">
        <v>1995</v>
      </c>
      <c r="C91" s="376" t="s">
        <v>1943</v>
      </c>
      <c r="D91" s="377">
        <v>39291</v>
      </c>
      <c r="E91" s="378">
        <v>111.11790000000001</v>
      </c>
    </row>
    <row r="92" spans="1:5" x14ac:dyDescent="0.25">
      <c r="A92" s="375" t="s">
        <v>1911</v>
      </c>
      <c r="B92" s="375" t="s">
        <v>1996</v>
      </c>
      <c r="C92" s="376" t="s">
        <v>1943</v>
      </c>
      <c r="D92" s="377">
        <v>39292</v>
      </c>
      <c r="E92" s="378">
        <v>124.29349999999999</v>
      </c>
    </row>
    <row r="93" spans="1:5" x14ac:dyDescent="0.25">
      <c r="A93" s="375" t="s">
        <v>1916</v>
      </c>
      <c r="B93" s="375" t="s">
        <v>1997</v>
      </c>
      <c r="C93" s="376" t="s">
        <v>1943</v>
      </c>
      <c r="D93" s="377">
        <v>39292</v>
      </c>
      <c r="E93" s="378">
        <v>112.3938</v>
      </c>
    </row>
    <row r="94" spans="1:5" x14ac:dyDescent="0.25">
      <c r="A94" s="375" t="s">
        <v>1923</v>
      </c>
      <c r="B94" s="375" t="s">
        <v>1985</v>
      </c>
      <c r="C94" s="376" t="s">
        <v>1943</v>
      </c>
      <c r="D94" s="377">
        <v>39292</v>
      </c>
      <c r="E94" s="378">
        <v>124.4336</v>
      </c>
    </row>
    <row r="95" spans="1:5" x14ac:dyDescent="0.25">
      <c r="A95" s="375" t="s">
        <v>1914</v>
      </c>
      <c r="B95" s="375" t="s">
        <v>1998</v>
      </c>
      <c r="C95" s="376" t="s">
        <v>1943</v>
      </c>
      <c r="D95" s="377">
        <v>39294</v>
      </c>
      <c r="E95" s="378">
        <v>121.82380000000001</v>
      </c>
    </row>
    <row r="96" spans="1:5" x14ac:dyDescent="0.25">
      <c r="A96" s="375" t="s">
        <v>1923</v>
      </c>
      <c r="B96" s="375" t="s">
        <v>1999</v>
      </c>
      <c r="C96" s="376" t="s">
        <v>1943</v>
      </c>
      <c r="D96" s="377">
        <v>39294</v>
      </c>
      <c r="E96" s="378">
        <v>124.3728</v>
      </c>
    </row>
    <row r="97" spans="1:5" x14ac:dyDescent="0.25">
      <c r="A97" s="375" t="s">
        <v>1914</v>
      </c>
      <c r="B97" s="375" t="s">
        <v>2000</v>
      </c>
      <c r="C97" s="376" t="s">
        <v>1943</v>
      </c>
      <c r="D97" s="377">
        <v>39297</v>
      </c>
      <c r="E97" s="378">
        <v>107.97369999999999</v>
      </c>
    </row>
    <row r="98" spans="1:5" x14ac:dyDescent="0.25">
      <c r="A98" s="375" t="s">
        <v>1914</v>
      </c>
      <c r="B98" s="375" t="s">
        <v>1979</v>
      </c>
      <c r="C98" s="376" t="s">
        <v>1943</v>
      </c>
      <c r="D98" s="377">
        <v>39297</v>
      </c>
      <c r="E98" s="378">
        <v>122.7343</v>
      </c>
    </row>
    <row r="99" spans="1:5" x14ac:dyDescent="0.25">
      <c r="A99" s="375" t="s">
        <v>1923</v>
      </c>
      <c r="B99" s="375" t="s">
        <v>2001</v>
      </c>
      <c r="C99" s="376" t="s">
        <v>1943</v>
      </c>
      <c r="D99" s="377">
        <v>39298</v>
      </c>
      <c r="E99" s="378">
        <v>124.3728</v>
      </c>
    </row>
    <row r="100" spans="1:5" x14ac:dyDescent="0.25">
      <c r="A100" s="375" t="s">
        <v>1911</v>
      </c>
      <c r="B100" s="375" t="s">
        <v>2002</v>
      </c>
      <c r="C100" s="376" t="s">
        <v>1943</v>
      </c>
      <c r="D100" s="377">
        <v>39301</v>
      </c>
      <c r="E100" s="378">
        <v>119.38079999999999</v>
      </c>
    </row>
    <row r="101" spans="1:5" x14ac:dyDescent="0.25">
      <c r="A101" s="375" t="s">
        <v>1916</v>
      </c>
      <c r="B101" s="375" t="s">
        <v>1958</v>
      </c>
      <c r="C101" s="376" t="s">
        <v>1943</v>
      </c>
      <c r="D101" s="377">
        <v>39304</v>
      </c>
      <c r="E101" s="378">
        <v>111.32640000000001</v>
      </c>
    </row>
    <row r="102" spans="1:5" x14ac:dyDescent="0.25">
      <c r="A102" s="375" t="s">
        <v>1914</v>
      </c>
      <c r="B102" s="375" t="s">
        <v>2003</v>
      </c>
      <c r="C102" s="376" t="s">
        <v>1943</v>
      </c>
      <c r="D102" s="377">
        <v>39304</v>
      </c>
      <c r="E102" s="378">
        <v>127.0779</v>
      </c>
    </row>
    <row r="103" spans="1:5" x14ac:dyDescent="0.25">
      <c r="A103" s="375" t="s">
        <v>1923</v>
      </c>
      <c r="B103" s="375" t="s">
        <v>1927</v>
      </c>
      <c r="C103" s="376" t="s">
        <v>1943</v>
      </c>
      <c r="D103" s="377">
        <v>39306</v>
      </c>
      <c r="E103" s="378">
        <v>112.1285</v>
      </c>
    </row>
    <row r="104" spans="1:5" x14ac:dyDescent="0.25">
      <c r="A104" s="375" t="s">
        <v>1923</v>
      </c>
      <c r="B104" s="375" t="s">
        <v>2004</v>
      </c>
      <c r="C104" s="376" t="s">
        <v>1943</v>
      </c>
      <c r="D104" s="377">
        <v>39306</v>
      </c>
      <c r="E104" s="378">
        <v>112.1285</v>
      </c>
    </row>
    <row r="105" spans="1:5" x14ac:dyDescent="0.25">
      <c r="A105" s="375" t="s">
        <v>1916</v>
      </c>
      <c r="B105" s="375" t="s">
        <v>2005</v>
      </c>
      <c r="C105" s="376" t="s">
        <v>1943</v>
      </c>
      <c r="D105" s="377">
        <v>39306</v>
      </c>
      <c r="E105" s="378">
        <v>111.11790000000001</v>
      </c>
    </row>
    <row r="106" spans="1:5" x14ac:dyDescent="0.25">
      <c r="A106" s="375" t="s">
        <v>1914</v>
      </c>
      <c r="B106" s="375" t="s">
        <v>2006</v>
      </c>
      <c r="C106" s="376" t="s">
        <v>1943</v>
      </c>
      <c r="D106" s="377">
        <v>39307</v>
      </c>
      <c r="E106" s="378">
        <v>107.97369999999999</v>
      </c>
    </row>
    <row r="107" spans="1:5" x14ac:dyDescent="0.25">
      <c r="A107" s="375" t="s">
        <v>1914</v>
      </c>
      <c r="B107" s="375" t="s">
        <v>2007</v>
      </c>
      <c r="C107" s="376" t="s">
        <v>1943</v>
      </c>
      <c r="D107" s="377">
        <v>39307</v>
      </c>
      <c r="E107" s="378">
        <v>127.0779</v>
      </c>
    </row>
    <row r="108" spans="1:5" x14ac:dyDescent="0.25">
      <c r="A108" s="375" t="s">
        <v>1916</v>
      </c>
      <c r="B108" s="375" t="s">
        <v>2008</v>
      </c>
      <c r="C108" s="376" t="s">
        <v>1943</v>
      </c>
      <c r="D108" s="377">
        <v>39308</v>
      </c>
      <c r="E108" s="378">
        <v>124.32640000000001</v>
      </c>
    </row>
    <row r="109" spans="1:5" x14ac:dyDescent="0.25">
      <c r="A109" s="375" t="s">
        <v>1914</v>
      </c>
      <c r="B109" s="375" t="s">
        <v>1915</v>
      </c>
      <c r="C109" s="376" t="s">
        <v>1943</v>
      </c>
      <c r="D109" s="377">
        <v>39308</v>
      </c>
      <c r="E109" s="378">
        <v>114.3595</v>
      </c>
    </row>
    <row r="110" spans="1:5" x14ac:dyDescent="0.25">
      <c r="A110" s="375" t="s">
        <v>1914</v>
      </c>
      <c r="B110" s="375" t="s">
        <v>2009</v>
      </c>
      <c r="C110" s="376" t="s">
        <v>1943</v>
      </c>
      <c r="D110" s="377">
        <v>39315</v>
      </c>
      <c r="E110" s="378">
        <v>115.6814</v>
      </c>
    </row>
    <row r="111" spans="1:5" x14ac:dyDescent="0.25">
      <c r="A111" s="375" t="s">
        <v>1916</v>
      </c>
      <c r="B111" s="375" t="s">
        <v>2010</v>
      </c>
      <c r="C111" s="376" t="s">
        <v>1943</v>
      </c>
      <c r="D111" s="377">
        <v>39321</v>
      </c>
      <c r="E111" s="378">
        <v>111.11790000000001</v>
      </c>
    </row>
    <row r="112" spans="1:5" x14ac:dyDescent="0.25">
      <c r="A112" s="375" t="s">
        <v>1911</v>
      </c>
      <c r="B112" s="375" t="s">
        <v>2011</v>
      </c>
      <c r="C112" s="376" t="s">
        <v>1943</v>
      </c>
      <c r="D112" s="377">
        <v>39332</v>
      </c>
      <c r="E112" s="378">
        <v>119.38079999999999</v>
      </c>
    </row>
    <row r="113" spans="1:5" x14ac:dyDescent="0.25">
      <c r="A113" s="375" t="s">
        <v>1923</v>
      </c>
      <c r="B113" s="375" t="s">
        <v>1976</v>
      </c>
      <c r="C113" s="376" t="s">
        <v>1943</v>
      </c>
      <c r="D113" s="377">
        <v>39335</v>
      </c>
      <c r="E113" s="378">
        <v>125.2332</v>
      </c>
    </row>
    <row r="114" spans="1:5" x14ac:dyDescent="0.25">
      <c r="A114" s="375" t="s">
        <v>1916</v>
      </c>
      <c r="B114" s="375" t="s">
        <v>2012</v>
      </c>
      <c r="C114" s="376" t="s">
        <v>1943</v>
      </c>
      <c r="D114" s="377">
        <v>39336</v>
      </c>
      <c r="E114" s="378">
        <v>124.32640000000001</v>
      </c>
    </row>
    <row r="115" spans="1:5" x14ac:dyDescent="0.25">
      <c r="A115" s="375" t="s">
        <v>1911</v>
      </c>
      <c r="B115" s="375" t="s">
        <v>1963</v>
      </c>
      <c r="C115" s="376" t="s">
        <v>1943</v>
      </c>
      <c r="D115" s="377">
        <v>39340</v>
      </c>
      <c r="E115" s="378">
        <v>108.5147</v>
      </c>
    </row>
    <row r="116" spans="1:5" x14ac:dyDescent="0.25">
      <c r="A116" s="375" t="s">
        <v>1911</v>
      </c>
      <c r="B116" s="375" t="s">
        <v>2013</v>
      </c>
      <c r="C116" s="376" t="s">
        <v>1943</v>
      </c>
      <c r="D116" s="377">
        <v>39342</v>
      </c>
      <c r="E116" s="378">
        <v>112.0056</v>
      </c>
    </row>
    <row r="117" spans="1:5" x14ac:dyDescent="0.25">
      <c r="A117" s="375" t="s">
        <v>1911</v>
      </c>
      <c r="B117" s="375" t="s">
        <v>2014</v>
      </c>
      <c r="C117" s="376" t="s">
        <v>1943</v>
      </c>
      <c r="D117" s="377">
        <v>39343</v>
      </c>
      <c r="E117" s="378">
        <v>119.8659</v>
      </c>
    </row>
    <row r="118" spans="1:5" x14ac:dyDescent="0.25">
      <c r="A118" s="375" t="s">
        <v>1911</v>
      </c>
      <c r="B118" s="375" t="s">
        <v>2015</v>
      </c>
      <c r="C118" s="376" t="s">
        <v>1943</v>
      </c>
      <c r="D118" s="377">
        <v>39343</v>
      </c>
      <c r="E118" s="378">
        <v>117.611</v>
      </c>
    </row>
    <row r="119" spans="1:5" x14ac:dyDescent="0.25">
      <c r="A119" s="375" t="s">
        <v>1923</v>
      </c>
      <c r="B119" s="375" t="s">
        <v>2016</v>
      </c>
      <c r="C119" s="376" t="s">
        <v>1943</v>
      </c>
      <c r="D119" s="377">
        <v>39346</v>
      </c>
      <c r="E119" s="378">
        <v>119.64279999999999</v>
      </c>
    </row>
    <row r="120" spans="1:5" x14ac:dyDescent="0.25">
      <c r="A120" s="375" t="s">
        <v>1911</v>
      </c>
      <c r="B120" s="375" t="s">
        <v>2017</v>
      </c>
      <c r="C120" s="376" t="s">
        <v>1943</v>
      </c>
      <c r="D120" s="377">
        <v>39348</v>
      </c>
      <c r="E120" s="378">
        <v>108.5147</v>
      </c>
    </row>
    <row r="121" spans="1:5" x14ac:dyDescent="0.25">
      <c r="A121" s="375" t="s">
        <v>1923</v>
      </c>
      <c r="B121" s="375" t="s">
        <v>2018</v>
      </c>
      <c r="C121" s="376" t="s">
        <v>1943</v>
      </c>
      <c r="D121" s="377">
        <v>39350</v>
      </c>
      <c r="E121" s="378">
        <v>119.64279999999999</v>
      </c>
    </row>
    <row r="122" spans="1:5" x14ac:dyDescent="0.25">
      <c r="A122" s="375" t="s">
        <v>1923</v>
      </c>
      <c r="B122" s="375" t="s">
        <v>2019</v>
      </c>
      <c r="C122" s="376" t="s">
        <v>1943</v>
      </c>
      <c r="D122" s="377">
        <v>39350</v>
      </c>
      <c r="E122" s="378">
        <v>119.64279999999999</v>
      </c>
    </row>
    <row r="123" spans="1:5" x14ac:dyDescent="0.25">
      <c r="A123" s="375" t="s">
        <v>1916</v>
      </c>
      <c r="B123" s="375" t="s">
        <v>1939</v>
      </c>
      <c r="C123" s="376" t="s">
        <v>1943</v>
      </c>
      <c r="D123" s="377">
        <v>39355</v>
      </c>
      <c r="E123" s="378">
        <v>124.32640000000001</v>
      </c>
    </row>
    <row r="124" spans="1:5" x14ac:dyDescent="0.25">
      <c r="A124" s="375" t="s">
        <v>1923</v>
      </c>
      <c r="B124" s="375" t="s">
        <v>2020</v>
      </c>
      <c r="C124" s="376" t="s">
        <v>1943</v>
      </c>
      <c r="D124" s="377">
        <v>39357</v>
      </c>
      <c r="E124" s="378">
        <v>124.3728</v>
      </c>
    </row>
    <row r="125" spans="1:5" x14ac:dyDescent="0.25">
      <c r="A125" s="375" t="s">
        <v>1914</v>
      </c>
      <c r="B125" s="375" t="s">
        <v>2006</v>
      </c>
      <c r="C125" s="376" t="s">
        <v>1943</v>
      </c>
      <c r="D125" s="377">
        <v>39364</v>
      </c>
      <c r="E125" s="378">
        <v>107.97369999999999</v>
      </c>
    </row>
    <row r="126" spans="1:5" x14ac:dyDescent="0.25">
      <c r="A126" s="375" t="s">
        <v>1914</v>
      </c>
      <c r="B126" s="375" t="s">
        <v>2021</v>
      </c>
      <c r="C126" s="376" t="s">
        <v>1943</v>
      </c>
      <c r="D126" s="377">
        <v>39364</v>
      </c>
      <c r="E126" s="378">
        <v>115.6814</v>
      </c>
    </row>
    <row r="127" spans="1:5" x14ac:dyDescent="0.25">
      <c r="A127" s="375" t="s">
        <v>1916</v>
      </c>
      <c r="B127" s="375" t="s">
        <v>1939</v>
      </c>
      <c r="C127" s="376" t="s">
        <v>1943</v>
      </c>
      <c r="D127" s="377">
        <v>39368</v>
      </c>
      <c r="E127" s="378">
        <v>124.32640000000001</v>
      </c>
    </row>
    <row r="128" spans="1:5" x14ac:dyDescent="0.25">
      <c r="A128" s="375" t="s">
        <v>1911</v>
      </c>
      <c r="B128" s="375" t="s">
        <v>350</v>
      </c>
      <c r="C128" s="376" t="s">
        <v>1943</v>
      </c>
      <c r="D128" s="377">
        <v>39368</v>
      </c>
      <c r="E128" s="378">
        <v>112.0056</v>
      </c>
    </row>
    <row r="129" spans="1:5" x14ac:dyDescent="0.25">
      <c r="A129" s="375" t="s">
        <v>1916</v>
      </c>
      <c r="B129" s="375" t="s">
        <v>351</v>
      </c>
      <c r="C129" s="376" t="s">
        <v>1943</v>
      </c>
      <c r="D129" s="377">
        <v>39375</v>
      </c>
      <c r="E129" s="378">
        <v>112.3938</v>
      </c>
    </row>
    <row r="130" spans="1:5" x14ac:dyDescent="0.25">
      <c r="A130" s="375" t="s">
        <v>1923</v>
      </c>
      <c r="B130" s="375" t="s">
        <v>352</v>
      </c>
      <c r="C130" s="376" t="s">
        <v>1943</v>
      </c>
      <c r="D130" s="377">
        <v>39375</v>
      </c>
      <c r="E130" s="378">
        <v>114.4649</v>
      </c>
    </row>
    <row r="131" spans="1:5" x14ac:dyDescent="0.25">
      <c r="A131" s="375" t="s">
        <v>1923</v>
      </c>
      <c r="B131" s="375" t="s">
        <v>353</v>
      </c>
      <c r="C131" s="376" t="s">
        <v>1943</v>
      </c>
      <c r="D131" s="377">
        <v>39375</v>
      </c>
      <c r="E131" s="378">
        <v>124.4336</v>
      </c>
    </row>
    <row r="132" spans="1:5" x14ac:dyDescent="0.25">
      <c r="A132" s="375" t="s">
        <v>1923</v>
      </c>
      <c r="B132" s="375" t="s">
        <v>1988</v>
      </c>
      <c r="C132" s="376" t="s">
        <v>1943</v>
      </c>
      <c r="D132" s="377">
        <v>39378</v>
      </c>
      <c r="E132" s="378">
        <v>124.3728</v>
      </c>
    </row>
    <row r="133" spans="1:5" x14ac:dyDescent="0.25">
      <c r="A133" s="375" t="s">
        <v>1914</v>
      </c>
      <c r="B133" s="375" t="s">
        <v>354</v>
      </c>
      <c r="C133" s="376" t="s">
        <v>1943</v>
      </c>
      <c r="D133" s="377">
        <v>39378</v>
      </c>
      <c r="E133" s="378">
        <v>107.97369999999999</v>
      </c>
    </row>
    <row r="134" spans="1:5" x14ac:dyDescent="0.25">
      <c r="A134" s="375" t="s">
        <v>1914</v>
      </c>
      <c r="B134" s="375" t="s">
        <v>355</v>
      </c>
      <c r="C134" s="376" t="s">
        <v>1943</v>
      </c>
      <c r="D134" s="377">
        <v>39381</v>
      </c>
      <c r="E134" s="378">
        <v>115.6814</v>
      </c>
    </row>
    <row r="135" spans="1:5" x14ac:dyDescent="0.25">
      <c r="A135" s="375" t="s">
        <v>1914</v>
      </c>
      <c r="B135" s="375" t="s">
        <v>356</v>
      </c>
      <c r="C135" s="376" t="s">
        <v>1943</v>
      </c>
      <c r="D135" s="377">
        <v>39382</v>
      </c>
      <c r="E135" s="378">
        <v>107.97369999999999</v>
      </c>
    </row>
    <row r="136" spans="1:5" x14ac:dyDescent="0.25">
      <c r="A136" s="375" t="s">
        <v>1916</v>
      </c>
      <c r="B136" s="375" t="s">
        <v>357</v>
      </c>
      <c r="C136" s="376" t="s">
        <v>1943</v>
      </c>
      <c r="D136" s="377">
        <v>39384</v>
      </c>
      <c r="E136" s="378">
        <v>124.32640000000001</v>
      </c>
    </row>
    <row r="137" spans="1:5" x14ac:dyDescent="0.25">
      <c r="A137" s="375" t="s">
        <v>1923</v>
      </c>
      <c r="B137" s="375" t="s">
        <v>358</v>
      </c>
      <c r="C137" s="376" t="s">
        <v>1943</v>
      </c>
      <c r="D137" s="377">
        <v>39392</v>
      </c>
      <c r="E137" s="378">
        <v>124.3728</v>
      </c>
    </row>
    <row r="138" spans="1:5" x14ac:dyDescent="0.25">
      <c r="A138" s="375" t="s">
        <v>1914</v>
      </c>
      <c r="B138" s="375" t="s">
        <v>1937</v>
      </c>
      <c r="C138" s="376" t="s">
        <v>1943</v>
      </c>
      <c r="D138" s="377">
        <v>39397</v>
      </c>
      <c r="E138" s="378">
        <v>121.82380000000001</v>
      </c>
    </row>
    <row r="139" spans="1:5" x14ac:dyDescent="0.25">
      <c r="A139" s="375" t="s">
        <v>1923</v>
      </c>
      <c r="B139" s="375" t="s">
        <v>2016</v>
      </c>
      <c r="C139" s="376" t="s">
        <v>1943</v>
      </c>
      <c r="D139" s="377">
        <v>39402</v>
      </c>
      <c r="E139" s="378">
        <v>119.64279999999999</v>
      </c>
    </row>
    <row r="140" spans="1:5" x14ac:dyDescent="0.25">
      <c r="A140" s="375" t="s">
        <v>1923</v>
      </c>
      <c r="B140" s="375" t="s">
        <v>1986</v>
      </c>
      <c r="C140" s="376" t="s">
        <v>1943</v>
      </c>
      <c r="D140" s="377">
        <v>39410</v>
      </c>
      <c r="E140" s="378">
        <v>124.4336</v>
      </c>
    </row>
    <row r="141" spans="1:5" x14ac:dyDescent="0.25">
      <c r="A141" s="375" t="s">
        <v>1923</v>
      </c>
      <c r="B141" s="375" t="s">
        <v>359</v>
      </c>
      <c r="C141" s="376" t="s">
        <v>1943</v>
      </c>
      <c r="D141" s="377">
        <v>39412</v>
      </c>
      <c r="E141" s="378">
        <v>112.1285</v>
      </c>
    </row>
    <row r="142" spans="1:5" x14ac:dyDescent="0.25">
      <c r="A142" s="375" t="s">
        <v>1916</v>
      </c>
      <c r="B142" s="375" t="s">
        <v>1939</v>
      </c>
      <c r="C142" s="376" t="s">
        <v>1943</v>
      </c>
      <c r="D142" s="377">
        <v>39418</v>
      </c>
      <c r="E142" s="378">
        <v>124.32640000000001</v>
      </c>
    </row>
    <row r="143" spans="1:5" x14ac:dyDescent="0.25">
      <c r="A143" s="375" t="s">
        <v>1914</v>
      </c>
      <c r="B143" s="375" t="s">
        <v>360</v>
      </c>
      <c r="C143" s="376" t="s">
        <v>1943</v>
      </c>
      <c r="D143" s="377">
        <v>39418</v>
      </c>
      <c r="E143" s="378">
        <v>115.6814</v>
      </c>
    </row>
    <row r="144" spans="1:5" x14ac:dyDescent="0.25">
      <c r="A144" s="375" t="s">
        <v>1914</v>
      </c>
      <c r="B144" s="375" t="s">
        <v>361</v>
      </c>
      <c r="C144" s="376" t="s">
        <v>1943</v>
      </c>
      <c r="D144" s="377">
        <v>39419</v>
      </c>
      <c r="E144" s="378">
        <v>115.6814</v>
      </c>
    </row>
    <row r="145" spans="1:5" x14ac:dyDescent="0.25">
      <c r="A145" s="375" t="s">
        <v>1911</v>
      </c>
      <c r="B145" s="375" t="s">
        <v>362</v>
      </c>
      <c r="C145" s="376" t="s">
        <v>1943</v>
      </c>
      <c r="D145" s="377">
        <v>39420</v>
      </c>
      <c r="E145" s="378">
        <v>124.29349999999999</v>
      </c>
    </row>
    <row r="146" spans="1:5" x14ac:dyDescent="0.25">
      <c r="A146" s="375" t="s">
        <v>1916</v>
      </c>
      <c r="B146" s="375" t="s">
        <v>1958</v>
      </c>
      <c r="C146" s="376" t="s">
        <v>1943</v>
      </c>
      <c r="D146" s="377">
        <v>39420</v>
      </c>
      <c r="E146" s="378">
        <v>111.32640000000001</v>
      </c>
    </row>
    <row r="147" spans="1:5" x14ac:dyDescent="0.25">
      <c r="A147" s="375" t="s">
        <v>1923</v>
      </c>
      <c r="B147" s="375" t="s">
        <v>363</v>
      </c>
      <c r="C147" s="376" t="s">
        <v>1943</v>
      </c>
      <c r="D147" s="377">
        <v>39420</v>
      </c>
      <c r="E147" s="378">
        <v>124.4336</v>
      </c>
    </row>
    <row r="148" spans="1:5" x14ac:dyDescent="0.25">
      <c r="A148" s="375" t="s">
        <v>1911</v>
      </c>
      <c r="B148" s="375" t="s">
        <v>1955</v>
      </c>
      <c r="C148" s="376" t="s">
        <v>1943</v>
      </c>
      <c r="D148" s="377">
        <v>39448</v>
      </c>
      <c r="E148" s="378">
        <v>119.38079999999999</v>
      </c>
    </row>
    <row r="149" spans="1:5" x14ac:dyDescent="0.25">
      <c r="A149" s="375" t="s">
        <v>1911</v>
      </c>
      <c r="B149" s="375" t="s">
        <v>364</v>
      </c>
      <c r="C149" s="376" t="s">
        <v>365</v>
      </c>
      <c r="D149" s="377">
        <v>39089</v>
      </c>
      <c r="E149" s="378">
        <v>109.53230000000001</v>
      </c>
    </row>
    <row r="150" spans="1:5" x14ac:dyDescent="0.25">
      <c r="A150" s="375" t="s">
        <v>1911</v>
      </c>
      <c r="B150" s="375" t="s">
        <v>366</v>
      </c>
      <c r="C150" s="376" t="s">
        <v>365</v>
      </c>
      <c r="D150" s="377">
        <v>39090</v>
      </c>
      <c r="E150" s="378">
        <v>142.5857</v>
      </c>
    </row>
    <row r="151" spans="1:5" x14ac:dyDescent="0.25">
      <c r="A151" s="375" t="s">
        <v>1916</v>
      </c>
      <c r="B151" s="375" t="s">
        <v>367</v>
      </c>
      <c r="C151" s="376" t="s">
        <v>365</v>
      </c>
      <c r="D151" s="377">
        <v>39094</v>
      </c>
      <c r="E151" s="378">
        <v>123.67910000000001</v>
      </c>
    </row>
    <row r="152" spans="1:5" x14ac:dyDescent="0.25">
      <c r="A152" s="375" t="s">
        <v>1916</v>
      </c>
      <c r="B152" s="375" t="s">
        <v>368</v>
      </c>
      <c r="C152" s="376" t="s">
        <v>365</v>
      </c>
      <c r="D152" s="377">
        <v>39096</v>
      </c>
      <c r="E152" s="378">
        <v>122.89019999999999</v>
      </c>
    </row>
    <row r="153" spans="1:5" x14ac:dyDescent="0.25">
      <c r="A153" s="375" t="s">
        <v>1916</v>
      </c>
      <c r="B153" s="375" t="s">
        <v>369</v>
      </c>
      <c r="C153" s="376" t="s">
        <v>365</v>
      </c>
      <c r="D153" s="377">
        <v>39104</v>
      </c>
      <c r="E153" s="378">
        <v>121.1307</v>
      </c>
    </row>
    <row r="154" spans="1:5" x14ac:dyDescent="0.25">
      <c r="A154" s="375" t="s">
        <v>1916</v>
      </c>
      <c r="B154" s="375" t="s">
        <v>370</v>
      </c>
      <c r="C154" s="376" t="s">
        <v>365</v>
      </c>
      <c r="D154" s="377">
        <v>39105</v>
      </c>
      <c r="E154" s="378">
        <v>138.51929999999999</v>
      </c>
    </row>
    <row r="155" spans="1:5" x14ac:dyDescent="0.25">
      <c r="A155" s="375" t="s">
        <v>1911</v>
      </c>
      <c r="B155" s="375" t="s">
        <v>371</v>
      </c>
      <c r="C155" s="376" t="s">
        <v>365</v>
      </c>
      <c r="D155" s="377">
        <v>39112</v>
      </c>
      <c r="E155" s="378">
        <v>142.47020000000001</v>
      </c>
    </row>
    <row r="156" spans="1:5" x14ac:dyDescent="0.25">
      <c r="A156" s="375" t="s">
        <v>1914</v>
      </c>
      <c r="B156" s="375" t="s">
        <v>372</v>
      </c>
      <c r="C156" s="376" t="s">
        <v>365</v>
      </c>
      <c r="D156" s="377">
        <v>39117</v>
      </c>
      <c r="E156" s="378">
        <v>139.1114</v>
      </c>
    </row>
    <row r="157" spans="1:5" x14ac:dyDescent="0.25">
      <c r="A157" s="375" t="s">
        <v>1916</v>
      </c>
      <c r="B157" s="375" t="s">
        <v>367</v>
      </c>
      <c r="C157" s="376" t="s">
        <v>365</v>
      </c>
      <c r="D157" s="377">
        <v>39118</v>
      </c>
      <c r="E157" s="378">
        <v>123.67910000000001</v>
      </c>
    </row>
    <row r="158" spans="1:5" x14ac:dyDescent="0.25">
      <c r="A158" s="375" t="s">
        <v>1916</v>
      </c>
      <c r="B158" s="375" t="s">
        <v>373</v>
      </c>
      <c r="C158" s="376" t="s">
        <v>365</v>
      </c>
      <c r="D158" s="377">
        <v>39118</v>
      </c>
      <c r="E158" s="378">
        <v>121.1307</v>
      </c>
    </row>
    <row r="159" spans="1:5" x14ac:dyDescent="0.25">
      <c r="A159" s="375" t="s">
        <v>1916</v>
      </c>
      <c r="B159" s="375" t="s">
        <v>374</v>
      </c>
      <c r="C159" s="376" t="s">
        <v>365</v>
      </c>
      <c r="D159" s="377">
        <v>39122</v>
      </c>
      <c r="E159" s="378">
        <v>122.89019999999999</v>
      </c>
    </row>
    <row r="160" spans="1:5" x14ac:dyDescent="0.25">
      <c r="A160" s="375" t="s">
        <v>1916</v>
      </c>
      <c r="B160" s="375" t="s">
        <v>375</v>
      </c>
      <c r="C160" s="376" t="s">
        <v>365</v>
      </c>
      <c r="D160" s="377">
        <v>39124</v>
      </c>
      <c r="E160" s="378">
        <v>123.67910000000001</v>
      </c>
    </row>
    <row r="161" spans="1:5" x14ac:dyDescent="0.25">
      <c r="A161" s="375" t="s">
        <v>1911</v>
      </c>
      <c r="B161" s="375" t="s">
        <v>376</v>
      </c>
      <c r="C161" s="376" t="s">
        <v>365</v>
      </c>
      <c r="D161" s="377">
        <v>39124</v>
      </c>
      <c r="E161" s="378">
        <v>125.0718</v>
      </c>
    </row>
    <row r="162" spans="1:5" x14ac:dyDescent="0.25">
      <c r="A162" s="375" t="s">
        <v>1916</v>
      </c>
      <c r="B162" s="375" t="s">
        <v>377</v>
      </c>
      <c r="C162" s="376" t="s">
        <v>365</v>
      </c>
      <c r="D162" s="377">
        <v>39125</v>
      </c>
      <c r="E162" s="378">
        <v>127.1681</v>
      </c>
    </row>
    <row r="163" spans="1:5" x14ac:dyDescent="0.25">
      <c r="A163" s="375" t="s">
        <v>1914</v>
      </c>
      <c r="B163" s="375" t="s">
        <v>378</v>
      </c>
      <c r="C163" s="376" t="s">
        <v>365</v>
      </c>
      <c r="D163" s="377">
        <v>39125</v>
      </c>
      <c r="E163" s="378">
        <v>139.1114</v>
      </c>
    </row>
    <row r="164" spans="1:5" x14ac:dyDescent="0.25">
      <c r="A164" s="375" t="s">
        <v>1911</v>
      </c>
      <c r="B164" s="375" t="s">
        <v>379</v>
      </c>
      <c r="C164" s="376" t="s">
        <v>365</v>
      </c>
      <c r="D164" s="377">
        <v>39126</v>
      </c>
      <c r="E164" s="378">
        <v>109.53230000000001</v>
      </c>
    </row>
    <row r="165" spans="1:5" x14ac:dyDescent="0.25">
      <c r="A165" s="375" t="s">
        <v>1916</v>
      </c>
      <c r="B165" s="375" t="s">
        <v>380</v>
      </c>
      <c r="C165" s="376" t="s">
        <v>365</v>
      </c>
      <c r="D165" s="377">
        <v>39130</v>
      </c>
      <c r="E165" s="378">
        <v>122.89019999999999</v>
      </c>
    </row>
    <row r="166" spans="1:5" x14ac:dyDescent="0.25">
      <c r="A166" s="375" t="s">
        <v>1916</v>
      </c>
      <c r="B166" s="375" t="s">
        <v>381</v>
      </c>
      <c r="C166" s="376" t="s">
        <v>365</v>
      </c>
      <c r="D166" s="377">
        <v>39130</v>
      </c>
      <c r="E166" s="378">
        <v>121.1307</v>
      </c>
    </row>
    <row r="167" spans="1:5" x14ac:dyDescent="0.25">
      <c r="A167" s="375" t="s">
        <v>1916</v>
      </c>
      <c r="B167" s="375" t="s">
        <v>382</v>
      </c>
      <c r="C167" s="376" t="s">
        <v>365</v>
      </c>
      <c r="D167" s="377">
        <v>39131</v>
      </c>
      <c r="E167" s="378">
        <v>121.1307</v>
      </c>
    </row>
    <row r="168" spans="1:5" x14ac:dyDescent="0.25">
      <c r="A168" s="375" t="s">
        <v>1923</v>
      </c>
      <c r="B168" s="375" t="s">
        <v>383</v>
      </c>
      <c r="C168" s="376" t="s">
        <v>365</v>
      </c>
      <c r="D168" s="377">
        <v>39132</v>
      </c>
      <c r="E168" s="378">
        <v>145.02260000000001</v>
      </c>
    </row>
    <row r="169" spans="1:5" x14ac:dyDescent="0.25">
      <c r="A169" s="375" t="s">
        <v>1923</v>
      </c>
      <c r="B169" s="375" t="s">
        <v>384</v>
      </c>
      <c r="C169" s="376" t="s">
        <v>365</v>
      </c>
      <c r="D169" s="377">
        <v>39133</v>
      </c>
      <c r="E169" s="378">
        <v>155.43700000000001</v>
      </c>
    </row>
    <row r="170" spans="1:5" x14ac:dyDescent="0.25">
      <c r="A170" s="375" t="s">
        <v>1916</v>
      </c>
      <c r="B170" s="375" t="s">
        <v>374</v>
      </c>
      <c r="C170" s="376" t="s">
        <v>365</v>
      </c>
      <c r="D170" s="377">
        <v>39136</v>
      </c>
      <c r="E170" s="378">
        <v>122.89019999999999</v>
      </c>
    </row>
    <row r="171" spans="1:5" x14ac:dyDescent="0.25">
      <c r="A171" s="375" t="s">
        <v>1916</v>
      </c>
      <c r="B171" s="375" t="s">
        <v>385</v>
      </c>
      <c r="C171" s="376" t="s">
        <v>365</v>
      </c>
      <c r="D171" s="377">
        <v>39136</v>
      </c>
      <c r="E171" s="378">
        <v>157.5171</v>
      </c>
    </row>
    <row r="172" spans="1:5" x14ac:dyDescent="0.25">
      <c r="A172" s="375" t="s">
        <v>1916</v>
      </c>
      <c r="B172" s="375" t="s">
        <v>386</v>
      </c>
      <c r="C172" s="376" t="s">
        <v>365</v>
      </c>
      <c r="D172" s="377">
        <v>39137</v>
      </c>
      <c r="E172" s="378">
        <v>136.4366</v>
      </c>
    </row>
    <row r="173" spans="1:5" x14ac:dyDescent="0.25">
      <c r="A173" s="375" t="s">
        <v>1916</v>
      </c>
      <c r="B173" s="375" t="s">
        <v>387</v>
      </c>
      <c r="C173" s="376" t="s">
        <v>365</v>
      </c>
      <c r="D173" s="377">
        <v>39137</v>
      </c>
      <c r="E173" s="378">
        <v>121.1307</v>
      </c>
    </row>
    <row r="174" spans="1:5" x14ac:dyDescent="0.25">
      <c r="A174" s="375" t="s">
        <v>1923</v>
      </c>
      <c r="B174" s="375" t="s">
        <v>388</v>
      </c>
      <c r="C174" s="376" t="s">
        <v>365</v>
      </c>
      <c r="D174" s="377">
        <v>39139</v>
      </c>
      <c r="E174" s="378">
        <v>157.822</v>
      </c>
    </row>
    <row r="175" spans="1:5" x14ac:dyDescent="0.25">
      <c r="A175" s="375" t="s">
        <v>1911</v>
      </c>
      <c r="B175" s="375" t="s">
        <v>389</v>
      </c>
      <c r="C175" s="376" t="s">
        <v>365</v>
      </c>
      <c r="D175" s="377">
        <v>39139</v>
      </c>
      <c r="E175" s="378">
        <v>110.79219999999999</v>
      </c>
    </row>
    <row r="176" spans="1:5" x14ac:dyDescent="0.25">
      <c r="A176" s="375" t="s">
        <v>1916</v>
      </c>
      <c r="B176" s="375" t="s">
        <v>390</v>
      </c>
      <c r="C176" s="376" t="s">
        <v>365</v>
      </c>
      <c r="D176" s="377">
        <v>39140</v>
      </c>
      <c r="E176" s="378">
        <v>158.60230000000001</v>
      </c>
    </row>
    <row r="177" spans="1:5" x14ac:dyDescent="0.25">
      <c r="A177" s="375" t="s">
        <v>1916</v>
      </c>
      <c r="B177" s="375" t="s">
        <v>391</v>
      </c>
      <c r="C177" s="376" t="s">
        <v>365</v>
      </c>
      <c r="D177" s="377">
        <v>39140</v>
      </c>
      <c r="E177" s="378">
        <v>157.5171</v>
      </c>
    </row>
    <row r="178" spans="1:5" x14ac:dyDescent="0.25">
      <c r="A178" s="375" t="s">
        <v>1916</v>
      </c>
      <c r="B178" s="375" t="s">
        <v>392</v>
      </c>
      <c r="C178" s="376" t="s">
        <v>365</v>
      </c>
      <c r="D178" s="377">
        <v>39144</v>
      </c>
      <c r="E178" s="378">
        <v>123.67910000000001</v>
      </c>
    </row>
    <row r="179" spans="1:5" x14ac:dyDescent="0.25">
      <c r="A179" s="375" t="s">
        <v>1923</v>
      </c>
      <c r="B179" s="375" t="s">
        <v>393</v>
      </c>
      <c r="C179" s="376" t="s">
        <v>365</v>
      </c>
      <c r="D179" s="377">
        <v>39146</v>
      </c>
      <c r="E179" s="378">
        <v>161.15479999999999</v>
      </c>
    </row>
    <row r="180" spans="1:5" x14ac:dyDescent="0.25">
      <c r="A180" s="375" t="s">
        <v>1916</v>
      </c>
      <c r="B180" s="375" t="s">
        <v>1960</v>
      </c>
      <c r="C180" s="376" t="s">
        <v>365</v>
      </c>
      <c r="D180" s="377">
        <v>39147</v>
      </c>
      <c r="E180" s="378">
        <v>157.5171</v>
      </c>
    </row>
    <row r="181" spans="1:5" x14ac:dyDescent="0.25">
      <c r="A181" s="375" t="s">
        <v>1916</v>
      </c>
      <c r="B181" s="375" t="s">
        <v>394</v>
      </c>
      <c r="C181" s="376" t="s">
        <v>365</v>
      </c>
      <c r="D181" s="377">
        <v>39153</v>
      </c>
      <c r="E181" s="378">
        <v>158.60230000000001</v>
      </c>
    </row>
    <row r="182" spans="1:5" x14ac:dyDescent="0.25">
      <c r="A182" s="375" t="s">
        <v>1923</v>
      </c>
      <c r="B182" s="375" t="s">
        <v>395</v>
      </c>
      <c r="C182" s="376" t="s">
        <v>365</v>
      </c>
      <c r="D182" s="377">
        <v>39157</v>
      </c>
      <c r="E182" s="378">
        <v>141.33619999999999</v>
      </c>
    </row>
    <row r="183" spans="1:5" x14ac:dyDescent="0.25">
      <c r="A183" s="375" t="s">
        <v>1916</v>
      </c>
      <c r="B183" s="375" t="s">
        <v>396</v>
      </c>
      <c r="C183" s="376" t="s">
        <v>365</v>
      </c>
      <c r="D183" s="377">
        <v>39159</v>
      </c>
      <c r="E183" s="378">
        <v>138.24</v>
      </c>
    </row>
    <row r="184" spans="1:5" x14ac:dyDescent="0.25">
      <c r="A184" s="375" t="s">
        <v>1916</v>
      </c>
      <c r="B184" s="375" t="s">
        <v>397</v>
      </c>
      <c r="C184" s="376" t="s">
        <v>365</v>
      </c>
      <c r="D184" s="377">
        <v>39165</v>
      </c>
      <c r="E184" s="378">
        <v>122.89019999999999</v>
      </c>
    </row>
    <row r="185" spans="1:5" x14ac:dyDescent="0.25">
      <c r="A185" s="375" t="s">
        <v>1916</v>
      </c>
      <c r="B185" s="375" t="s">
        <v>2012</v>
      </c>
      <c r="C185" s="376" t="s">
        <v>365</v>
      </c>
      <c r="D185" s="377">
        <v>39166</v>
      </c>
      <c r="E185" s="378">
        <v>157.5171</v>
      </c>
    </row>
    <row r="186" spans="1:5" x14ac:dyDescent="0.25">
      <c r="A186" s="375" t="s">
        <v>1923</v>
      </c>
      <c r="B186" s="375" t="s">
        <v>1967</v>
      </c>
      <c r="C186" s="376" t="s">
        <v>365</v>
      </c>
      <c r="D186" s="377">
        <v>39167</v>
      </c>
      <c r="E186" s="378">
        <v>157.9188</v>
      </c>
    </row>
    <row r="187" spans="1:5" x14ac:dyDescent="0.25">
      <c r="A187" s="375" t="s">
        <v>1916</v>
      </c>
      <c r="B187" s="375" t="s">
        <v>398</v>
      </c>
      <c r="C187" s="376" t="s">
        <v>365</v>
      </c>
      <c r="D187" s="377">
        <v>39172</v>
      </c>
      <c r="E187" s="378">
        <v>138.24</v>
      </c>
    </row>
    <row r="188" spans="1:5" x14ac:dyDescent="0.25">
      <c r="A188" s="375" t="s">
        <v>1914</v>
      </c>
      <c r="B188" s="375" t="s">
        <v>399</v>
      </c>
      <c r="C188" s="376" t="s">
        <v>365</v>
      </c>
      <c r="D188" s="377">
        <v>39172</v>
      </c>
      <c r="E188" s="378">
        <v>150.67850000000001</v>
      </c>
    </row>
    <row r="189" spans="1:5" x14ac:dyDescent="0.25">
      <c r="A189" s="375" t="s">
        <v>1916</v>
      </c>
      <c r="B189" s="375" t="s">
        <v>400</v>
      </c>
      <c r="C189" s="376" t="s">
        <v>365</v>
      </c>
      <c r="D189" s="377">
        <v>39173</v>
      </c>
      <c r="E189" s="378">
        <v>123.67910000000001</v>
      </c>
    </row>
    <row r="190" spans="1:5" x14ac:dyDescent="0.25">
      <c r="A190" s="375" t="s">
        <v>1911</v>
      </c>
      <c r="B190" s="375" t="s">
        <v>401</v>
      </c>
      <c r="C190" s="376" t="s">
        <v>365</v>
      </c>
      <c r="D190" s="377">
        <v>39173</v>
      </c>
      <c r="E190" s="378">
        <v>117.8608</v>
      </c>
    </row>
    <row r="191" spans="1:5" x14ac:dyDescent="0.25">
      <c r="A191" s="375" t="s">
        <v>1923</v>
      </c>
      <c r="B191" s="375" t="s">
        <v>402</v>
      </c>
      <c r="C191" s="376" t="s">
        <v>365</v>
      </c>
      <c r="D191" s="377">
        <v>39175</v>
      </c>
      <c r="E191" s="378">
        <v>155.43700000000001</v>
      </c>
    </row>
    <row r="192" spans="1:5" x14ac:dyDescent="0.25">
      <c r="A192" s="375" t="s">
        <v>1923</v>
      </c>
      <c r="B192" s="375" t="s">
        <v>1999</v>
      </c>
      <c r="C192" s="376" t="s">
        <v>365</v>
      </c>
      <c r="D192" s="377">
        <v>39180</v>
      </c>
      <c r="E192" s="378">
        <v>149.3853</v>
      </c>
    </row>
    <row r="193" spans="1:5" x14ac:dyDescent="0.25">
      <c r="A193" s="375" t="s">
        <v>1916</v>
      </c>
      <c r="B193" s="375" t="s">
        <v>403</v>
      </c>
      <c r="C193" s="376" t="s">
        <v>365</v>
      </c>
      <c r="D193" s="377">
        <v>39180</v>
      </c>
      <c r="E193" s="378">
        <v>122.89019999999999</v>
      </c>
    </row>
    <row r="194" spans="1:5" x14ac:dyDescent="0.25">
      <c r="A194" s="375" t="s">
        <v>1916</v>
      </c>
      <c r="B194" s="375" t="s">
        <v>404</v>
      </c>
      <c r="C194" s="376" t="s">
        <v>365</v>
      </c>
      <c r="D194" s="377">
        <v>39181</v>
      </c>
      <c r="E194" s="378">
        <v>123.67910000000001</v>
      </c>
    </row>
    <row r="195" spans="1:5" x14ac:dyDescent="0.25">
      <c r="A195" s="375" t="s">
        <v>1916</v>
      </c>
      <c r="B195" s="375" t="s">
        <v>405</v>
      </c>
      <c r="C195" s="376" t="s">
        <v>365</v>
      </c>
      <c r="D195" s="377">
        <v>39182</v>
      </c>
      <c r="E195" s="378">
        <v>121.1307</v>
      </c>
    </row>
    <row r="196" spans="1:5" x14ac:dyDescent="0.25">
      <c r="A196" s="375" t="s">
        <v>1911</v>
      </c>
      <c r="B196" s="375" t="s">
        <v>406</v>
      </c>
      <c r="C196" s="376" t="s">
        <v>365</v>
      </c>
      <c r="D196" s="377">
        <v>39185</v>
      </c>
      <c r="E196" s="378">
        <v>156.3133</v>
      </c>
    </row>
    <row r="197" spans="1:5" x14ac:dyDescent="0.25">
      <c r="A197" s="375" t="s">
        <v>1914</v>
      </c>
      <c r="B197" s="375" t="s">
        <v>407</v>
      </c>
      <c r="C197" s="376" t="s">
        <v>365</v>
      </c>
      <c r="D197" s="377">
        <v>39186</v>
      </c>
      <c r="E197" s="378">
        <v>150.67850000000001</v>
      </c>
    </row>
    <row r="198" spans="1:5" x14ac:dyDescent="0.25">
      <c r="A198" s="375" t="s">
        <v>1914</v>
      </c>
      <c r="B198" s="375" t="s">
        <v>1915</v>
      </c>
      <c r="C198" s="376" t="s">
        <v>365</v>
      </c>
      <c r="D198" s="377">
        <v>39188</v>
      </c>
      <c r="E198" s="378">
        <v>129.91820000000001</v>
      </c>
    </row>
    <row r="199" spans="1:5" x14ac:dyDescent="0.25">
      <c r="A199" s="375" t="s">
        <v>1911</v>
      </c>
      <c r="B199" s="375" t="s">
        <v>371</v>
      </c>
      <c r="C199" s="376" t="s">
        <v>365</v>
      </c>
      <c r="D199" s="377">
        <v>39189</v>
      </c>
      <c r="E199" s="378">
        <v>142.47020000000001</v>
      </c>
    </row>
    <row r="200" spans="1:5" x14ac:dyDescent="0.25">
      <c r="A200" s="375" t="s">
        <v>1916</v>
      </c>
      <c r="B200" s="375" t="s">
        <v>369</v>
      </c>
      <c r="C200" s="376" t="s">
        <v>365</v>
      </c>
      <c r="D200" s="377">
        <v>39189</v>
      </c>
      <c r="E200" s="378">
        <v>121.1307</v>
      </c>
    </row>
    <row r="201" spans="1:5" x14ac:dyDescent="0.25">
      <c r="A201" s="375" t="s">
        <v>1916</v>
      </c>
      <c r="B201" s="375" t="s">
        <v>408</v>
      </c>
      <c r="C201" s="376" t="s">
        <v>365</v>
      </c>
      <c r="D201" s="377">
        <v>39192</v>
      </c>
      <c r="E201" s="378">
        <v>122.89019999999999</v>
      </c>
    </row>
    <row r="202" spans="1:5" x14ac:dyDescent="0.25">
      <c r="A202" s="375" t="s">
        <v>1923</v>
      </c>
      <c r="B202" s="375" t="s">
        <v>409</v>
      </c>
      <c r="C202" s="376" t="s">
        <v>365</v>
      </c>
      <c r="D202" s="377">
        <v>39195</v>
      </c>
      <c r="E202" s="378">
        <v>157.9188</v>
      </c>
    </row>
    <row r="203" spans="1:5" x14ac:dyDescent="0.25">
      <c r="A203" s="375" t="s">
        <v>1923</v>
      </c>
      <c r="B203" s="375" t="s">
        <v>410</v>
      </c>
      <c r="C203" s="376" t="s">
        <v>365</v>
      </c>
      <c r="D203" s="377">
        <v>39195</v>
      </c>
      <c r="E203" s="378">
        <v>161.15479999999999</v>
      </c>
    </row>
    <row r="204" spans="1:5" x14ac:dyDescent="0.25">
      <c r="A204" s="375" t="s">
        <v>1916</v>
      </c>
      <c r="B204" s="375" t="s">
        <v>411</v>
      </c>
      <c r="C204" s="376" t="s">
        <v>365</v>
      </c>
      <c r="D204" s="377">
        <v>39196</v>
      </c>
      <c r="E204" s="378">
        <v>123.67910000000001</v>
      </c>
    </row>
    <row r="205" spans="1:5" x14ac:dyDescent="0.25">
      <c r="A205" s="375" t="s">
        <v>1916</v>
      </c>
      <c r="B205" s="375" t="s">
        <v>397</v>
      </c>
      <c r="C205" s="376" t="s">
        <v>365</v>
      </c>
      <c r="D205" s="377">
        <v>39196</v>
      </c>
      <c r="E205" s="378">
        <v>122.89019999999999</v>
      </c>
    </row>
    <row r="206" spans="1:5" x14ac:dyDescent="0.25">
      <c r="A206" s="375" t="s">
        <v>1911</v>
      </c>
      <c r="B206" s="375" t="s">
        <v>412</v>
      </c>
      <c r="C206" s="376" t="s">
        <v>365</v>
      </c>
      <c r="D206" s="377">
        <v>39196</v>
      </c>
      <c r="E206" s="378">
        <v>117.8608</v>
      </c>
    </row>
    <row r="207" spans="1:5" x14ac:dyDescent="0.25">
      <c r="A207" s="375" t="s">
        <v>1916</v>
      </c>
      <c r="B207" s="375" t="s">
        <v>413</v>
      </c>
      <c r="C207" s="376" t="s">
        <v>365</v>
      </c>
      <c r="D207" s="377">
        <v>39196</v>
      </c>
      <c r="E207" s="378">
        <v>157.5171</v>
      </c>
    </row>
    <row r="208" spans="1:5" x14ac:dyDescent="0.25">
      <c r="A208" s="375" t="s">
        <v>1923</v>
      </c>
      <c r="B208" s="375" t="s">
        <v>1957</v>
      </c>
      <c r="C208" s="376" t="s">
        <v>365</v>
      </c>
      <c r="D208" s="377">
        <v>39201</v>
      </c>
      <c r="E208" s="378">
        <v>178.99520000000001</v>
      </c>
    </row>
    <row r="209" spans="1:5" x14ac:dyDescent="0.25">
      <c r="A209" s="375" t="s">
        <v>1911</v>
      </c>
      <c r="B209" s="375" t="s">
        <v>414</v>
      </c>
      <c r="C209" s="376" t="s">
        <v>365</v>
      </c>
      <c r="D209" s="377">
        <v>39202</v>
      </c>
      <c r="E209" s="378">
        <v>125.0718</v>
      </c>
    </row>
    <row r="210" spans="1:5" x14ac:dyDescent="0.25">
      <c r="A210" s="375" t="s">
        <v>1914</v>
      </c>
      <c r="B210" s="375" t="s">
        <v>415</v>
      </c>
      <c r="C210" s="376" t="s">
        <v>365</v>
      </c>
      <c r="D210" s="377">
        <v>39202</v>
      </c>
      <c r="E210" s="378">
        <v>142.50970000000001</v>
      </c>
    </row>
    <row r="211" spans="1:5" x14ac:dyDescent="0.25">
      <c r="A211" s="375" t="s">
        <v>1914</v>
      </c>
      <c r="B211" s="375" t="s">
        <v>416</v>
      </c>
      <c r="C211" s="376" t="s">
        <v>365</v>
      </c>
      <c r="D211" s="377">
        <v>39203</v>
      </c>
      <c r="E211" s="378">
        <v>145.00890000000001</v>
      </c>
    </row>
    <row r="212" spans="1:5" x14ac:dyDescent="0.25">
      <c r="A212" s="375" t="s">
        <v>1916</v>
      </c>
      <c r="B212" s="375" t="s">
        <v>417</v>
      </c>
      <c r="C212" s="376" t="s">
        <v>365</v>
      </c>
      <c r="D212" s="377">
        <v>39206</v>
      </c>
      <c r="E212" s="378">
        <v>137.0196</v>
      </c>
    </row>
    <row r="213" spans="1:5" x14ac:dyDescent="0.25">
      <c r="A213" s="375" t="s">
        <v>1914</v>
      </c>
      <c r="B213" s="375" t="s">
        <v>418</v>
      </c>
      <c r="C213" s="376" t="s">
        <v>365</v>
      </c>
      <c r="D213" s="377">
        <v>39206</v>
      </c>
      <c r="E213" s="378">
        <v>150.67850000000001</v>
      </c>
    </row>
    <row r="214" spans="1:5" x14ac:dyDescent="0.25">
      <c r="A214" s="375" t="s">
        <v>1911</v>
      </c>
      <c r="B214" s="375" t="s">
        <v>419</v>
      </c>
      <c r="C214" s="376" t="s">
        <v>365</v>
      </c>
      <c r="D214" s="377">
        <v>39208</v>
      </c>
      <c r="E214" s="378">
        <v>146.52520000000001</v>
      </c>
    </row>
    <row r="215" spans="1:5" x14ac:dyDescent="0.25">
      <c r="A215" s="375" t="s">
        <v>1916</v>
      </c>
      <c r="B215" s="375" t="s">
        <v>420</v>
      </c>
      <c r="C215" s="376" t="s">
        <v>365</v>
      </c>
      <c r="D215" s="377">
        <v>39208</v>
      </c>
      <c r="E215" s="378">
        <v>158.60230000000001</v>
      </c>
    </row>
    <row r="216" spans="1:5" x14ac:dyDescent="0.25">
      <c r="A216" s="375" t="s">
        <v>1916</v>
      </c>
      <c r="B216" s="375" t="s">
        <v>421</v>
      </c>
      <c r="C216" s="376" t="s">
        <v>365</v>
      </c>
      <c r="D216" s="377">
        <v>39208</v>
      </c>
      <c r="E216" s="378">
        <v>157.5171</v>
      </c>
    </row>
    <row r="217" spans="1:5" x14ac:dyDescent="0.25">
      <c r="A217" s="375" t="s">
        <v>1916</v>
      </c>
      <c r="B217" s="375" t="s">
        <v>422</v>
      </c>
      <c r="C217" s="376" t="s">
        <v>365</v>
      </c>
      <c r="D217" s="377">
        <v>39210</v>
      </c>
      <c r="E217" s="378">
        <v>157.5171</v>
      </c>
    </row>
    <row r="218" spans="1:5" x14ac:dyDescent="0.25">
      <c r="A218" s="375" t="s">
        <v>1923</v>
      </c>
      <c r="B218" s="375" t="s">
        <v>1957</v>
      </c>
      <c r="C218" s="376" t="s">
        <v>365</v>
      </c>
      <c r="D218" s="377">
        <v>39213</v>
      </c>
      <c r="E218" s="378">
        <v>178.99520000000001</v>
      </c>
    </row>
    <row r="219" spans="1:5" x14ac:dyDescent="0.25">
      <c r="A219" s="375" t="s">
        <v>1923</v>
      </c>
      <c r="B219" s="375" t="s">
        <v>423</v>
      </c>
      <c r="C219" s="376" t="s">
        <v>365</v>
      </c>
      <c r="D219" s="377">
        <v>39214</v>
      </c>
      <c r="E219" s="378">
        <v>157.9188</v>
      </c>
    </row>
    <row r="220" spans="1:5" x14ac:dyDescent="0.25">
      <c r="A220" s="375" t="s">
        <v>1923</v>
      </c>
      <c r="B220" s="375" t="s">
        <v>424</v>
      </c>
      <c r="C220" s="376" t="s">
        <v>365</v>
      </c>
      <c r="D220" s="377">
        <v>39220</v>
      </c>
      <c r="E220" s="378">
        <v>149.3853</v>
      </c>
    </row>
    <row r="221" spans="1:5" x14ac:dyDescent="0.25">
      <c r="A221" s="375" t="s">
        <v>1916</v>
      </c>
      <c r="B221" s="375" t="s">
        <v>425</v>
      </c>
      <c r="C221" s="376" t="s">
        <v>365</v>
      </c>
      <c r="D221" s="377">
        <v>39221</v>
      </c>
      <c r="E221" s="378">
        <v>122.89019999999999</v>
      </c>
    </row>
    <row r="222" spans="1:5" x14ac:dyDescent="0.25">
      <c r="A222" s="375" t="s">
        <v>1923</v>
      </c>
      <c r="B222" s="375" t="s">
        <v>1952</v>
      </c>
      <c r="C222" s="376" t="s">
        <v>365</v>
      </c>
      <c r="D222" s="377">
        <v>39221</v>
      </c>
      <c r="E222" s="378">
        <v>161.15479999999999</v>
      </c>
    </row>
    <row r="223" spans="1:5" x14ac:dyDescent="0.25">
      <c r="A223" s="375" t="s">
        <v>1911</v>
      </c>
      <c r="B223" s="375" t="s">
        <v>426</v>
      </c>
      <c r="C223" s="376" t="s">
        <v>365</v>
      </c>
      <c r="D223" s="377">
        <v>39222</v>
      </c>
      <c r="E223" s="378">
        <v>109.53230000000001</v>
      </c>
    </row>
    <row r="224" spans="1:5" x14ac:dyDescent="0.25">
      <c r="A224" s="375" t="s">
        <v>1911</v>
      </c>
      <c r="B224" s="375" t="s">
        <v>427</v>
      </c>
      <c r="C224" s="376" t="s">
        <v>365</v>
      </c>
      <c r="D224" s="377">
        <v>39224</v>
      </c>
      <c r="E224" s="378">
        <v>125.0718</v>
      </c>
    </row>
    <row r="225" spans="1:5" x14ac:dyDescent="0.25">
      <c r="A225" s="375" t="s">
        <v>1914</v>
      </c>
      <c r="B225" s="375" t="s">
        <v>378</v>
      </c>
      <c r="C225" s="376" t="s">
        <v>365</v>
      </c>
      <c r="D225" s="377">
        <v>39230</v>
      </c>
      <c r="E225" s="378">
        <v>139.1114</v>
      </c>
    </row>
    <row r="226" spans="1:5" x14ac:dyDescent="0.25">
      <c r="A226" s="375" t="s">
        <v>1916</v>
      </c>
      <c r="B226" s="375" t="s">
        <v>1960</v>
      </c>
      <c r="C226" s="376" t="s">
        <v>365</v>
      </c>
      <c r="D226" s="377">
        <v>39231</v>
      </c>
      <c r="E226" s="378">
        <v>157.5171</v>
      </c>
    </row>
    <row r="227" spans="1:5" x14ac:dyDescent="0.25">
      <c r="A227" s="375" t="s">
        <v>1916</v>
      </c>
      <c r="B227" s="375" t="s">
        <v>428</v>
      </c>
      <c r="C227" s="376" t="s">
        <v>365</v>
      </c>
      <c r="D227" s="377">
        <v>39234</v>
      </c>
      <c r="E227" s="378">
        <v>126.3828</v>
      </c>
    </row>
    <row r="228" spans="1:5" x14ac:dyDescent="0.25">
      <c r="A228" s="375" t="s">
        <v>1911</v>
      </c>
      <c r="B228" s="375" t="s">
        <v>371</v>
      </c>
      <c r="C228" s="376" t="s">
        <v>365</v>
      </c>
      <c r="D228" s="377">
        <v>39241</v>
      </c>
      <c r="E228" s="378">
        <v>142.47020000000001</v>
      </c>
    </row>
    <row r="229" spans="1:5" x14ac:dyDescent="0.25">
      <c r="A229" s="375" t="s">
        <v>1923</v>
      </c>
      <c r="B229" s="375" t="s">
        <v>429</v>
      </c>
      <c r="C229" s="376" t="s">
        <v>365</v>
      </c>
      <c r="D229" s="377">
        <v>39241</v>
      </c>
      <c r="E229" s="378">
        <v>161.15479999999999</v>
      </c>
    </row>
    <row r="230" spans="1:5" x14ac:dyDescent="0.25">
      <c r="A230" s="375" t="s">
        <v>1923</v>
      </c>
      <c r="B230" s="375" t="s">
        <v>430</v>
      </c>
      <c r="C230" s="376" t="s">
        <v>365</v>
      </c>
      <c r="D230" s="377">
        <v>39243</v>
      </c>
      <c r="E230" s="378">
        <v>145.02260000000001</v>
      </c>
    </row>
    <row r="231" spans="1:5" x14ac:dyDescent="0.25">
      <c r="A231" s="375" t="s">
        <v>1914</v>
      </c>
      <c r="B231" s="375" t="s">
        <v>431</v>
      </c>
      <c r="C231" s="376" t="s">
        <v>365</v>
      </c>
      <c r="D231" s="377">
        <v>39243</v>
      </c>
      <c r="E231" s="378">
        <v>150.67850000000001</v>
      </c>
    </row>
    <row r="232" spans="1:5" x14ac:dyDescent="0.25">
      <c r="A232" s="375" t="s">
        <v>1916</v>
      </c>
      <c r="B232" s="375" t="s">
        <v>1958</v>
      </c>
      <c r="C232" s="376" t="s">
        <v>365</v>
      </c>
      <c r="D232" s="377">
        <v>39244</v>
      </c>
      <c r="E232" s="378">
        <v>138.51929999999999</v>
      </c>
    </row>
    <row r="233" spans="1:5" x14ac:dyDescent="0.25">
      <c r="A233" s="375" t="s">
        <v>1911</v>
      </c>
      <c r="B233" s="375" t="s">
        <v>432</v>
      </c>
      <c r="C233" s="376" t="s">
        <v>365</v>
      </c>
      <c r="D233" s="377">
        <v>39248</v>
      </c>
      <c r="E233" s="378">
        <v>125.0718</v>
      </c>
    </row>
    <row r="234" spans="1:5" x14ac:dyDescent="0.25">
      <c r="A234" s="375" t="s">
        <v>1923</v>
      </c>
      <c r="B234" s="375" t="s">
        <v>1986</v>
      </c>
      <c r="C234" s="376" t="s">
        <v>365</v>
      </c>
      <c r="D234" s="377">
        <v>39249</v>
      </c>
      <c r="E234" s="378">
        <v>157.9188</v>
      </c>
    </row>
    <row r="235" spans="1:5" x14ac:dyDescent="0.25">
      <c r="A235" s="375" t="s">
        <v>1916</v>
      </c>
      <c r="B235" s="375" t="s">
        <v>433</v>
      </c>
      <c r="C235" s="376" t="s">
        <v>365</v>
      </c>
      <c r="D235" s="377">
        <v>39249</v>
      </c>
      <c r="E235" s="378">
        <v>157.5171</v>
      </c>
    </row>
    <row r="236" spans="1:5" x14ac:dyDescent="0.25">
      <c r="A236" s="375" t="s">
        <v>1914</v>
      </c>
      <c r="B236" s="375" t="s">
        <v>1915</v>
      </c>
      <c r="C236" s="376" t="s">
        <v>365</v>
      </c>
      <c r="D236" s="377">
        <v>39249</v>
      </c>
      <c r="E236" s="378">
        <v>129.91820000000001</v>
      </c>
    </row>
    <row r="237" spans="1:5" x14ac:dyDescent="0.25">
      <c r="A237" s="375" t="s">
        <v>1911</v>
      </c>
      <c r="B237" s="375" t="s">
        <v>1955</v>
      </c>
      <c r="C237" s="376" t="s">
        <v>365</v>
      </c>
      <c r="D237" s="377">
        <v>39250</v>
      </c>
      <c r="E237" s="378">
        <v>156.3133</v>
      </c>
    </row>
    <row r="238" spans="1:5" x14ac:dyDescent="0.25">
      <c r="A238" s="375" t="s">
        <v>1916</v>
      </c>
      <c r="B238" s="375" t="s">
        <v>1983</v>
      </c>
      <c r="C238" s="376" t="s">
        <v>365</v>
      </c>
      <c r="D238" s="377">
        <v>39252</v>
      </c>
      <c r="E238" s="378">
        <v>138.24</v>
      </c>
    </row>
    <row r="239" spans="1:5" x14ac:dyDescent="0.25">
      <c r="A239" s="375" t="s">
        <v>1923</v>
      </c>
      <c r="B239" s="375" t="s">
        <v>434</v>
      </c>
      <c r="C239" s="376" t="s">
        <v>365</v>
      </c>
      <c r="D239" s="377">
        <v>39273</v>
      </c>
      <c r="E239" s="378">
        <v>178.99520000000001</v>
      </c>
    </row>
    <row r="240" spans="1:5" x14ac:dyDescent="0.25">
      <c r="A240" s="375" t="s">
        <v>1916</v>
      </c>
      <c r="B240" s="375" t="s">
        <v>435</v>
      </c>
      <c r="C240" s="376" t="s">
        <v>365</v>
      </c>
      <c r="D240" s="377">
        <v>39276</v>
      </c>
      <c r="E240" s="378">
        <v>138.51929999999999</v>
      </c>
    </row>
    <row r="241" spans="1:5" x14ac:dyDescent="0.25">
      <c r="A241" s="375" t="s">
        <v>1916</v>
      </c>
      <c r="B241" s="375" t="s">
        <v>436</v>
      </c>
      <c r="C241" s="376" t="s">
        <v>365</v>
      </c>
      <c r="D241" s="377">
        <v>39278</v>
      </c>
      <c r="E241" s="378">
        <v>137.0196</v>
      </c>
    </row>
    <row r="242" spans="1:5" x14ac:dyDescent="0.25">
      <c r="A242" s="375" t="s">
        <v>1916</v>
      </c>
      <c r="B242" s="375" t="s">
        <v>437</v>
      </c>
      <c r="C242" s="376" t="s">
        <v>365</v>
      </c>
      <c r="D242" s="377">
        <v>39280</v>
      </c>
      <c r="E242" s="378">
        <v>136.4366</v>
      </c>
    </row>
    <row r="243" spans="1:5" x14ac:dyDescent="0.25">
      <c r="A243" s="375" t="s">
        <v>1916</v>
      </c>
      <c r="B243" s="375" t="s">
        <v>1958</v>
      </c>
      <c r="C243" s="376" t="s">
        <v>365</v>
      </c>
      <c r="D243" s="377">
        <v>39287</v>
      </c>
      <c r="E243" s="378">
        <v>138.51929999999999</v>
      </c>
    </row>
    <row r="244" spans="1:5" x14ac:dyDescent="0.25">
      <c r="A244" s="375" t="s">
        <v>1923</v>
      </c>
      <c r="B244" s="375" t="s">
        <v>1952</v>
      </c>
      <c r="C244" s="376" t="s">
        <v>365</v>
      </c>
      <c r="D244" s="377">
        <v>39287</v>
      </c>
      <c r="E244" s="378">
        <v>161.15479999999999</v>
      </c>
    </row>
    <row r="245" spans="1:5" x14ac:dyDescent="0.25">
      <c r="A245" s="375" t="s">
        <v>1911</v>
      </c>
      <c r="B245" s="375" t="s">
        <v>412</v>
      </c>
      <c r="C245" s="376" t="s">
        <v>365</v>
      </c>
      <c r="D245" s="377">
        <v>39290</v>
      </c>
      <c r="E245" s="378">
        <v>117.8608</v>
      </c>
    </row>
    <row r="246" spans="1:5" x14ac:dyDescent="0.25">
      <c r="A246" s="375" t="s">
        <v>1916</v>
      </c>
      <c r="B246" s="375" t="s">
        <v>438</v>
      </c>
      <c r="C246" s="376" t="s">
        <v>365</v>
      </c>
      <c r="D246" s="377">
        <v>39290</v>
      </c>
      <c r="E246" s="378">
        <v>126.3828</v>
      </c>
    </row>
    <row r="247" spans="1:5" x14ac:dyDescent="0.25">
      <c r="A247" s="375" t="s">
        <v>1923</v>
      </c>
      <c r="B247" s="375" t="s">
        <v>402</v>
      </c>
      <c r="C247" s="376" t="s">
        <v>365</v>
      </c>
      <c r="D247" s="377">
        <v>39290</v>
      </c>
      <c r="E247" s="378">
        <v>155.43700000000001</v>
      </c>
    </row>
    <row r="248" spans="1:5" x14ac:dyDescent="0.25">
      <c r="A248" s="375" t="s">
        <v>1923</v>
      </c>
      <c r="B248" s="375" t="s">
        <v>439</v>
      </c>
      <c r="C248" s="376" t="s">
        <v>365</v>
      </c>
      <c r="D248" s="377">
        <v>39291</v>
      </c>
      <c r="E248" s="378">
        <v>157.9188</v>
      </c>
    </row>
    <row r="249" spans="1:5" x14ac:dyDescent="0.25">
      <c r="A249" s="375" t="s">
        <v>1916</v>
      </c>
      <c r="B249" s="375" t="s">
        <v>440</v>
      </c>
      <c r="C249" s="376" t="s">
        <v>365</v>
      </c>
      <c r="D249" s="377">
        <v>39291</v>
      </c>
      <c r="E249" s="378">
        <v>126.3828</v>
      </c>
    </row>
    <row r="250" spans="1:5" x14ac:dyDescent="0.25">
      <c r="A250" s="375" t="s">
        <v>1916</v>
      </c>
      <c r="B250" s="375" t="s">
        <v>375</v>
      </c>
      <c r="C250" s="376" t="s">
        <v>365</v>
      </c>
      <c r="D250" s="377">
        <v>39292</v>
      </c>
      <c r="E250" s="378">
        <v>123.67910000000001</v>
      </c>
    </row>
    <row r="251" spans="1:5" x14ac:dyDescent="0.25">
      <c r="A251" s="375" t="s">
        <v>1916</v>
      </c>
      <c r="B251" s="375" t="s">
        <v>441</v>
      </c>
      <c r="C251" s="376" t="s">
        <v>365</v>
      </c>
      <c r="D251" s="377">
        <v>39292</v>
      </c>
      <c r="E251" s="378">
        <v>138.24</v>
      </c>
    </row>
    <row r="252" spans="1:5" x14ac:dyDescent="0.25">
      <c r="A252" s="375" t="s">
        <v>1916</v>
      </c>
      <c r="B252" s="375" t="s">
        <v>442</v>
      </c>
      <c r="C252" s="376" t="s">
        <v>365</v>
      </c>
      <c r="D252" s="377">
        <v>39294</v>
      </c>
      <c r="E252" s="378">
        <v>123.67910000000001</v>
      </c>
    </row>
    <row r="253" spans="1:5" x14ac:dyDescent="0.25">
      <c r="A253" s="375" t="s">
        <v>1923</v>
      </c>
      <c r="B253" s="375" t="s">
        <v>443</v>
      </c>
      <c r="C253" s="376" t="s">
        <v>365</v>
      </c>
      <c r="D253" s="377">
        <v>39299</v>
      </c>
      <c r="E253" s="378">
        <v>157.822</v>
      </c>
    </row>
    <row r="254" spans="1:5" x14ac:dyDescent="0.25">
      <c r="A254" s="375" t="s">
        <v>1923</v>
      </c>
      <c r="B254" s="375" t="s">
        <v>1986</v>
      </c>
      <c r="C254" s="376" t="s">
        <v>365</v>
      </c>
      <c r="D254" s="377">
        <v>39299</v>
      </c>
      <c r="E254" s="378">
        <v>157.9188</v>
      </c>
    </row>
    <row r="255" spans="1:5" x14ac:dyDescent="0.25">
      <c r="A255" s="375" t="s">
        <v>1916</v>
      </c>
      <c r="B255" s="375" t="s">
        <v>444</v>
      </c>
      <c r="C255" s="376" t="s">
        <v>365</v>
      </c>
      <c r="D255" s="377">
        <v>39300</v>
      </c>
      <c r="E255" s="378">
        <v>123.67910000000001</v>
      </c>
    </row>
    <row r="256" spans="1:5" x14ac:dyDescent="0.25">
      <c r="A256" s="375" t="s">
        <v>1916</v>
      </c>
      <c r="B256" s="375" t="s">
        <v>445</v>
      </c>
      <c r="C256" s="376" t="s">
        <v>365</v>
      </c>
      <c r="D256" s="377">
        <v>39301</v>
      </c>
      <c r="E256" s="378">
        <v>126.3828</v>
      </c>
    </row>
    <row r="257" spans="1:5" x14ac:dyDescent="0.25">
      <c r="A257" s="375" t="s">
        <v>1911</v>
      </c>
      <c r="B257" s="375" t="s">
        <v>446</v>
      </c>
      <c r="C257" s="376" t="s">
        <v>365</v>
      </c>
      <c r="D257" s="377">
        <v>39304</v>
      </c>
      <c r="E257" s="378">
        <v>117.8608</v>
      </c>
    </row>
    <row r="258" spans="1:5" x14ac:dyDescent="0.25">
      <c r="A258" s="375" t="s">
        <v>1911</v>
      </c>
      <c r="B258" s="375" t="s">
        <v>426</v>
      </c>
      <c r="C258" s="376" t="s">
        <v>365</v>
      </c>
      <c r="D258" s="377">
        <v>39307</v>
      </c>
      <c r="E258" s="378">
        <v>109.53230000000001</v>
      </c>
    </row>
    <row r="259" spans="1:5" x14ac:dyDescent="0.25">
      <c r="A259" s="375" t="s">
        <v>1916</v>
      </c>
      <c r="B259" s="375" t="s">
        <v>1990</v>
      </c>
      <c r="C259" s="376" t="s">
        <v>365</v>
      </c>
      <c r="D259" s="377">
        <v>39308</v>
      </c>
      <c r="E259" s="378">
        <v>137.0196</v>
      </c>
    </row>
    <row r="260" spans="1:5" x14ac:dyDescent="0.25">
      <c r="A260" s="375" t="s">
        <v>1916</v>
      </c>
      <c r="B260" s="375" t="s">
        <v>447</v>
      </c>
      <c r="C260" s="376" t="s">
        <v>365</v>
      </c>
      <c r="D260" s="377">
        <v>39313</v>
      </c>
      <c r="E260" s="378">
        <v>137.0196</v>
      </c>
    </row>
    <row r="261" spans="1:5" x14ac:dyDescent="0.25">
      <c r="A261" s="375" t="s">
        <v>1914</v>
      </c>
      <c r="B261" s="375" t="s">
        <v>417</v>
      </c>
      <c r="C261" s="376" t="s">
        <v>365</v>
      </c>
      <c r="D261" s="377">
        <v>39313</v>
      </c>
      <c r="E261" s="378">
        <v>130.5522</v>
      </c>
    </row>
    <row r="262" spans="1:5" x14ac:dyDescent="0.25">
      <c r="A262" s="375" t="s">
        <v>1911</v>
      </c>
      <c r="B262" s="375" t="s">
        <v>448</v>
      </c>
      <c r="C262" s="376" t="s">
        <v>365</v>
      </c>
      <c r="D262" s="377">
        <v>39318</v>
      </c>
      <c r="E262" s="378">
        <v>146.52520000000001</v>
      </c>
    </row>
    <row r="263" spans="1:5" x14ac:dyDescent="0.25">
      <c r="A263" s="375" t="s">
        <v>1923</v>
      </c>
      <c r="B263" s="375" t="s">
        <v>393</v>
      </c>
      <c r="C263" s="376" t="s">
        <v>365</v>
      </c>
      <c r="D263" s="377">
        <v>39325</v>
      </c>
      <c r="E263" s="378">
        <v>161.15479999999999</v>
      </c>
    </row>
    <row r="264" spans="1:5" x14ac:dyDescent="0.25">
      <c r="A264" s="375" t="s">
        <v>1914</v>
      </c>
      <c r="B264" s="375" t="s">
        <v>1936</v>
      </c>
      <c r="C264" s="376" t="s">
        <v>365</v>
      </c>
      <c r="D264" s="377">
        <v>39332</v>
      </c>
      <c r="E264" s="378">
        <v>130.5522</v>
      </c>
    </row>
    <row r="265" spans="1:5" x14ac:dyDescent="0.25">
      <c r="A265" s="375" t="s">
        <v>1916</v>
      </c>
      <c r="B265" s="375" t="s">
        <v>375</v>
      </c>
      <c r="C265" s="376" t="s">
        <v>365</v>
      </c>
      <c r="D265" s="377">
        <v>39341</v>
      </c>
      <c r="E265" s="378">
        <v>123.67910000000001</v>
      </c>
    </row>
    <row r="266" spans="1:5" x14ac:dyDescent="0.25">
      <c r="A266" s="375" t="s">
        <v>1916</v>
      </c>
      <c r="B266" s="375" t="s">
        <v>440</v>
      </c>
      <c r="C266" s="376" t="s">
        <v>365</v>
      </c>
      <c r="D266" s="377">
        <v>39341</v>
      </c>
      <c r="E266" s="378">
        <v>126.3828</v>
      </c>
    </row>
    <row r="267" spans="1:5" x14ac:dyDescent="0.25">
      <c r="A267" s="375" t="s">
        <v>1911</v>
      </c>
      <c r="B267" s="375" t="s">
        <v>449</v>
      </c>
      <c r="C267" s="376" t="s">
        <v>365</v>
      </c>
      <c r="D267" s="377">
        <v>39342</v>
      </c>
      <c r="E267" s="378">
        <v>155.97980000000001</v>
      </c>
    </row>
    <row r="268" spans="1:5" x14ac:dyDescent="0.25">
      <c r="A268" s="375" t="s">
        <v>1911</v>
      </c>
      <c r="B268" s="375" t="s">
        <v>450</v>
      </c>
      <c r="C268" s="376" t="s">
        <v>365</v>
      </c>
      <c r="D268" s="377">
        <v>39342</v>
      </c>
      <c r="E268" s="378">
        <v>117.8608</v>
      </c>
    </row>
    <row r="269" spans="1:5" x14ac:dyDescent="0.25">
      <c r="A269" s="375" t="s">
        <v>1914</v>
      </c>
      <c r="B269" s="375" t="s">
        <v>451</v>
      </c>
      <c r="C269" s="376" t="s">
        <v>365</v>
      </c>
      <c r="D269" s="377">
        <v>39343</v>
      </c>
      <c r="E269" s="378">
        <v>130.5522</v>
      </c>
    </row>
    <row r="270" spans="1:5" x14ac:dyDescent="0.25">
      <c r="A270" s="375" t="s">
        <v>1916</v>
      </c>
      <c r="B270" s="375" t="s">
        <v>440</v>
      </c>
      <c r="C270" s="376" t="s">
        <v>365</v>
      </c>
      <c r="D270" s="377">
        <v>39343</v>
      </c>
      <c r="E270" s="378">
        <v>126.3828</v>
      </c>
    </row>
    <row r="271" spans="1:5" x14ac:dyDescent="0.25">
      <c r="A271" s="375" t="s">
        <v>1923</v>
      </c>
      <c r="B271" s="375" t="s">
        <v>452</v>
      </c>
      <c r="C271" s="376" t="s">
        <v>365</v>
      </c>
      <c r="D271" s="377">
        <v>39348</v>
      </c>
      <c r="E271" s="378">
        <v>179.9939</v>
      </c>
    </row>
    <row r="272" spans="1:5" x14ac:dyDescent="0.25">
      <c r="A272" s="375" t="s">
        <v>1916</v>
      </c>
      <c r="B272" s="375" t="s">
        <v>441</v>
      </c>
      <c r="C272" s="376" t="s">
        <v>365</v>
      </c>
      <c r="D272" s="377">
        <v>39348</v>
      </c>
      <c r="E272" s="378">
        <v>138.24</v>
      </c>
    </row>
    <row r="273" spans="1:5" x14ac:dyDescent="0.25">
      <c r="A273" s="375" t="s">
        <v>1916</v>
      </c>
      <c r="B273" s="375" t="s">
        <v>375</v>
      </c>
      <c r="C273" s="376" t="s">
        <v>365</v>
      </c>
      <c r="D273" s="377">
        <v>39350</v>
      </c>
      <c r="E273" s="378">
        <v>123.67910000000001</v>
      </c>
    </row>
    <row r="274" spans="1:5" x14ac:dyDescent="0.25">
      <c r="A274" s="375" t="s">
        <v>1916</v>
      </c>
      <c r="B274" s="375" t="s">
        <v>453</v>
      </c>
      <c r="C274" s="376" t="s">
        <v>365</v>
      </c>
      <c r="D274" s="377">
        <v>39353</v>
      </c>
      <c r="E274" s="378">
        <v>138.24</v>
      </c>
    </row>
    <row r="275" spans="1:5" x14ac:dyDescent="0.25">
      <c r="A275" s="375" t="s">
        <v>1916</v>
      </c>
      <c r="B275" s="375" t="s">
        <v>454</v>
      </c>
      <c r="C275" s="376" t="s">
        <v>365</v>
      </c>
      <c r="D275" s="377">
        <v>39356</v>
      </c>
      <c r="E275" s="378">
        <v>126.3828</v>
      </c>
    </row>
    <row r="276" spans="1:5" x14ac:dyDescent="0.25">
      <c r="A276" s="375" t="s">
        <v>1916</v>
      </c>
      <c r="B276" s="375" t="s">
        <v>455</v>
      </c>
      <c r="C276" s="376" t="s">
        <v>365</v>
      </c>
      <c r="D276" s="377">
        <v>39360</v>
      </c>
      <c r="E276" s="378">
        <v>123.67910000000001</v>
      </c>
    </row>
    <row r="277" spans="1:5" x14ac:dyDescent="0.25">
      <c r="A277" s="375" t="s">
        <v>1911</v>
      </c>
      <c r="B277" s="375" t="s">
        <v>412</v>
      </c>
      <c r="C277" s="376" t="s">
        <v>365</v>
      </c>
      <c r="D277" s="377">
        <v>39360</v>
      </c>
      <c r="E277" s="378">
        <v>117.8608</v>
      </c>
    </row>
    <row r="278" spans="1:5" x14ac:dyDescent="0.25">
      <c r="A278" s="375" t="s">
        <v>1914</v>
      </c>
      <c r="B278" s="375" t="s">
        <v>1936</v>
      </c>
      <c r="C278" s="376" t="s">
        <v>365</v>
      </c>
      <c r="D278" s="377">
        <v>39361</v>
      </c>
      <c r="E278" s="378">
        <v>130.5522</v>
      </c>
    </row>
    <row r="279" spans="1:5" x14ac:dyDescent="0.25">
      <c r="A279" s="375" t="s">
        <v>1916</v>
      </c>
      <c r="B279" s="375" t="s">
        <v>456</v>
      </c>
      <c r="C279" s="376" t="s">
        <v>365</v>
      </c>
      <c r="D279" s="377">
        <v>39361</v>
      </c>
      <c r="E279" s="378">
        <v>138.24</v>
      </c>
    </row>
    <row r="280" spans="1:5" x14ac:dyDescent="0.25">
      <c r="A280" s="375" t="s">
        <v>1911</v>
      </c>
      <c r="B280" s="375" t="s">
        <v>457</v>
      </c>
      <c r="C280" s="376" t="s">
        <v>365</v>
      </c>
      <c r="D280" s="377">
        <v>39363</v>
      </c>
      <c r="E280" s="378">
        <v>142.5857</v>
      </c>
    </row>
    <row r="281" spans="1:5" x14ac:dyDescent="0.25">
      <c r="A281" s="375" t="s">
        <v>1923</v>
      </c>
      <c r="B281" s="375" t="s">
        <v>458</v>
      </c>
      <c r="C281" s="376" t="s">
        <v>365</v>
      </c>
      <c r="D281" s="377">
        <v>39364</v>
      </c>
      <c r="E281" s="378">
        <v>141.33619999999999</v>
      </c>
    </row>
    <row r="282" spans="1:5" x14ac:dyDescent="0.25">
      <c r="A282" s="375" t="s">
        <v>1911</v>
      </c>
      <c r="B282" s="375" t="s">
        <v>412</v>
      </c>
      <c r="C282" s="376" t="s">
        <v>365</v>
      </c>
      <c r="D282" s="377">
        <v>39364</v>
      </c>
      <c r="E282" s="378">
        <v>117.8608</v>
      </c>
    </row>
    <row r="283" spans="1:5" x14ac:dyDescent="0.25">
      <c r="A283" s="375" t="s">
        <v>1916</v>
      </c>
      <c r="B283" s="375" t="s">
        <v>459</v>
      </c>
      <c r="C283" s="376" t="s">
        <v>365</v>
      </c>
      <c r="D283" s="377">
        <v>39368</v>
      </c>
      <c r="E283" s="378">
        <v>136.7543</v>
      </c>
    </row>
    <row r="284" spans="1:5" x14ac:dyDescent="0.25">
      <c r="A284" s="375" t="s">
        <v>1914</v>
      </c>
      <c r="B284" s="375" t="s">
        <v>460</v>
      </c>
      <c r="C284" s="376" t="s">
        <v>365</v>
      </c>
      <c r="D284" s="377">
        <v>39368</v>
      </c>
      <c r="E284" s="378">
        <v>130.5522</v>
      </c>
    </row>
    <row r="285" spans="1:5" x14ac:dyDescent="0.25">
      <c r="A285" s="375" t="s">
        <v>1911</v>
      </c>
      <c r="B285" s="375" t="s">
        <v>461</v>
      </c>
      <c r="C285" s="376" t="s">
        <v>365</v>
      </c>
      <c r="D285" s="377">
        <v>39369</v>
      </c>
      <c r="E285" s="378">
        <v>110.79219999999999</v>
      </c>
    </row>
    <row r="286" spans="1:5" x14ac:dyDescent="0.25">
      <c r="A286" s="375" t="s">
        <v>1914</v>
      </c>
      <c r="B286" s="375" t="s">
        <v>462</v>
      </c>
      <c r="C286" s="376" t="s">
        <v>365</v>
      </c>
      <c r="D286" s="377">
        <v>39369</v>
      </c>
      <c r="E286" s="378">
        <v>129.91820000000001</v>
      </c>
    </row>
    <row r="287" spans="1:5" x14ac:dyDescent="0.25">
      <c r="A287" s="375" t="s">
        <v>1916</v>
      </c>
      <c r="B287" s="375" t="s">
        <v>375</v>
      </c>
      <c r="C287" s="376" t="s">
        <v>365</v>
      </c>
      <c r="D287" s="377">
        <v>39370</v>
      </c>
      <c r="E287" s="378">
        <v>123.67910000000001</v>
      </c>
    </row>
    <row r="288" spans="1:5" x14ac:dyDescent="0.25">
      <c r="A288" s="375" t="s">
        <v>1916</v>
      </c>
      <c r="B288" s="375" t="s">
        <v>463</v>
      </c>
      <c r="C288" s="376" t="s">
        <v>365</v>
      </c>
      <c r="D288" s="377">
        <v>39370</v>
      </c>
      <c r="E288" s="378">
        <v>138.51929999999999</v>
      </c>
    </row>
    <row r="289" spans="1:5" x14ac:dyDescent="0.25">
      <c r="A289" s="375" t="s">
        <v>1911</v>
      </c>
      <c r="B289" s="375" t="s">
        <v>464</v>
      </c>
      <c r="C289" s="376" t="s">
        <v>365</v>
      </c>
      <c r="D289" s="377">
        <v>39374</v>
      </c>
      <c r="E289" s="378">
        <v>110.79219999999999</v>
      </c>
    </row>
    <row r="290" spans="1:5" x14ac:dyDescent="0.25">
      <c r="A290" s="375" t="s">
        <v>1916</v>
      </c>
      <c r="B290" s="375" t="s">
        <v>465</v>
      </c>
      <c r="C290" s="376" t="s">
        <v>365</v>
      </c>
      <c r="D290" s="377">
        <v>39378</v>
      </c>
      <c r="E290" s="378">
        <v>157.5171</v>
      </c>
    </row>
    <row r="291" spans="1:5" x14ac:dyDescent="0.25">
      <c r="A291" s="375" t="s">
        <v>1916</v>
      </c>
      <c r="B291" s="375" t="s">
        <v>466</v>
      </c>
      <c r="C291" s="376" t="s">
        <v>365</v>
      </c>
      <c r="D291" s="377">
        <v>39381</v>
      </c>
      <c r="E291" s="378">
        <v>122.89019999999999</v>
      </c>
    </row>
    <row r="292" spans="1:5" x14ac:dyDescent="0.25">
      <c r="A292" s="375" t="s">
        <v>1911</v>
      </c>
      <c r="B292" s="375" t="s">
        <v>1912</v>
      </c>
      <c r="C292" s="376" t="s">
        <v>365</v>
      </c>
      <c r="D292" s="377">
        <v>39388</v>
      </c>
      <c r="E292" s="378">
        <v>110.79219999999999</v>
      </c>
    </row>
    <row r="293" spans="1:5" x14ac:dyDescent="0.25">
      <c r="A293" s="375" t="s">
        <v>1916</v>
      </c>
      <c r="B293" s="375" t="s">
        <v>433</v>
      </c>
      <c r="C293" s="376" t="s">
        <v>365</v>
      </c>
      <c r="D293" s="377">
        <v>39388</v>
      </c>
      <c r="E293" s="378">
        <v>157.5171</v>
      </c>
    </row>
    <row r="294" spans="1:5" x14ac:dyDescent="0.25">
      <c r="A294" s="375" t="s">
        <v>1916</v>
      </c>
      <c r="B294" s="375" t="s">
        <v>436</v>
      </c>
      <c r="C294" s="376" t="s">
        <v>365</v>
      </c>
      <c r="D294" s="377">
        <v>39389</v>
      </c>
      <c r="E294" s="378">
        <v>137.0196</v>
      </c>
    </row>
    <row r="295" spans="1:5" x14ac:dyDescent="0.25">
      <c r="A295" s="375" t="s">
        <v>1923</v>
      </c>
      <c r="B295" s="375" t="s">
        <v>467</v>
      </c>
      <c r="C295" s="376" t="s">
        <v>365</v>
      </c>
      <c r="D295" s="377">
        <v>39389</v>
      </c>
      <c r="E295" s="378">
        <v>157.9188</v>
      </c>
    </row>
    <row r="296" spans="1:5" x14ac:dyDescent="0.25">
      <c r="A296" s="375" t="s">
        <v>1916</v>
      </c>
      <c r="B296" s="375" t="s">
        <v>468</v>
      </c>
      <c r="C296" s="376" t="s">
        <v>365</v>
      </c>
      <c r="D296" s="377">
        <v>39389</v>
      </c>
      <c r="E296" s="378">
        <v>121.1307</v>
      </c>
    </row>
    <row r="297" spans="1:5" x14ac:dyDescent="0.25">
      <c r="A297" s="375" t="s">
        <v>1914</v>
      </c>
      <c r="B297" s="375" t="s">
        <v>469</v>
      </c>
      <c r="C297" s="376" t="s">
        <v>365</v>
      </c>
      <c r="D297" s="377">
        <v>39391</v>
      </c>
      <c r="E297" s="378">
        <v>130.5522</v>
      </c>
    </row>
    <row r="298" spans="1:5" x14ac:dyDescent="0.25">
      <c r="A298" s="375" t="s">
        <v>1923</v>
      </c>
      <c r="B298" s="375" t="s">
        <v>470</v>
      </c>
      <c r="C298" s="376" t="s">
        <v>365</v>
      </c>
      <c r="D298" s="377">
        <v>39391</v>
      </c>
      <c r="E298" s="378">
        <v>161.15479999999999</v>
      </c>
    </row>
    <row r="299" spans="1:5" x14ac:dyDescent="0.25">
      <c r="A299" s="375" t="s">
        <v>1914</v>
      </c>
      <c r="B299" s="375" t="s">
        <v>471</v>
      </c>
      <c r="C299" s="376" t="s">
        <v>365</v>
      </c>
      <c r="D299" s="377">
        <v>39392</v>
      </c>
      <c r="E299" s="378">
        <v>145.00890000000001</v>
      </c>
    </row>
    <row r="300" spans="1:5" x14ac:dyDescent="0.25">
      <c r="A300" s="375" t="s">
        <v>1911</v>
      </c>
      <c r="B300" s="375" t="s">
        <v>472</v>
      </c>
      <c r="C300" s="376" t="s">
        <v>365</v>
      </c>
      <c r="D300" s="377">
        <v>39396</v>
      </c>
      <c r="E300" s="378">
        <v>151.73840000000001</v>
      </c>
    </row>
    <row r="301" spans="1:5" x14ac:dyDescent="0.25">
      <c r="A301" s="375" t="s">
        <v>1923</v>
      </c>
      <c r="B301" s="375" t="s">
        <v>473</v>
      </c>
      <c r="C301" s="376" t="s">
        <v>365</v>
      </c>
      <c r="D301" s="377">
        <v>39396</v>
      </c>
      <c r="E301" s="378">
        <v>157.9188</v>
      </c>
    </row>
    <row r="302" spans="1:5" x14ac:dyDescent="0.25">
      <c r="A302" s="375" t="s">
        <v>1916</v>
      </c>
      <c r="B302" s="375" t="s">
        <v>440</v>
      </c>
      <c r="C302" s="376" t="s">
        <v>365</v>
      </c>
      <c r="D302" s="377">
        <v>39402</v>
      </c>
      <c r="E302" s="378">
        <v>126.3828</v>
      </c>
    </row>
    <row r="303" spans="1:5" x14ac:dyDescent="0.25">
      <c r="A303" s="375" t="s">
        <v>1923</v>
      </c>
      <c r="B303" s="375" t="s">
        <v>474</v>
      </c>
      <c r="C303" s="376" t="s">
        <v>365</v>
      </c>
      <c r="D303" s="377">
        <v>39406</v>
      </c>
      <c r="E303" s="378">
        <v>161.15479999999999</v>
      </c>
    </row>
    <row r="304" spans="1:5" x14ac:dyDescent="0.25">
      <c r="A304" s="375" t="s">
        <v>1916</v>
      </c>
      <c r="B304" s="375" t="s">
        <v>397</v>
      </c>
      <c r="C304" s="376" t="s">
        <v>365</v>
      </c>
      <c r="D304" s="377">
        <v>39410</v>
      </c>
      <c r="E304" s="378">
        <v>122.89019999999999</v>
      </c>
    </row>
    <row r="305" spans="1:5" x14ac:dyDescent="0.25">
      <c r="A305" s="375" t="s">
        <v>1911</v>
      </c>
      <c r="B305" s="375" t="s">
        <v>475</v>
      </c>
      <c r="C305" s="376" t="s">
        <v>365</v>
      </c>
      <c r="D305" s="377">
        <v>39410</v>
      </c>
      <c r="E305" s="378">
        <v>110.79219999999999</v>
      </c>
    </row>
    <row r="306" spans="1:5" x14ac:dyDescent="0.25">
      <c r="A306" s="375" t="s">
        <v>1923</v>
      </c>
      <c r="B306" s="375" t="s">
        <v>395</v>
      </c>
      <c r="C306" s="376" t="s">
        <v>365</v>
      </c>
      <c r="D306" s="377">
        <v>39412</v>
      </c>
      <c r="E306" s="378">
        <v>141.33619999999999</v>
      </c>
    </row>
    <row r="307" spans="1:5" x14ac:dyDescent="0.25">
      <c r="A307" s="375" t="s">
        <v>1916</v>
      </c>
      <c r="B307" s="375" t="s">
        <v>476</v>
      </c>
      <c r="C307" s="376" t="s">
        <v>365</v>
      </c>
      <c r="D307" s="377">
        <v>39417</v>
      </c>
      <c r="E307" s="378">
        <v>136.4366</v>
      </c>
    </row>
    <row r="308" spans="1:5" x14ac:dyDescent="0.25">
      <c r="A308" s="375" t="s">
        <v>1916</v>
      </c>
      <c r="B308" s="375" t="s">
        <v>477</v>
      </c>
      <c r="C308" s="376" t="s">
        <v>365</v>
      </c>
      <c r="D308" s="377">
        <v>39417</v>
      </c>
      <c r="E308" s="378">
        <v>121.1307</v>
      </c>
    </row>
    <row r="309" spans="1:5" x14ac:dyDescent="0.25">
      <c r="A309" s="375" t="s">
        <v>1911</v>
      </c>
      <c r="B309" s="375" t="s">
        <v>478</v>
      </c>
      <c r="C309" s="376" t="s">
        <v>365</v>
      </c>
      <c r="D309" s="377">
        <v>39418</v>
      </c>
      <c r="E309" s="378">
        <v>151.73840000000001</v>
      </c>
    </row>
    <row r="310" spans="1:5" x14ac:dyDescent="0.25">
      <c r="A310" s="375" t="s">
        <v>1911</v>
      </c>
      <c r="B310" s="375" t="s">
        <v>479</v>
      </c>
      <c r="C310" s="376" t="s">
        <v>365</v>
      </c>
      <c r="D310" s="377">
        <v>39419</v>
      </c>
      <c r="E310" s="378">
        <v>125.0718</v>
      </c>
    </row>
    <row r="311" spans="1:5" x14ac:dyDescent="0.25">
      <c r="A311" s="375" t="s">
        <v>1914</v>
      </c>
      <c r="B311" s="375" t="s">
        <v>480</v>
      </c>
      <c r="C311" s="376" t="s">
        <v>365</v>
      </c>
      <c r="D311" s="377">
        <v>39419</v>
      </c>
      <c r="E311" s="378">
        <v>150.67850000000001</v>
      </c>
    </row>
    <row r="312" spans="1:5" x14ac:dyDescent="0.25">
      <c r="A312" s="375" t="s">
        <v>1923</v>
      </c>
      <c r="B312" s="375" t="s">
        <v>481</v>
      </c>
      <c r="C312" s="376" t="s">
        <v>365</v>
      </c>
      <c r="D312" s="377">
        <v>39424</v>
      </c>
      <c r="E312" s="378">
        <v>145.02260000000001</v>
      </c>
    </row>
    <row r="313" spans="1:5" x14ac:dyDescent="0.25">
      <c r="A313" s="375" t="s">
        <v>1923</v>
      </c>
      <c r="B313" s="375" t="s">
        <v>482</v>
      </c>
      <c r="C313" s="376" t="s">
        <v>365</v>
      </c>
      <c r="D313" s="377">
        <v>39430</v>
      </c>
      <c r="E313" s="378">
        <v>157.9188</v>
      </c>
    </row>
    <row r="314" spans="1:5" x14ac:dyDescent="0.25">
      <c r="A314" s="375" t="s">
        <v>1911</v>
      </c>
      <c r="B314" s="375" t="s">
        <v>426</v>
      </c>
      <c r="C314" s="376" t="s">
        <v>365</v>
      </c>
      <c r="D314" s="377">
        <v>39432</v>
      </c>
      <c r="E314" s="378">
        <v>109.53230000000001</v>
      </c>
    </row>
    <row r="315" spans="1:5" x14ac:dyDescent="0.25">
      <c r="A315" s="375" t="s">
        <v>1911</v>
      </c>
      <c r="B315" s="375" t="s">
        <v>483</v>
      </c>
      <c r="C315" s="376" t="s">
        <v>365</v>
      </c>
      <c r="D315" s="377">
        <v>39433</v>
      </c>
      <c r="E315" s="378">
        <v>110.79219999999999</v>
      </c>
    </row>
    <row r="316" spans="1:5" x14ac:dyDescent="0.25">
      <c r="A316" s="375" t="s">
        <v>1923</v>
      </c>
      <c r="B316" s="375" t="s">
        <v>1986</v>
      </c>
      <c r="C316" s="376" t="s">
        <v>365</v>
      </c>
      <c r="D316" s="377">
        <v>39433</v>
      </c>
      <c r="E316" s="378">
        <v>157.9188</v>
      </c>
    </row>
    <row r="317" spans="1:5" x14ac:dyDescent="0.25">
      <c r="A317" s="375" t="s">
        <v>1923</v>
      </c>
      <c r="B317" s="375" t="s">
        <v>484</v>
      </c>
      <c r="C317" s="376" t="s">
        <v>365</v>
      </c>
      <c r="D317" s="377">
        <v>39445</v>
      </c>
      <c r="E317" s="378">
        <v>157.9188</v>
      </c>
    </row>
    <row r="318" spans="1:5" x14ac:dyDescent="0.25">
      <c r="A318" s="375" t="s">
        <v>1916</v>
      </c>
      <c r="B318" s="375" t="s">
        <v>1942</v>
      </c>
      <c r="C318" s="376" t="s">
        <v>365</v>
      </c>
      <c r="D318" s="377">
        <v>39446</v>
      </c>
      <c r="E318" s="378">
        <v>136.4366</v>
      </c>
    </row>
    <row r="319" spans="1:5" x14ac:dyDescent="0.25">
      <c r="A319" s="375" t="s">
        <v>1914</v>
      </c>
      <c r="B319" s="375" t="s">
        <v>485</v>
      </c>
      <c r="C319" s="376" t="s">
        <v>365</v>
      </c>
      <c r="D319" s="377">
        <v>39446</v>
      </c>
      <c r="E319" s="378">
        <v>148.84110000000001</v>
      </c>
    </row>
    <row r="320" spans="1:5" x14ac:dyDescent="0.25">
      <c r="A320" s="375" t="s">
        <v>1923</v>
      </c>
      <c r="B320" s="375" t="s">
        <v>1986</v>
      </c>
      <c r="C320" s="379" t="s">
        <v>486</v>
      </c>
      <c r="D320" s="377">
        <v>39088</v>
      </c>
      <c r="E320" s="378">
        <v>136.4316</v>
      </c>
    </row>
    <row r="321" spans="1:5" x14ac:dyDescent="0.25">
      <c r="A321" s="375" t="s">
        <v>1923</v>
      </c>
      <c r="B321" s="375" t="s">
        <v>487</v>
      </c>
      <c r="C321" s="379" t="s">
        <v>486</v>
      </c>
      <c r="D321" s="377">
        <v>39090</v>
      </c>
      <c r="E321" s="378">
        <v>174.62880000000001</v>
      </c>
    </row>
    <row r="322" spans="1:5" x14ac:dyDescent="0.25">
      <c r="A322" s="375" t="s">
        <v>1914</v>
      </c>
      <c r="B322" s="375" t="s">
        <v>488</v>
      </c>
      <c r="C322" s="379" t="s">
        <v>486</v>
      </c>
      <c r="D322" s="377">
        <v>39097</v>
      </c>
      <c r="E322" s="378">
        <v>191.3192</v>
      </c>
    </row>
    <row r="323" spans="1:5" x14ac:dyDescent="0.25">
      <c r="A323" s="375" t="s">
        <v>1923</v>
      </c>
      <c r="B323" s="375" t="s">
        <v>489</v>
      </c>
      <c r="C323" s="379" t="s">
        <v>486</v>
      </c>
      <c r="D323" s="377">
        <v>39098</v>
      </c>
      <c r="E323" s="378">
        <v>154.55369999999999</v>
      </c>
    </row>
    <row r="324" spans="1:5" x14ac:dyDescent="0.25">
      <c r="A324" s="375" t="s">
        <v>1923</v>
      </c>
      <c r="B324" s="375" t="s">
        <v>2019</v>
      </c>
      <c r="C324" s="379" t="s">
        <v>486</v>
      </c>
      <c r="D324" s="377">
        <v>39110</v>
      </c>
      <c r="E324" s="378">
        <v>139.67660000000001</v>
      </c>
    </row>
    <row r="325" spans="1:5" x14ac:dyDescent="0.25">
      <c r="A325" s="375" t="s">
        <v>1916</v>
      </c>
      <c r="B325" s="375" t="s">
        <v>392</v>
      </c>
      <c r="C325" s="379" t="s">
        <v>486</v>
      </c>
      <c r="D325" s="377">
        <v>39112</v>
      </c>
      <c r="E325" s="378">
        <v>135.1711</v>
      </c>
    </row>
    <row r="326" spans="1:5" x14ac:dyDescent="0.25">
      <c r="A326" s="375" t="s">
        <v>1923</v>
      </c>
      <c r="B326" s="375" t="s">
        <v>490</v>
      </c>
      <c r="C326" s="379" t="s">
        <v>486</v>
      </c>
      <c r="D326" s="377">
        <v>39116</v>
      </c>
      <c r="E326" s="378">
        <v>175.00149999999999</v>
      </c>
    </row>
    <row r="327" spans="1:5" x14ac:dyDescent="0.25">
      <c r="A327" s="375" t="s">
        <v>1916</v>
      </c>
      <c r="B327" s="375" t="s">
        <v>440</v>
      </c>
      <c r="C327" s="379" t="s">
        <v>486</v>
      </c>
      <c r="D327" s="377">
        <v>39116</v>
      </c>
      <c r="E327" s="378">
        <v>124.3043</v>
      </c>
    </row>
    <row r="328" spans="1:5" x14ac:dyDescent="0.25">
      <c r="A328" s="375" t="s">
        <v>1923</v>
      </c>
      <c r="B328" s="375" t="s">
        <v>491</v>
      </c>
      <c r="C328" s="379" t="s">
        <v>486</v>
      </c>
      <c r="D328" s="377">
        <v>39117</v>
      </c>
      <c r="E328" s="378">
        <v>174.62880000000001</v>
      </c>
    </row>
    <row r="329" spans="1:5" x14ac:dyDescent="0.25">
      <c r="A329" s="375" t="s">
        <v>1914</v>
      </c>
      <c r="B329" s="375" t="s">
        <v>485</v>
      </c>
      <c r="C329" s="379" t="s">
        <v>486</v>
      </c>
      <c r="D329" s="377">
        <v>39124</v>
      </c>
      <c r="E329" s="378">
        <v>151.3578</v>
      </c>
    </row>
    <row r="330" spans="1:5" x14ac:dyDescent="0.25">
      <c r="A330" s="375" t="s">
        <v>1914</v>
      </c>
      <c r="B330" s="375" t="s">
        <v>492</v>
      </c>
      <c r="C330" s="379" t="s">
        <v>486</v>
      </c>
      <c r="D330" s="377">
        <v>39125</v>
      </c>
      <c r="E330" s="378">
        <v>125.7127</v>
      </c>
    </row>
    <row r="331" spans="1:5" x14ac:dyDescent="0.25">
      <c r="A331" s="375" t="s">
        <v>1923</v>
      </c>
      <c r="B331" s="375" t="s">
        <v>493</v>
      </c>
      <c r="C331" s="379" t="s">
        <v>486</v>
      </c>
      <c r="D331" s="377">
        <v>39126</v>
      </c>
      <c r="E331" s="378">
        <v>168.82409999999999</v>
      </c>
    </row>
    <row r="332" spans="1:5" x14ac:dyDescent="0.25">
      <c r="A332" s="375" t="s">
        <v>1923</v>
      </c>
      <c r="B332" s="375" t="s">
        <v>494</v>
      </c>
      <c r="C332" s="379" t="s">
        <v>486</v>
      </c>
      <c r="D332" s="377">
        <v>39130</v>
      </c>
      <c r="E332" s="378">
        <v>154.55369999999999</v>
      </c>
    </row>
    <row r="333" spans="1:5" x14ac:dyDescent="0.25">
      <c r="A333" s="375" t="s">
        <v>1923</v>
      </c>
      <c r="B333" s="375" t="s">
        <v>495</v>
      </c>
      <c r="C333" s="379" t="s">
        <v>486</v>
      </c>
      <c r="D333" s="377">
        <v>39131</v>
      </c>
      <c r="E333" s="378">
        <v>174.62880000000001</v>
      </c>
    </row>
    <row r="334" spans="1:5" x14ac:dyDescent="0.25">
      <c r="A334" s="375" t="s">
        <v>1916</v>
      </c>
      <c r="B334" s="375" t="s">
        <v>496</v>
      </c>
      <c r="C334" s="379" t="s">
        <v>486</v>
      </c>
      <c r="D334" s="377">
        <v>39133</v>
      </c>
      <c r="E334" s="378">
        <v>118.2955</v>
      </c>
    </row>
    <row r="335" spans="1:5" x14ac:dyDescent="0.25">
      <c r="A335" s="375" t="s">
        <v>1923</v>
      </c>
      <c r="B335" s="375" t="s">
        <v>490</v>
      </c>
      <c r="C335" s="379" t="s">
        <v>486</v>
      </c>
      <c r="D335" s="377">
        <v>39137</v>
      </c>
      <c r="E335" s="378">
        <v>175.00149999999999</v>
      </c>
    </row>
    <row r="336" spans="1:5" x14ac:dyDescent="0.25">
      <c r="A336" s="375" t="s">
        <v>1923</v>
      </c>
      <c r="B336" s="375" t="s">
        <v>497</v>
      </c>
      <c r="C336" s="379" t="s">
        <v>486</v>
      </c>
      <c r="D336" s="377">
        <v>39138</v>
      </c>
      <c r="E336" s="378">
        <v>174.62880000000001</v>
      </c>
    </row>
    <row r="337" spans="1:5" x14ac:dyDescent="0.25">
      <c r="A337" s="375" t="s">
        <v>1911</v>
      </c>
      <c r="B337" s="375" t="s">
        <v>498</v>
      </c>
      <c r="C337" s="379" t="s">
        <v>486</v>
      </c>
      <c r="D337" s="377">
        <v>39139</v>
      </c>
      <c r="E337" s="378">
        <v>132.31630000000001</v>
      </c>
    </row>
    <row r="338" spans="1:5" x14ac:dyDescent="0.25">
      <c r="A338" s="375" t="s">
        <v>1923</v>
      </c>
      <c r="B338" s="375" t="s">
        <v>499</v>
      </c>
      <c r="C338" s="379" t="s">
        <v>486</v>
      </c>
      <c r="D338" s="377">
        <v>39140</v>
      </c>
      <c r="E338" s="378">
        <v>168.82409999999999</v>
      </c>
    </row>
    <row r="339" spans="1:5" x14ac:dyDescent="0.25">
      <c r="A339" s="375" t="s">
        <v>1923</v>
      </c>
      <c r="B339" s="375" t="s">
        <v>2019</v>
      </c>
      <c r="C339" s="379" t="s">
        <v>486</v>
      </c>
      <c r="D339" s="377">
        <v>39146</v>
      </c>
      <c r="E339" s="378">
        <v>139.67660000000001</v>
      </c>
    </row>
    <row r="340" spans="1:5" x14ac:dyDescent="0.25">
      <c r="A340" s="375" t="s">
        <v>1923</v>
      </c>
      <c r="B340" s="375" t="s">
        <v>1986</v>
      </c>
      <c r="C340" s="379" t="s">
        <v>486</v>
      </c>
      <c r="D340" s="377">
        <v>39159</v>
      </c>
      <c r="E340" s="378">
        <v>136.4316</v>
      </c>
    </row>
    <row r="341" spans="1:5" x14ac:dyDescent="0.25">
      <c r="A341" s="375" t="s">
        <v>1923</v>
      </c>
      <c r="B341" s="375" t="s">
        <v>500</v>
      </c>
      <c r="C341" s="379" t="s">
        <v>486</v>
      </c>
      <c r="D341" s="377">
        <v>39165</v>
      </c>
      <c r="E341" s="378">
        <v>154.55369999999999</v>
      </c>
    </row>
    <row r="342" spans="1:5" x14ac:dyDescent="0.25">
      <c r="A342" s="375" t="s">
        <v>1923</v>
      </c>
      <c r="B342" s="375" t="s">
        <v>2019</v>
      </c>
      <c r="C342" s="379" t="s">
        <v>486</v>
      </c>
      <c r="D342" s="377">
        <v>39167</v>
      </c>
      <c r="E342" s="378">
        <v>139.67660000000001</v>
      </c>
    </row>
    <row r="343" spans="1:5" x14ac:dyDescent="0.25">
      <c r="A343" s="375" t="s">
        <v>1923</v>
      </c>
      <c r="B343" s="375" t="s">
        <v>1986</v>
      </c>
      <c r="C343" s="379" t="s">
        <v>486</v>
      </c>
      <c r="D343" s="377">
        <v>39172</v>
      </c>
      <c r="E343" s="378">
        <v>136.4316</v>
      </c>
    </row>
    <row r="344" spans="1:5" x14ac:dyDescent="0.25">
      <c r="A344" s="375" t="s">
        <v>1911</v>
      </c>
      <c r="B344" s="375" t="s">
        <v>1955</v>
      </c>
      <c r="C344" s="379" t="s">
        <v>486</v>
      </c>
      <c r="D344" s="377">
        <v>39173</v>
      </c>
      <c r="E344" s="378">
        <v>159.59129999999999</v>
      </c>
    </row>
    <row r="345" spans="1:5" x14ac:dyDescent="0.25">
      <c r="A345" s="375" t="s">
        <v>1914</v>
      </c>
      <c r="B345" s="375" t="s">
        <v>417</v>
      </c>
      <c r="C345" s="379" t="s">
        <v>486</v>
      </c>
      <c r="D345" s="377">
        <v>39178</v>
      </c>
      <c r="E345" s="378">
        <v>138.18539999999999</v>
      </c>
    </row>
    <row r="346" spans="1:5" x14ac:dyDescent="0.25">
      <c r="A346" s="375" t="s">
        <v>1923</v>
      </c>
      <c r="B346" s="375" t="s">
        <v>2019</v>
      </c>
      <c r="C346" s="379" t="s">
        <v>486</v>
      </c>
      <c r="D346" s="377">
        <v>39185</v>
      </c>
      <c r="E346" s="378">
        <v>139.67660000000001</v>
      </c>
    </row>
    <row r="347" spans="1:5" x14ac:dyDescent="0.25">
      <c r="A347" s="375" t="s">
        <v>1923</v>
      </c>
      <c r="B347" s="375" t="s">
        <v>501</v>
      </c>
      <c r="C347" s="379" t="s">
        <v>486</v>
      </c>
      <c r="D347" s="377">
        <v>39188</v>
      </c>
      <c r="E347" s="378">
        <v>168.82409999999999</v>
      </c>
    </row>
    <row r="348" spans="1:5" x14ac:dyDescent="0.25">
      <c r="A348" s="375" t="s">
        <v>1923</v>
      </c>
      <c r="B348" s="375" t="s">
        <v>502</v>
      </c>
      <c r="C348" s="379" t="s">
        <v>486</v>
      </c>
      <c r="D348" s="377">
        <v>39193</v>
      </c>
      <c r="E348" s="378">
        <v>168.82409999999999</v>
      </c>
    </row>
    <row r="349" spans="1:5" x14ac:dyDescent="0.25">
      <c r="A349" s="375" t="s">
        <v>1923</v>
      </c>
      <c r="B349" s="375" t="s">
        <v>503</v>
      </c>
      <c r="C349" s="379" t="s">
        <v>486</v>
      </c>
      <c r="D349" s="377">
        <v>39196</v>
      </c>
      <c r="E349" s="378">
        <v>168.82409999999999</v>
      </c>
    </row>
    <row r="350" spans="1:5" x14ac:dyDescent="0.25">
      <c r="A350" s="375" t="s">
        <v>1923</v>
      </c>
      <c r="B350" s="375" t="s">
        <v>504</v>
      </c>
      <c r="C350" s="379" t="s">
        <v>486</v>
      </c>
      <c r="D350" s="377">
        <v>39201</v>
      </c>
      <c r="E350" s="378">
        <v>168.82409999999999</v>
      </c>
    </row>
    <row r="351" spans="1:5" x14ac:dyDescent="0.25">
      <c r="A351" s="375" t="s">
        <v>1923</v>
      </c>
      <c r="B351" s="375" t="s">
        <v>505</v>
      </c>
      <c r="C351" s="379" t="s">
        <v>486</v>
      </c>
      <c r="D351" s="377">
        <v>39210</v>
      </c>
      <c r="E351" s="378">
        <v>168.49420000000001</v>
      </c>
    </row>
    <row r="352" spans="1:5" x14ac:dyDescent="0.25">
      <c r="A352" s="375" t="s">
        <v>1914</v>
      </c>
      <c r="B352" s="375" t="s">
        <v>492</v>
      </c>
      <c r="C352" s="379" t="s">
        <v>486</v>
      </c>
      <c r="D352" s="377">
        <v>39220</v>
      </c>
      <c r="E352" s="378">
        <v>125.7127</v>
      </c>
    </row>
    <row r="353" spans="1:5" x14ac:dyDescent="0.25">
      <c r="A353" s="375" t="s">
        <v>1923</v>
      </c>
      <c r="B353" s="375" t="s">
        <v>506</v>
      </c>
      <c r="C353" s="379" t="s">
        <v>486</v>
      </c>
      <c r="D353" s="377">
        <v>39223</v>
      </c>
      <c r="E353" s="378">
        <v>168.49420000000001</v>
      </c>
    </row>
    <row r="354" spans="1:5" x14ac:dyDescent="0.25">
      <c r="A354" s="375" t="s">
        <v>1923</v>
      </c>
      <c r="B354" s="375" t="s">
        <v>2019</v>
      </c>
      <c r="C354" s="379" t="s">
        <v>486</v>
      </c>
      <c r="D354" s="377">
        <v>39224</v>
      </c>
      <c r="E354" s="378">
        <v>139.67660000000001</v>
      </c>
    </row>
    <row r="355" spans="1:5" x14ac:dyDescent="0.25">
      <c r="A355" s="375" t="s">
        <v>1923</v>
      </c>
      <c r="B355" s="375" t="s">
        <v>507</v>
      </c>
      <c r="C355" s="379" t="s">
        <v>486</v>
      </c>
      <c r="D355" s="377">
        <v>39228</v>
      </c>
      <c r="E355" s="378">
        <v>168.82409999999999</v>
      </c>
    </row>
    <row r="356" spans="1:5" x14ac:dyDescent="0.25">
      <c r="A356" s="375" t="s">
        <v>1923</v>
      </c>
      <c r="B356" s="375" t="s">
        <v>508</v>
      </c>
      <c r="C356" s="379" t="s">
        <v>486</v>
      </c>
      <c r="D356" s="377">
        <v>39238</v>
      </c>
      <c r="E356" s="378">
        <v>168.82409999999999</v>
      </c>
    </row>
    <row r="357" spans="1:5" x14ac:dyDescent="0.25">
      <c r="A357" s="375" t="s">
        <v>1923</v>
      </c>
      <c r="B357" s="375" t="s">
        <v>501</v>
      </c>
      <c r="C357" s="379" t="s">
        <v>486</v>
      </c>
      <c r="D357" s="377">
        <v>39242</v>
      </c>
      <c r="E357" s="378">
        <v>168.82409999999999</v>
      </c>
    </row>
    <row r="358" spans="1:5" x14ac:dyDescent="0.25">
      <c r="A358" s="375" t="s">
        <v>1923</v>
      </c>
      <c r="B358" s="375" t="s">
        <v>509</v>
      </c>
      <c r="C358" s="379" t="s">
        <v>486</v>
      </c>
      <c r="D358" s="377">
        <v>39242</v>
      </c>
      <c r="E358" s="378">
        <v>168.82409999999999</v>
      </c>
    </row>
    <row r="359" spans="1:5" x14ac:dyDescent="0.25">
      <c r="A359" s="375" t="s">
        <v>1916</v>
      </c>
      <c r="B359" s="375" t="s">
        <v>510</v>
      </c>
      <c r="C359" s="379" t="s">
        <v>486</v>
      </c>
      <c r="D359" s="377">
        <v>39243</v>
      </c>
      <c r="E359" s="378">
        <v>155.37</v>
      </c>
    </row>
    <row r="360" spans="1:5" x14ac:dyDescent="0.25">
      <c r="A360" s="375" t="s">
        <v>1923</v>
      </c>
      <c r="B360" s="375" t="s">
        <v>2019</v>
      </c>
      <c r="C360" s="379" t="s">
        <v>486</v>
      </c>
      <c r="D360" s="377">
        <v>39243</v>
      </c>
      <c r="E360" s="378">
        <v>139.67660000000001</v>
      </c>
    </row>
    <row r="361" spans="1:5" x14ac:dyDescent="0.25">
      <c r="A361" s="375" t="s">
        <v>1923</v>
      </c>
      <c r="B361" s="375" t="s">
        <v>502</v>
      </c>
      <c r="C361" s="379" t="s">
        <v>486</v>
      </c>
      <c r="D361" s="377">
        <v>39244</v>
      </c>
      <c r="E361" s="378">
        <v>168.82409999999999</v>
      </c>
    </row>
    <row r="362" spans="1:5" x14ac:dyDescent="0.25">
      <c r="A362" s="375" t="s">
        <v>1923</v>
      </c>
      <c r="B362" s="375" t="s">
        <v>511</v>
      </c>
      <c r="C362" s="379" t="s">
        <v>486</v>
      </c>
      <c r="D362" s="377">
        <v>39248</v>
      </c>
      <c r="E362" s="378">
        <v>168.82409999999999</v>
      </c>
    </row>
    <row r="363" spans="1:5" x14ac:dyDescent="0.25">
      <c r="A363" s="375" t="s">
        <v>1923</v>
      </c>
      <c r="B363" s="375" t="s">
        <v>487</v>
      </c>
      <c r="C363" s="379" t="s">
        <v>486</v>
      </c>
      <c r="D363" s="377">
        <v>39257</v>
      </c>
      <c r="E363" s="378">
        <v>174.62880000000001</v>
      </c>
    </row>
    <row r="364" spans="1:5" x14ac:dyDescent="0.25">
      <c r="A364" s="375" t="s">
        <v>1911</v>
      </c>
      <c r="B364" s="375" t="s">
        <v>451</v>
      </c>
      <c r="C364" s="379" t="s">
        <v>486</v>
      </c>
      <c r="D364" s="377">
        <v>39264</v>
      </c>
      <c r="E364" s="378">
        <v>140.32570000000001</v>
      </c>
    </row>
    <row r="365" spans="1:5" x14ac:dyDescent="0.25">
      <c r="A365" s="375" t="s">
        <v>1914</v>
      </c>
      <c r="B365" s="375" t="s">
        <v>512</v>
      </c>
      <c r="C365" s="379" t="s">
        <v>486</v>
      </c>
      <c r="D365" s="377">
        <v>39277</v>
      </c>
      <c r="E365" s="378">
        <v>138.18539999999999</v>
      </c>
    </row>
    <row r="366" spans="1:5" x14ac:dyDescent="0.25">
      <c r="A366" s="375" t="s">
        <v>1916</v>
      </c>
      <c r="B366" s="375" t="s">
        <v>513</v>
      </c>
      <c r="C366" s="379" t="s">
        <v>486</v>
      </c>
      <c r="D366" s="377">
        <v>39280</v>
      </c>
      <c r="E366" s="378">
        <v>118.2955</v>
      </c>
    </row>
    <row r="367" spans="1:5" x14ac:dyDescent="0.25">
      <c r="A367" s="375" t="s">
        <v>1923</v>
      </c>
      <c r="B367" s="375" t="s">
        <v>508</v>
      </c>
      <c r="C367" s="379" t="s">
        <v>486</v>
      </c>
      <c r="D367" s="377">
        <v>39286</v>
      </c>
      <c r="E367" s="378">
        <v>168.82409999999999</v>
      </c>
    </row>
    <row r="368" spans="1:5" x14ac:dyDescent="0.25">
      <c r="A368" s="375" t="s">
        <v>1923</v>
      </c>
      <c r="B368" s="375" t="s">
        <v>514</v>
      </c>
      <c r="C368" s="379" t="s">
        <v>486</v>
      </c>
      <c r="D368" s="377">
        <v>39287</v>
      </c>
      <c r="E368" s="378">
        <v>170.88329999999999</v>
      </c>
    </row>
    <row r="369" spans="1:5" x14ac:dyDescent="0.25">
      <c r="A369" s="375" t="s">
        <v>1916</v>
      </c>
      <c r="B369" s="375" t="s">
        <v>515</v>
      </c>
      <c r="C369" s="379" t="s">
        <v>486</v>
      </c>
      <c r="D369" s="377">
        <v>39291</v>
      </c>
      <c r="E369" s="378">
        <v>135.34620000000001</v>
      </c>
    </row>
    <row r="370" spans="1:5" x14ac:dyDescent="0.25">
      <c r="A370" s="375" t="s">
        <v>1923</v>
      </c>
      <c r="B370" s="375" t="s">
        <v>1999</v>
      </c>
      <c r="C370" s="379" t="s">
        <v>486</v>
      </c>
      <c r="D370" s="377">
        <v>39294</v>
      </c>
      <c r="E370" s="378">
        <v>168.82409999999999</v>
      </c>
    </row>
    <row r="371" spans="1:5" x14ac:dyDescent="0.25">
      <c r="A371" s="375" t="s">
        <v>1916</v>
      </c>
      <c r="B371" s="375" t="s">
        <v>1991</v>
      </c>
      <c r="C371" s="379" t="s">
        <v>486</v>
      </c>
      <c r="D371" s="377">
        <v>39294</v>
      </c>
      <c r="E371" s="378">
        <v>171.8022</v>
      </c>
    </row>
    <row r="372" spans="1:5" x14ac:dyDescent="0.25">
      <c r="A372" s="375" t="s">
        <v>1923</v>
      </c>
      <c r="B372" s="375" t="s">
        <v>516</v>
      </c>
      <c r="C372" s="379" t="s">
        <v>486</v>
      </c>
      <c r="D372" s="377">
        <v>39297</v>
      </c>
      <c r="E372" s="378">
        <v>154.55369999999999</v>
      </c>
    </row>
    <row r="373" spans="1:5" x14ac:dyDescent="0.25">
      <c r="A373" s="375" t="s">
        <v>1923</v>
      </c>
      <c r="B373" s="375" t="s">
        <v>517</v>
      </c>
      <c r="C373" s="379" t="s">
        <v>486</v>
      </c>
      <c r="D373" s="377">
        <v>39299</v>
      </c>
      <c r="E373" s="378">
        <v>175.00149999999999</v>
      </c>
    </row>
    <row r="374" spans="1:5" x14ac:dyDescent="0.25">
      <c r="A374" s="375" t="s">
        <v>1923</v>
      </c>
      <c r="B374" s="375" t="s">
        <v>1954</v>
      </c>
      <c r="C374" s="379" t="s">
        <v>486</v>
      </c>
      <c r="D374" s="377">
        <v>39300</v>
      </c>
      <c r="E374" s="378">
        <v>168.82409999999999</v>
      </c>
    </row>
    <row r="375" spans="1:5" x14ac:dyDescent="0.25">
      <c r="A375" s="375" t="s">
        <v>1923</v>
      </c>
      <c r="B375" s="375" t="s">
        <v>497</v>
      </c>
      <c r="C375" s="379" t="s">
        <v>486</v>
      </c>
      <c r="D375" s="377">
        <v>39300</v>
      </c>
      <c r="E375" s="378">
        <v>174.62880000000001</v>
      </c>
    </row>
    <row r="376" spans="1:5" x14ac:dyDescent="0.25">
      <c r="A376" s="375" t="s">
        <v>1916</v>
      </c>
      <c r="B376" s="375" t="s">
        <v>440</v>
      </c>
      <c r="C376" s="379" t="s">
        <v>486</v>
      </c>
      <c r="D376" s="377">
        <v>39304</v>
      </c>
      <c r="E376" s="378">
        <v>124.3043</v>
      </c>
    </row>
    <row r="377" spans="1:5" x14ac:dyDescent="0.25">
      <c r="A377" s="375" t="s">
        <v>1923</v>
      </c>
      <c r="B377" s="375" t="s">
        <v>490</v>
      </c>
      <c r="C377" s="379" t="s">
        <v>486</v>
      </c>
      <c r="D377" s="377">
        <v>39314</v>
      </c>
      <c r="E377" s="378">
        <v>175.00149999999999</v>
      </c>
    </row>
    <row r="378" spans="1:5" x14ac:dyDescent="0.25">
      <c r="A378" s="375" t="s">
        <v>1923</v>
      </c>
      <c r="B378" s="375" t="s">
        <v>518</v>
      </c>
      <c r="C378" s="379" t="s">
        <v>486</v>
      </c>
      <c r="D378" s="377">
        <v>39321</v>
      </c>
      <c r="E378" s="378">
        <v>168.82409999999999</v>
      </c>
    </row>
    <row r="379" spans="1:5" x14ac:dyDescent="0.25">
      <c r="A379" s="375" t="s">
        <v>1916</v>
      </c>
      <c r="B379" s="375" t="s">
        <v>1991</v>
      </c>
      <c r="C379" s="379" t="s">
        <v>486</v>
      </c>
      <c r="D379" s="377">
        <v>39327</v>
      </c>
      <c r="E379" s="378">
        <v>171.8022</v>
      </c>
    </row>
    <row r="380" spans="1:5" x14ac:dyDescent="0.25">
      <c r="A380" s="375" t="s">
        <v>1916</v>
      </c>
      <c r="B380" s="375" t="s">
        <v>519</v>
      </c>
      <c r="C380" s="379" t="s">
        <v>486</v>
      </c>
      <c r="D380" s="377">
        <v>39328</v>
      </c>
      <c r="E380" s="378">
        <v>155.37</v>
      </c>
    </row>
    <row r="381" spans="1:5" x14ac:dyDescent="0.25">
      <c r="A381" s="375" t="s">
        <v>1916</v>
      </c>
      <c r="B381" s="375" t="s">
        <v>520</v>
      </c>
      <c r="C381" s="379" t="s">
        <v>486</v>
      </c>
      <c r="D381" s="377">
        <v>39336</v>
      </c>
      <c r="E381" s="378">
        <v>190.0909</v>
      </c>
    </row>
    <row r="382" spans="1:5" x14ac:dyDescent="0.25">
      <c r="A382" s="375" t="s">
        <v>1923</v>
      </c>
      <c r="B382" s="375" t="s">
        <v>500</v>
      </c>
      <c r="C382" s="379" t="s">
        <v>486</v>
      </c>
      <c r="D382" s="377">
        <v>39340</v>
      </c>
      <c r="E382" s="378">
        <v>154.55369999999999</v>
      </c>
    </row>
    <row r="383" spans="1:5" x14ac:dyDescent="0.25">
      <c r="A383" s="375" t="s">
        <v>1916</v>
      </c>
      <c r="B383" s="375" t="s">
        <v>391</v>
      </c>
      <c r="C383" s="379" t="s">
        <v>486</v>
      </c>
      <c r="D383" s="377">
        <v>39347</v>
      </c>
      <c r="E383" s="378">
        <v>172.93090000000001</v>
      </c>
    </row>
    <row r="384" spans="1:5" x14ac:dyDescent="0.25">
      <c r="A384" s="375" t="s">
        <v>1923</v>
      </c>
      <c r="B384" s="375" t="s">
        <v>500</v>
      </c>
      <c r="C384" s="379" t="s">
        <v>486</v>
      </c>
      <c r="D384" s="377">
        <v>39350</v>
      </c>
      <c r="E384" s="378">
        <v>154.55369999999999</v>
      </c>
    </row>
    <row r="385" spans="1:5" x14ac:dyDescent="0.25">
      <c r="A385" s="375" t="s">
        <v>1916</v>
      </c>
      <c r="B385" s="375" t="s">
        <v>367</v>
      </c>
      <c r="C385" s="379" t="s">
        <v>486</v>
      </c>
      <c r="D385" s="377">
        <v>39354</v>
      </c>
      <c r="E385" s="378">
        <v>135.1711</v>
      </c>
    </row>
    <row r="386" spans="1:5" x14ac:dyDescent="0.25">
      <c r="A386" s="375" t="s">
        <v>1916</v>
      </c>
      <c r="B386" s="375" t="s">
        <v>369</v>
      </c>
      <c r="C386" s="379" t="s">
        <v>486</v>
      </c>
      <c r="D386" s="377">
        <v>39354</v>
      </c>
      <c r="E386" s="378">
        <v>135.34620000000001</v>
      </c>
    </row>
    <row r="387" spans="1:5" x14ac:dyDescent="0.25">
      <c r="A387" s="375" t="s">
        <v>1923</v>
      </c>
      <c r="B387" s="375" t="s">
        <v>518</v>
      </c>
      <c r="C387" s="379" t="s">
        <v>486</v>
      </c>
      <c r="D387" s="377">
        <v>39360</v>
      </c>
      <c r="E387" s="378">
        <v>168.82409999999999</v>
      </c>
    </row>
    <row r="388" spans="1:5" x14ac:dyDescent="0.25">
      <c r="A388" s="375" t="s">
        <v>1911</v>
      </c>
      <c r="B388" s="375" t="s">
        <v>371</v>
      </c>
      <c r="C388" s="379" t="s">
        <v>486</v>
      </c>
      <c r="D388" s="377">
        <v>39361</v>
      </c>
      <c r="E388" s="378">
        <v>140.32570000000001</v>
      </c>
    </row>
    <row r="389" spans="1:5" x14ac:dyDescent="0.25">
      <c r="A389" s="375" t="s">
        <v>1923</v>
      </c>
      <c r="B389" s="375" t="s">
        <v>521</v>
      </c>
      <c r="C389" s="379" t="s">
        <v>486</v>
      </c>
      <c r="D389" s="377">
        <v>39368</v>
      </c>
      <c r="E389" s="378">
        <v>139.67660000000001</v>
      </c>
    </row>
    <row r="390" spans="1:5" x14ac:dyDescent="0.25">
      <c r="A390" s="375" t="s">
        <v>1911</v>
      </c>
      <c r="B390" s="375" t="s">
        <v>522</v>
      </c>
      <c r="C390" s="379" t="s">
        <v>486</v>
      </c>
      <c r="D390" s="377">
        <v>39369</v>
      </c>
      <c r="E390" s="378">
        <v>160.78460000000001</v>
      </c>
    </row>
    <row r="391" spans="1:5" x14ac:dyDescent="0.25">
      <c r="A391" s="375" t="s">
        <v>1923</v>
      </c>
      <c r="B391" s="375" t="s">
        <v>363</v>
      </c>
      <c r="C391" s="379" t="s">
        <v>486</v>
      </c>
      <c r="D391" s="377">
        <v>39371</v>
      </c>
      <c r="E391" s="378">
        <v>136.4316</v>
      </c>
    </row>
    <row r="392" spans="1:5" x14ac:dyDescent="0.25">
      <c r="A392" s="375" t="s">
        <v>1914</v>
      </c>
      <c r="B392" s="375" t="s">
        <v>523</v>
      </c>
      <c r="C392" s="379" t="s">
        <v>486</v>
      </c>
      <c r="D392" s="377">
        <v>39374</v>
      </c>
      <c r="E392" s="378">
        <v>125.7127</v>
      </c>
    </row>
    <row r="393" spans="1:5" x14ac:dyDescent="0.25">
      <c r="A393" s="375" t="s">
        <v>1916</v>
      </c>
      <c r="B393" s="375" t="s">
        <v>367</v>
      </c>
      <c r="C393" s="379" t="s">
        <v>486</v>
      </c>
      <c r="D393" s="377">
        <v>39389</v>
      </c>
      <c r="E393" s="378">
        <v>135.1711</v>
      </c>
    </row>
    <row r="394" spans="1:5" x14ac:dyDescent="0.25">
      <c r="A394" s="375" t="s">
        <v>1923</v>
      </c>
      <c r="B394" s="375" t="s">
        <v>524</v>
      </c>
      <c r="C394" s="379" t="s">
        <v>486</v>
      </c>
      <c r="D394" s="377">
        <v>39389</v>
      </c>
      <c r="E394" s="378">
        <v>168.82409999999999</v>
      </c>
    </row>
    <row r="395" spans="1:5" x14ac:dyDescent="0.25">
      <c r="A395" s="375" t="s">
        <v>1914</v>
      </c>
      <c r="B395" s="375" t="s">
        <v>512</v>
      </c>
      <c r="C395" s="379" t="s">
        <v>486</v>
      </c>
      <c r="D395" s="377">
        <v>39391</v>
      </c>
      <c r="E395" s="378">
        <v>138.18539999999999</v>
      </c>
    </row>
    <row r="396" spans="1:5" x14ac:dyDescent="0.25">
      <c r="A396" s="375" t="s">
        <v>1916</v>
      </c>
      <c r="B396" s="375" t="s">
        <v>440</v>
      </c>
      <c r="C396" s="379" t="s">
        <v>486</v>
      </c>
      <c r="D396" s="377">
        <v>39391</v>
      </c>
      <c r="E396" s="378">
        <v>124.3043</v>
      </c>
    </row>
    <row r="397" spans="1:5" x14ac:dyDescent="0.25">
      <c r="A397" s="375" t="s">
        <v>1923</v>
      </c>
      <c r="B397" s="375" t="s">
        <v>1938</v>
      </c>
      <c r="C397" s="379" t="s">
        <v>486</v>
      </c>
      <c r="D397" s="377">
        <v>39398</v>
      </c>
      <c r="E397" s="378">
        <v>168.49420000000001</v>
      </c>
    </row>
    <row r="398" spans="1:5" x14ac:dyDescent="0.25">
      <c r="A398" s="375" t="s">
        <v>1923</v>
      </c>
      <c r="B398" s="375" t="s">
        <v>525</v>
      </c>
      <c r="C398" s="379" t="s">
        <v>486</v>
      </c>
      <c r="D398" s="377">
        <v>39404</v>
      </c>
      <c r="E398" s="378">
        <v>168.49420000000001</v>
      </c>
    </row>
    <row r="399" spans="1:5" x14ac:dyDescent="0.25">
      <c r="A399" s="375" t="s">
        <v>1923</v>
      </c>
      <c r="B399" s="375" t="s">
        <v>1986</v>
      </c>
      <c r="C399" s="379" t="s">
        <v>486</v>
      </c>
      <c r="D399" s="377">
        <v>39420</v>
      </c>
      <c r="E399" s="378">
        <v>136.4316</v>
      </c>
    </row>
    <row r="400" spans="1:5" x14ac:dyDescent="0.25">
      <c r="A400" s="375" t="s">
        <v>1914</v>
      </c>
      <c r="B400" s="375" t="s">
        <v>526</v>
      </c>
      <c r="C400" s="379" t="s">
        <v>486</v>
      </c>
      <c r="D400" s="377">
        <v>39426</v>
      </c>
      <c r="E400" s="378">
        <v>151.3578</v>
      </c>
    </row>
    <row r="401" spans="1:5" x14ac:dyDescent="0.25">
      <c r="A401" s="375" t="s">
        <v>1923</v>
      </c>
      <c r="B401" s="375" t="s">
        <v>527</v>
      </c>
      <c r="C401" s="379" t="s">
        <v>486</v>
      </c>
      <c r="D401" s="377">
        <v>39427</v>
      </c>
      <c r="E401" s="378">
        <v>154.55369999999999</v>
      </c>
    </row>
    <row r="402" spans="1:5" x14ac:dyDescent="0.25">
      <c r="A402" s="375" t="s">
        <v>1923</v>
      </c>
      <c r="B402" s="375" t="s">
        <v>528</v>
      </c>
      <c r="C402" s="379" t="s">
        <v>486</v>
      </c>
      <c r="D402" s="377">
        <v>39430</v>
      </c>
      <c r="E402" s="378">
        <v>219.76</v>
      </c>
    </row>
    <row r="403" spans="1:5" x14ac:dyDescent="0.25">
      <c r="A403" s="375" t="s">
        <v>1923</v>
      </c>
      <c r="B403" s="375" t="s">
        <v>529</v>
      </c>
      <c r="C403" s="379" t="s">
        <v>486</v>
      </c>
      <c r="D403" s="377">
        <v>39437</v>
      </c>
      <c r="E403" s="378">
        <v>175.00149999999999</v>
      </c>
    </row>
    <row r="404" spans="1:5" x14ac:dyDescent="0.25">
      <c r="A404" s="375" t="s">
        <v>1923</v>
      </c>
      <c r="B404" s="375" t="s">
        <v>530</v>
      </c>
      <c r="C404" s="379" t="s">
        <v>486</v>
      </c>
      <c r="D404" s="377">
        <v>39438</v>
      </c>
      <c r="E404" s="378">
        <v>174.62880000000001</v>
      </c>
    </row>
    <row r="405" spans="1:5" x14ac:dyDescent="0.25">
      <c r="A405" s="375" t="s">
        <v>1914</v>
      </c>
      <c r="B405" s="375" t="s">
        <v>485</v>
      </c>
      <c r="C405" s="379" t="s">
        <v>531</v>
      </c>
      <c r="D405" s="377">
        <v>39094</v>
      </c>
      <c r="E405" s="378">
        <v>190.66380000000001</v>
      </c>
    </row>
    <row r="406" spans="1:5" x14ac:dyDescent="0.25">
      <c r="A406" s="375" t="s">
        <v>1923</v>
      </c>
      <c r="B406" s="375" t="s">
        <v>2182</v>
      </c>
      <c r="C406" s="379" t="s">
        <v>531</v>
      </c>
      <c r="D406" s="377">
        <v>39098</v>
      </c>
      <c r="E406" s="378">
        <v>214.17189999999999</v>
      </c>
    </row>
    <row r="407" spans="1:5" x14ac:dyDescent="0.25">
      <c r="A407" s="375" t="s">
        <v>1911</v>
      </c>
      <c r="B407" s="375" t="s">
        <v>2183</v>
      </c>
      <c r="C407" s="379" t="s">
        <v>531</v>
      </c>
      <c r="D407" s="377">
        <v>39118</v>
      </c>
      <c r="E407" s="378">
        <v>184.0565</v>
      </c>
    </row>
    <row r="408" spans="1:5" x14ac:dyDescent="0.25">
      <c r="A408" s="375" t="s">
        <v>1916</v>
      </c>
      <c r="B408" s="375" t="s">
        <v>2184</v>
      </c>
      <c r="C408" s="379" t="s">
        <v>531</v>
      </c>
      <c r="D408" s="377">
        <v>39136</v>
      </c>
      <c r="E408" s="378">
        <v>185.70439999999999</v>
      </c>
    </row>
    <row r="409" spans="1:5" x14ac:dyDescent="0.25">
      <c r="A409" s="375" t="s">
        <v>1914</v>
      </c>
      <c r="B409" s="375" t="s">
        <v>2185</v>
      </c>
      <c r="C409" s="379" t="s">
        <v>531</v>
      </c>
      <c r="D409" s="377">
        <v>39153</v>
      </c>
      <c r="E409" s="378">
        <v>134.53620000000001</v>
      </c>
    </row>
    <row r="410" spans="1:5" x14ac:dyDescent="0.25">
      <c r="A410" s="375" t="s">
        <v>1916</v>
      </c>
      <c r="B410" s="375" t="s">
        <v>397</v>
      </c>
      <c r="C410" s="379" t="s">
        <v>531</v>
      </c>
      <c r="D410" s="377">
        <v>39174</v>
      </c>
      <c r="E410" s="378">
        <v>183.9495</v>
      </c>
    </row>
    <row r="411" spans="1:5" x14ac:dyDescent="0.25">
      <c r="A411" s="375" t="s">
        <v>1914</v>
      </c>
      <c r="B411" s="375" t="s">
        <v>2186</v>
      </c>
      <c r="C411" s="379" t="s">
        <v>531</v>
      </c>
      <c r="D411" s="377">
        <v>39178</v>
      </c>
      <c r="E411" s="378">
        <v>214.1009</v>
      </c>
    </row>
    <row r="412" spans="1:5" x14ac:dyDescent="0.25">
      <c r="A412" s="375" t="s">
        <v>1916</v>
      </c>
      <c r="B412" s="375" t="s">
        <v>1994</v>
      </c>
      <c r="C412" s="379" t="s">
        <v>531</v>
      </c>
      <c r="D412" s="377">
        <v>39182</v>
      </c>
      <c r="E412" s="378">
        <v>189.41829999999999</v>
      </c>
    </row>
    <row r="413" spans="1:5" x14ac:dyDescent="0.25">
      <c r="A413" s="375" t="s">
        <v>1911</v>
      </c>
      <c r="B413" s="375" t="s">
        <v>2187</v>
      </c>
      <c r="C413" s="379" t="s">
        <v>531</v>
      </c>
      <c r="D413" s="377">
        <v>39188</v>
      </c>
      <c r="E413" s="378">
        <v>190.96250000000001</v>
      </c>
    </row>
    <row r="414" spans="1:5" x14ac:dyDescent="0.25">
      <c r="A414" s="375" t="s">
        <v>1914</v>
      </c>
      <c r="B414" s="375" t="s">
        <v>2188</v>
      </c>
      <c r="C414" s="379" t="s">
        <v>531</v>
      </c>
      <c r="D414" s="377">
        <v>39202</v>
      </c>
      <c r="E414" s="378">
        <v>134.53620000000001</v>
      </c>
    </row>
    <row r="415" spans="1:5" x14ac:dyDescent="0.25">
      <c r="A415" s="375" t="s">
        <v>1923</v>
      </c>
      <c r="B415" s="375" t="s">
        <v>2019</v>
      </c>
      <c r="C415" s="379" t="s">
        <v>531</v>
      </c>
      <c r="D415" s="377">
        <v>39224</v>
      </c>
      <c r="E415" s="378">
        <v>197.95179999999999</v>
      </c>
    </row>
    <row r="416" spans="1:5" x14ac:dyDescent="0.25">
      <c r="A416" s="375" t="s">
        <v>1916</v>
      </c>
      <c r="B416" s="375" t="s">
        <v>433</v>
      </c>
      <c r="C416" s="379" t="s">
        <v>531</v>
      </c>
      <c r="D416" s="377">
        <v>39228</v>
      </c>
      <c r="E416" s="378">
        <v>184.2783</v>
      </c>
    </row>
    <row r="417" spans="1:5" x14ac:dyDescent="0.25">
      <c r="A417" s="375" t="s">
        <v>1916</v>
      </c>
      <c r="B417" s="375" t="s">
        <v>2189</v>
      </c>
      <c r="C417" s="379" t="s">
        <v>531</v>
      </c>
      <c r="D417" s="377">
        <v>39231</v>
      </c>
      <c r="E417" s="378">
        <v>185.70439999999999</v>
      </c>
    </row>
    <row r="418" spans="1:5" x14ac:dyDescent="0.25">
      <c r="A418" s="375" t="s">
        <v>1914</v>
      </c>
      <c r="B418" s="375" t="s">
        <v>2190</v>
      </c>
      <c r="C418" s="379" t="s">
        <v>531</v>
      </c>
      <c r="D418" s="377">
        <v>39237</v>
      </c>
      <c r="E418" s="378">
        <v>211.05500000000001</v>
      </c>
    </row>
    <row r="419" spans="1:5" x14ac:dyDescent="0.25">
      <c r="A419" s="375" t="s">
        <v>1916</v>
      </c>
      <c r="B419" s="375" t="s">
        <v>445</v>
      </c>
      <c r="C419" s="379" t="s">
        <v>531</v>
      </c>
      <c r="D419" s="377">
        <v>39245</v>
      </c>
      <c r="E419" s="378">
        <v>209.44110000000001</v>
      </c>
    </row>
    <row r="420" spans="1:5" x14ac:dyDescent="0.25">
      <c r="A420" s="375" t="s">
        <v>1916</v>
      </c>
      <c r="B420" s="375" t="s">
        <v>435</v>
      </c>
      <c r="C420" s="379" t="s">
        <v>531</v>
      </c>
      <c r="D420" s="377">
        <v>39269</v>
      </c>
      <c r="E420" s="378">
        <v>228.13730000000001</v>
      </c>
    </row>
    <row r="421" spans="1:5" x14ac:dyDescent="0.25">
      <c r="A421" s="375" t="s">
        <v>1914</v>
      </c>
      <c r="B421" s="375" t="s">
        <v>2191</v>
      </c>
      <c r="C421" s="379" t="s">
        <v>531</v>
      </c>
      <c r="D421" s="377">
        <v>39271</v>
      </c>
      <c r="E421" s="378">
        <v>185.15260000000001</v>
      </c>
    </row>
    <row r="422" spans="1:5" x14ac:dyDescent="0.25">
      <c r="A422" s="375" t="s">
        <v>1914</v>
      </c>
      <c r="B422" s="375" t="s">
        <v>2192</v>
      </c>
      <c r="C422" s="379" t="s">
        <v>531</v>
      </c>
      <c r="D422" s="377">
        <v>39272</v>
      </c>
      <c r="E422" s="378">
        <v>180.18940000000001</v>
      </c>
    </row>
    <row r="423" spans="1:5" x14ac:dyDescent="0.25">
      <c r="A423" s="375" t="s">
        <v>1916</v>
      </c>
      <c r="B423" s="375" t="s">
        <v>468</v>
      </c>
      <c r="C423" s="379" t="s">
        <v>531</v>
      </c>
      <c r="D423" s="377">
        <v>39279</v>
      </c>
      <c r="E423" s="378">
        <v>185.70439999999999</v>
      </c>
    </row>
    <row r="424" spans="1:5" x14ac:dyDescent="0.25">
      <c r="A424" s="375" t="s">
        <v>1914</v>
      </c>
      <c r="B424" s="375" t="s">
        <v>485</v>
      </c>
      <c r="C424" s="379" t="s">
        <v>531</v>
      </c>
      <c r="D424" s="377">
        <v>39313</v>
      </c>
      <c r="E424" s="378">
        <v>190.66380000000001</v>
      </c>
    </row>
    <row r="425" spans="1:5" x14ac:dyDescent="0.25">
      <c r="A425" s="375" t="s">
        <v>1916</v>
      </c>
      <c r="B425" s="375" t="s">
        <v>2193</v>
      </c>
      <c r="C425" s="379" t="s">
        <v>531</v>
      </c>
      <c r="D425" s="377">
        <v>39314</v>
      </c>
      <c r="E425" s="378">
        <v>184.0753</v>
      </c>
    </row>
    <row r="426" spans="1:5" x14ac:dyDescent="0.25">
      <c r="A426" s="375" t="s">
        <v>1923</v>
      </c>
      <c r="B426" s="375" t="s">
        <v>1986</v>
      </c>
      <c r="C426" s="379" t="s">
        <v>531</v>
      </c>
      <c r="D426" s="377">
        <v>39315</v>
      </c>
      <c r="E426" s="378">
        <v>175.8296</v>
      </c>
    </row>
    <row r="427" spans="1:5" x14ac:dyDescent="0.25">
      <c r="A427" s="375" t="s">
        <v>1911</v>
      </c>
      <c r="B427" s="375" t="s">
        <v>2194</v>
      </c>
      <c r="C427" s="379" t="s">
        <v>531</v>
      </c>
      <c r="D427" s="377">
        <v>39318</v>
      </c>
      <c r="E427" s="378">
        <v>190.96250000000001</v>
      </c>
    </row>
    <row r="428" spans="1:5" x14ac:dyDescent="0.25">
      <c r="A428" s="375" t="s">
        <v>1923</v>
      </c>
      <c r="B428" s="375" t="s">
        <v>467</v>
      </c>
      <c r="C428" s="379" t="s">
        <v>531</v>
      </c>
      <c r="D428" s="377">
        <v>39318</v>
      </c>
      <c r="E428" s="378">
        <v>175.8296</v>
      </c>
    </row>
    <row r="429" spans="1:5" x14ac:dyDescent="0.25">
      <c r="A429" s="375" t="s">
        <v>1911</v>
      </c>
      <c r="B429" s="375" t="s">
        <v>2195</v>
      </c>
      <c r="C429" s="379" t="s">
        <v>531</v>
      </c>
      <c r="D429" s="377">
        <v>39325</v>
      </c>
      <c r="E429" s="378">
        <v>205.8</v>
      </c>
    </row>
    <row r="430" spans="1:5" x14ac:dyDescent="0.25">
      <c r="A430" s="375" t="s">
        <v>1923</v>
      </c>
      <c r="B430" s="375" t="s">
        <v>2019</v>
      </c>
      <c r="C430" s="379" t="s">
        <v>531</v>
      </c>
      <c r="D430" s="377">
        <v>39328</v>
      </c>
      <c r="E430" s="378">
        <v>197.95179999999999</v>
      </c>
    </row>
    <row r="431" spans="1:5" x14ac:dyDescent="0.25">
      <c r="A431" s="375" t="s">
        <v>1923</v>
      </c>
      <c r="B431" s="375" t="s">
        <v>2019</v>
      </c>
      <c r="C431" s="379" t="s">
        <v>531</v>
      </c>
      <c r="D431" s="377">
        <v>39332</v>
      </c>
      <c r="E431" s="378">
        <v>197.95179999999999</v>
      </c>
    </row>
    <row r="432" spans="1:5" x14ac:dyDescent="0.25">
      <c r="A432" s="375" t="s">
        <v>1916</v>
      </c>
      <c r="B432" s="375" t="s">
        <v>1918</v>
      </c>
      <c r="C432" s="379" t="s">
        <v>531</v>
      </c>
      <c r="D432" s="377">
        <v>39348</v>
      </c>
      <c r="E432" s="378">
        <v>197.976</v>
      </c>
    </row>
    <row r="433" spans="1:5" x14ac:dyDescent="0.25">
      <c r="A433" s="375" t="s">
        <v>1914</v>
      </c>
      <c r="B433" s="375" t="s">
        <v>2196</v>
      </c>
      <c r="C433" s="379" t="s">
        <v>531</v>
      </c>
      <c r="D433" s="377">
        <v>39350</v>
      </c>
      <c r="E433" s="378">
        <v>214.1009</v>
      </c>
    </row>
    <row r="434" spans="1:5" x14ac:dyDescent="0.25">
      <c r="A434" s="375" t="s">
        <v>1911</v>
      </c>
      <c r="B434" s="375" t="s">
        <v>2197</v>
      </c>
      <c r="C434" s="379" t="s">
        <v>531</v>
      </c>
      <c r="D434" s="377">
        <v>39354</v>
      </c>
      <c r="E434" s="378">
        <v>205.8</v>
      </c>
    </row>
    <row r="435" spans="1:5" x14ac:dyDescent="0.25">
      <c r="A435" s="375" t="s">
        <v>1911</v>
      </c>
      <c r="B435" s="375" t="s">
        <v>2198</v>
      </c>
      <c r="C435" s="379" t="s">
        <v>531</v>
      </c>
      <c r="D435" s="377">
        <v>39354</v>
      </c>
      <c r="E435" s="378">
        <v>226.506</v>
      </c>
    </row>
    <row r="436" spans="1:5" x14ac:dyDescent="0.25">
      <c r="A436" s="375" t="s">
        <v>1923</v>
      </c>
      <c r="B436" s="375" t="s">
        <v>2199</v>
      </c>
      <c r="C436" s="379" t="s">
        <v>531</v>
      </c>
      <c r="D436" s="377">
        <v>39356</v>
      </c>
      <c r="E436" s="378">
        <v>204.19800000000001</v>
      </c>
    </row>
    <row r="437" spans="1:5" x14ac:dyDescent="0.25">
      <c r="A437" s="375" t="s">
        <v>1914</v>
      </c>
      <c r="B437" s="375" t="s">
        <v>2200</v>
      </c>
      <c r="C437" s="379" t="s">
        <v>531</v>
      </c>
      <c r="D437" s="377">
        <v>39361</v>
      </c>
      <c r="E437" s="378">
        <v>214.1009</v>
      </c>
    </row>
    <row r="438" spans="1:5" x14ac:dyDescent="0.25">
      <c r="A438" s="375" t="s">
        <v>1911</v>
      </c>
      <c r="B438" s="375" t="s">
        <v>412</v>
      </c>
      <c r="C438" s="379" t="s">
        <v>531</v>
      </c>
      <c r="D438" s="377">
        <v>39364</v>
      </c>
      <c r="E438" s="378">
        <v>190.96250000000001</v>
      </c>
    </row>
    <row r="439" spans="1:5" x14ac:dyDescent="0.25">
      <c r="A439" s="375" t="s">
        <v>1923</v>
      </c>
      <c r="B439" s="375" t="s">
        <v>2201</v>
      </c>
      <c r="C439" s="379" t="s">
        <v>531</v>
      </c>
      <c r="D439" s="377">
        <v>39364</v>
      </c>
      <c r="E439" s="378">
        <v>197.95179999999999</v>
      </c>
    </row>
    <row r="440" spans="1:5" x14ac:dyDescent="0.25">
      <c r="A440" s="375" t="s">
        <v>1914</v>
      </c>
      <c r="B440" s="375" t="s">
        <v>2202</v>
      </c>
      <c r="C440" s="379" t="s">
        <v>531</v>
      </c>
      <c r="D440" s="377">
        <v>39370</v>
      </c>
      <c r="E440" s="378">
        <v>211.05500000000001</v>
      </c>
    </row>
    <row r="441" spans="1:5" x14ac:dyDescent="0.25">
      <c r="A441" s="375" t="s">
        <v>1914</v>
      </c>
      <c r="B441" s="375" t="s">
        <v>2203</v>
      </c>
      <c r="C441" s="379" t="s">
        <v>531</v>
      </c>
      <c r="D441" s="377">
        <v>39384</v>
      </c>
      <c r="E441" s="378">
        <v>190.66380000000001</v>
      </c>
    </row>
    <row r="442" spans="1:5" x14ac:dyDescent="0.25">
      <c r="A442" s="375" t="s">
        <v>1923</v>
      </c>
      <c r="B442" s="375" t="s">
        <v>2019</v>
      </c>
      <c r="C442" s="379" t="s">
        <v>531</v>
      </c>
      <c r="D442" s="377">
        <v>39384</v>
      </c>
      <c r="E442" s="378">
        <v>197.95179999999999</v>
      </c>
    </row>
    <row r="443" spans="1:5" x14ac:dyDescent="0.25">
      <c r="A443" s="375" t="s">
        <v>1911</v>
      </c>
      <c r="B443" s="375" t="s">
        <v>2198</v>
      </c>
      <c r="C443" s="379" t="s">
        <v>531</v>
      </c>
      <c r="D443" s="377">
        <v>39388</v>
      </c>
      <c r="E443" s="378">
        <v>226.506</v>
      </c>
    </row>
    <row r="444" spans="1:5" x14ac:dyDescent="0.25">
      <c r="A444" s="375" t="s">
        <v>1916</v>
      </c>
      <c r="B444" s="375" t="s">
        <v>468</v>
      </c>
      <c r="C444" s="379" t="s">
        <v>531</v>
      </c>
      <c r="D444" s="377">
        <v>39391</v>
      </c>
      <c r="E444" s="378">
        <v>185.70439999999999</v>
      </c>
    </row>
    <row r="445" spans="1:5" x14ac:dyDescent="0.25">
      <c r="A445" s="375" t="s">
        <v>1914</v>
      </c>
      <c r="B445" s="375" t="s">
        <v>356</v>
      </c>
      <c r="C445" s="379" t="s">
        <v>531</v>
      </c>
      <c r="D445" s="377">
        <v>39392</v>
      </c>
      <c r="E445" s="378">
        <v>204.42599999999999</v>
      </c>
    </row>
    <row r="446" spans="1:5" x14ac:dyDescent="0.25">
      <c r="A446" s="375" t="s">
        <v>1911</v>
      </c>
      <c r="B446" s="375" t="s">
        <v>2204</v>
      </c>
      <c r="C446" s="379" t="s">
        <v>531</v>
      </c>
      <c r="D446" s="377">
        <v>39410</v>
      </c>
      <c r="E446" s="378">
        <v>188.06880000000001</v>
      </c>
    </row>
    <row r="447" spans="1:5" x14ac:dyDescent="0.25">
      <c r="A447" s="375" t="s">
        <v>1916</v>
      </c>
      <c r="B447" s="375" t="s">
        <v>440</v>
      </c>
      <c r="C447" s="379" t="s">
        <v>531</v>
      </c>
      <c r="D447" s="377">
        <v>39424</v>
      </c>
      <c r="E447" s="378">
        <v>209.44110000000001</v>
      </c>
    </row>
    <row r="448" spans="1:5" x14ac:dyDescent="0.25">
      <c r="A448" s="375" t="s">
        <v>1911</v>
      </c>
      <c r="B448" s="375" t="s">
        <v>681</v>
      </c>
      <c r="C448" s="379" t="s">
        <v>531</v>
      </c>
      <c r="D448" s="377">
        <v>39426</v>
      </c>
      <c r="E448" s="378">
        <v>206.505</v>
      </c>
    </row>
    <row r="449" spans="1:5" x14ac:dyDescent="0.25">
      <c r="A449" s="375" t="s">
        <v>1914</v>
      </c>
      <c r="B449" s="375" t="s">
        <v>2205</v>
      </c>
      <c r="C449" s="379" t="s">
        <v>531</v>
      </c>
      <c r="D449" s="377">
        <v>39437</v>
      </c>
      <c r="E449" s="378">
        <v>192.2971</v>
      </c>
    </row>
    <row r="450" spans="1:5" x14ac:dyDescent="0.25">
      <c r="A450" s="375" t="s">
        <v>1914</v>
      </c>
      <c r="B450" s="375" t="s">
        <v>2188</v>
      </c>
      <c r="C450" s="379" t="s">
        <v>531</v>
      </c>
      <c r="D450" s="377">
        <v>39445</v>
      </c>
      <c r="E450" s="378">
        <v>134.53620000000001</v>
      </c>
    </row>
    <row r="451" spans="1:5" x14ac:dyDescent="0.25">
      <c r="A451" s="375" t="s">
        <v>1916</v>
      </c>
      <c r="B451" s="375" t="s">
        <v>420</v>
      </c>
      <c r="C451" s="379" t="s">
        <v>531</v>
      </c>
      <c r="D451" s="377">
        <v>39445</v>
      </c>
      <c r="E451" s="378">
        <v>165.44649999999999</v>
      </c>
    </row>
    <row r="452" spans="1:5" x14ac:dyDescent="0.25">
      <c r="A452" s="375" t="s">
        <v>1923</v>
      </c>
      <c r="B452" s="375" t="s">
        <v>1986</v>
      </c>
      <c r="C452" s="379" t="s">
        <v>531</v>
      </c>
      <c r="D452" s="377">
        <v>39445</v>
      </c>
      <c r="E452" s="378">
        <v>175.8296</v>
      </c>
    </row>
    <row r="453" spans="1:5" x14ac:dyDescent="0.25">
      <c r="A453" s="375" t="s">
        <v>1916</v>
      </c>
      <c r="B453" s="375" t="s">
        <v>2206</v>
      </c>
      <c r="C453" s="379" t="s">
        <v>531</v>
      </c>
      <c r="D453" s="377">
        <v>39448</v>
      </c>
      <c r="E453" s="378">
        <v>198.9213</v>
      </c>
    </row>
    <row r="456" spans="1:5" x14ac:dyDescent="0.25">
      <c r="A456" s="534" t="s">
        <v>4945</v>
      </c>
    </row>
    <row r="457" spans="1:5" x14ac:dyDescent="0.25">
      <c r="B457" t="s">
        <v>4967</v>
      </c>
    </row>
    <row r="459" spans="1:5" x14ac:dyDescent="0.25">
      <c r="B459" t="s">
        <v>4968</v>
      </c>
    </row>
    <row r="460" spans="1:5" x14ac:dyDescent="0.25">
      <c r="B460" t="s">
        <v>4969</v>
      </c>
    </row>
    <row r="461" spans="1:5" x14ac:dyDescent="0.25">
      <c r="B461" t="s">
        <v>4970</v>
      </c>
    </row>
    <row r="462" spans="1:5" x14ac:dyDescent="0.25">
      <c r="B462" t="s">
        <v>4971</v>
      </c>
    </row>
    <row r="464" spans="1:5" x14ac:dyDescent="0.25">
      <c r="B464" t="s">
        <v>4972</v>
      </c>
    </row>
    <row r="466" spans="2:2" x14ac:dyDescent="0.25">
      <c r="B466" t="s">
        <v>4973</v>
      </c>
    </row>
  </sheetData>
  <phoneticPr fontId="0"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0"/>
  <dimension ref="A1:N115"/>
  <sheetViews>
    <sheetView workbookViewId="0"/>
  </sheetViews>
  <sheetFormatPr defaultRowHeight="15" x14ac:dyDescent="0.25"/>
  <cols>
    <col min="1" max="1" width="14" bestFit="1" customWidth="1"/>
    <col min="2" max="2" width="12.85546875" bestFit="1" customWidth="1"/>
    <col min="3" max="3" width="10.42578125" bestFit="1" customWidth="1"/>
    <col min="4" max="4" width="25.140625" bestFit="1" customWidth="1"/>
    <col min="5" max="5" width="17.28515625" bestFit="1" customWidth="1"/>
    <col min="6" max="6" width="16.5703125" bestFit="1" customWidth="1"/>
    <col min="7" max="7" width="22.85546875" bestFit="1" customWidth="1"/>
    <col min="8" max="8" width="6.42578125" customWidth="1"/>
    <col min="9" max="9" width="10.140625" bestFit="1" customWidth="1"/>
    <col min="10" max="10" width="11.42578125" bestFit="1" customWidth="1"/>
    <col min="11" max="11" width="8.42578125" customWidth="1"/>
    <col min="13" max="13" width="9.28515625" bestFit="1" customWidth="1"/>
    <col min="14" max="14" width="13.28515625" bestFit="1" customWidth="1"/>
  </cols>
  <sheetData>
    <row r="1" spans="1:14" x14ac:dyDescent="0.25">
      <c r="B1" t="s">
        <v>4820</v>
      </c>
    </row>
    <row r="2" spans="1:14" x14ac:dyDescent="0.25">
      <c r="B2" t="s">
        <v>2207</v>
      </c>
    </row>
    <row r="3" spans="1:14" x14ac:dyDescent="0.25">
      <c r="B3" t="s">
        <v>2208</v>
      </c>
    </row>
    <row r="4" spans="1:14" x14ac:dyDescent="0.25">
      <c r="B4" t="s">
        <v>2209</v>
      </c>
    </row>
    <row r="6" spans="1:14" x14ac:dyDescent="0.25">
      <c r="A6" t="s">
        <v>2431</v>
      </c>
      <c r="B6" t="s">
        <v>2432</v>
      </c>
      <c r="C6" t="s">
        <v>2433</v>
      </c>
      <c r="D6" t="s">
        <v>2332</v>
      </c>
      <c r="E6" t="s">
        <v>2434</v>
      </c>
      <c r="F6" t="s">
        <v>2435</v>
      </c>
      <c r="G6" t="s">
        <v>2436</v>
      </c>
      <c r="H6" t="s">
        <v>2437</v>
      </c>
      <c r="I6" s="380" t="s">
        <v>2438</v>
      </c>
      <c r="J6" t="s">
        <v>2439</v>
      </c>
      <c r="K6" t="s">
        <v>2440</v>
      </c>
      <c r="L6" t="s">
        <v>2441</v>
      </c>
      <c r="M6" t="s">
        <v>2442</v>
      </c>
      <c r="N6" t="s">
        <v>2443</v>
      </c>
    </row>
    <row r="7" spans="1:14" x14ac:dyDescent="0.25">
      <c r="A7" t="s">
        <v>2444</v>
      </c>
      <c r="B7" t="s">
        <v>2445</v>
      </c>
      <c r="C7" t="s">
        <v>2446</v>
      </c>
      <c r="D7" t="s">
        <v>2447</v>
      </c>
      <c r="E7" t="s">
        <v>2448</v>
      </c>
      <c r="F7" t="s">
        <v>2449</v>
      </c>
      <c r="G7" t="s">
        <v>2450</v>
      </c>
      <c r="H7" t="s">
        <v>2451</v>
      </c>
      <c r="I7" s="381">
        <v>40802</v>
      </c>
      <c r="J7" s="381">
        <f>EOMONTH(I7,0)</f>
        <v>40816</v>
      </c>
      <c r="K7" s="38">
        <v>3399.99</v>
      </c>
      <c r="L7" s="38">
        <v>2039.9939999999999</v>
      </c>
      <c r="M7">
        <v>3</v>
      </c>
      <c r="N7">
        <f t="shared" ref="N7:N70" si="0">L7*M7</f>
        <v>6119.982</v>
      </c>
    </row>
    <row r="8" spans="1:14" x14ac:dyDescent="0.25">
      <c r="A8" t="s">
        <v>2444</v>
      </c>
      <c r="B8" t="s">
        <v>2445</v>
      </c>
      <c r="C8" t="s">
        <v>2446</v>
      </c>
      <c r="D8" t="s">
        <v>2447</v>
      </c>
      <c r="E8" t="s">
        <v>2448</v>
      </c>
      <c r="F8" t="s">
        <v>2449</v>
      </c>
      <c r="G8" t="s">
        <v>2450</v>
      </c>
      <c r="H8" t="s">
        <v>2452</v>
      </c>
      <c r="I8" s="381">
        <v>40677</v>
      </c>
      <c r="J8" s="381">
        <f t="shared" ref="J8:J71" si="1">EOMONTH(I8,0)</f>
        <v>40694</v>
      </c>
      <c r="K8" s="38">
        <v>3374.99</v>
      </c>
      <c r="L8" s="38">
        <v>2024.9939999999999</v>
      </c>
      <c r="M8">
        <v>2</v>
      </c>
      <c r="N8">
        <f t="shared" si="0"/>
        <v>4049.9879999999998</v>
      </c>
    </row>
    <row r="9" spans="1:14" x14ac:dyDescent="0.25">
      <c r="A9" t="s">
        <v>2444</v>
      </c>
      <c r="B9" t="s">
        <v>2445</v>
      </c>
      <c r="C9" t="s">
        <v>2446</v>
      </c>
      <c r="D9" t="s">
        <v>2447</v>
      </c>
      <c r="E9" t="s">
        <v>2448</v>
      </c>
      <c r="F9" t="s">
        <v>2449</v>
      </c>
      <c r="G9" t="s">
        <v>2450</v>
      </c>
      <c r="H9" t="s">
        <v>2452</v>
      </c>
      <c r="I9" s="381">
        <v>40746</v>
      </c>
      <c r="J9" s="381">
        <f t="shared" si="1"/>
        <v>40755</v>
      </c>
      <c r="K9" s="38">
        <v>3374.99</v>
      </c>
      <c r="L9" s="38">
        <v>2024.9939999999999</v>
      </c>
      <c r="M9">
        <v>3</v>
      </c>
      <c r="N9">
        <f t="shared" si="0"/>
        <v>6074.982</v>
      </c>
    </row>
    <row r="10" spans="1:14" x14ac:dyDescent="0.25">
      <c r="A10" t="s">
        <v>2444</v>
      </c>
      <c r="B10" t="s">
        <v>2445</v>
      </c>
      <c r="C10" t="s">
        <v>2446</v>
      </c>
      <c r="D10" t="s">
        <v>2447</v>
      </c>
      <c r="E10" t="s">
        <v>2453</v>
      </c>
      <c r="F10" t="s">
        <v>2454</v>
      </c>
      <c r="G10" t="s">
        <v>2455</v>
      </c>
      <c r="H10" t="s">
        <v>2456</v>
      </c>
      <c r="I10" s="381">
        <v>40768</v>
      </c>
      <c r="J10" s="381">
        <f t="shared" si="1"/>
        <v>40786</v>
      </c>
      <c r="K10" s="38">
        <v>9.5</v>
      </c>
      <c r="L10" s="38">
        <v>5.7</v>
      </c>
      <c r="M10">
        <v>8</v>
      </c>
      <c r="N10">
        <f t="shared" si="0"/>
        <v>45.6</v>
      </c>
    </row>
    <row r="11" spans="1:14" x14ac:dyDescent="0.25">
      <c r="A11" t="s">
        <v>2444</v>
      </c>
      <c r="B11" t="s">
        <v>2445</v>
      </c>
      <c r="C11" t="s">
        <v>2446</v>
      </c>
      <c r="D11" t="s">
        <v>2447</v>
      </c>
      <c r="E11" t="s">
        <v>2448</v>
      </c>
      <c r="F11" t="s">
        <v>2449</v>
      </c>
      <c r="G11" t="s">
        <v>2450</v>
      </c>
      <c r="H11" t="s">
        <v>2451</v>
      </c>
      <c r="I11" s="381">
        <v>40680</v>
      </c>
      <c r="J11" s="381">
        <f t="shared" si="1"/>
        <v>40694</v>
      </c>
      <c r="K11" s="38">
        <v>3399.99</v>
      </c>
      <c r="L11" s="38">
        <v>2039.9939999999999</v>
      </c>
      <c r="M11">
        <v>1</v>
      </c>
      <c r="N11">
        <f t="shared" si="0"/>
        <v>2039.9939999999999</v>
      </c>
    </row>
    <row r="12" spans="1:14" x14ac:dyDescent="0.25">
      <c r="A12" t="s">
        <v>2444</v>
      </c>
      <c r="B12" t="s">
        <v>2445</v>
      </c>
      <c r="C12" t="s">
        <v>2446</v>
      </c>
      <c r="D12" t="s">
        <v>2447</v>
      </c>
      <c r="E12" t="s">
        <v>2448</v>
      </c>
      <c r="F12" t="s">
        <v>2449</v>
      </c>
      <c r="G12" t="s">
        <v>2450</v>
      </c>
      <c r="H12" t="s">
        <v>2452</v>
      </c>
      <c r="I12" s="381">
        <v>40808</v>
      </c>
      <c r="J12" s="381">
        <f t="shared" si="1"/>
        <v>40816</v>
      </c>
      <c r="K12" s="38">
        <v>3374.99</v>
      </c>
      <c r="L12" s="38">
        <v>2024.9939999999999</v>
      </c>
      <c r="M12">
        <v>3</v>
      </c>
      <c r="N12">
        <f t="shared" si="0"/>
        <v>6074.982</v>
      </c>
    </row>
    <row r="13" spans="1:14" x14ac:dyDescent="0.25">
      <c r="A13" t="s">
        <v>2444</v>
      </c>
      <c r="B13" t="s">
        <v>2445</v>
      </c>
      <c r="C13" t="s">
        <v>2446</v>
      </c>
      <c r="D13" t="s">
        <v>2447</v>
      </c>
      <c r="E13" t="s">
        <v>2448</v>
      </c>
      <c r="F13" t="s">
        <v>2449</v>
      </c>
      <c r="G13" t="s">
        <v>2450</v>
      </c>
      <c r="H13" t="s">
        <v>2451</v>
      </c>
      <c r="I13" s="381">
        <v>40891</v>
      </c>
      <c r="J13" s="381">
        <f t="shared" si="1"/>
        <v>40908</v>
      </c>
      <c r="K13" s="38">
        <v>3399.99</v>
      </c>
      <c r="L13" s="38">
        <v>2039.9939999999999</v>
      </c>
      <c r="M13">
        <v>3</v>
      </c>
      <c r="N13">
        <f t="shared" si="0"/>
        <v>6119.982</v>
      </c>
    </row>
    <row r="14" spans="1:14" x14ac:dyDescent="0.25">
      <c r="A14" t="s">
        <v>2444</v>
      </c>
      <c r="B14" t="s">
        <v>2445</v>
      </c>
      <c r="C14" t="s">
        <v>2446</v>
      </c>
      <c r="D14" t="s">
        <v>2447</v>
      </c>
      <c r="E14" t="s">
        <v>2448</v>
      </c>
      <c r="F14" t="s">
        <v>2449</v>
      </c>
      <c r="G14" t="s">
        <v>2450</v>
      </c>
      <c r="H14" t="s">
        <v>2451</v>
      </c>
      <c r="I14" s="381">
        <v>40813</v>
      </c>
      <c r="J14" s="381">
        <f t="shared" si="1"/>
        <v>40816</v>
      </c>
      <c r="K14" s="38">
        <v>3399.99</v>
      </c>
      <c r="L14" s="38">
        <v>2039.9939999999999</v>
      </c>
      <c r="M14">
        <v>2</v>
      </c>
      <c r="N14">
        <f t="shared" si="0"/>
        <v>4079.9879999999998</v>
      </c>
    </row>
    <row r="15" spans="1:14" x14ac:dyDescent="0.25">
      <c r="A15" t="s">
        <v>2444</v>
      </c>
      <c r="B15" t="s">
        <v>2445</v>
      </c>
      <c r="C15" t="s">
        <v>2446</v>
      </c>
      <c r="D15" t="s">
        <v>2447</v>
      </c>
      <c r="E15" t="s">
        <v>2448</v>
      </c>
      <c r="F15" t="s">
        <v>2449</v>
      </c>
      <c r="G15" t="s">
        <v>2450</v>
      </c>
      <c r="H15" t="s">
        <v>2452</v>
      </c>
      <c r="I15" s="381">
        <v>40839</v>
      </c>
      <c r="J15" s="381">
        <f t="shared" si="1"/>
        <v>40847</v>
      </c>
      <c r="K15" s="38">
        <v>3374.99</v>
      </c>
      <c r="L15" s="38">
        <v>2024.9939999999999</v>
      </c>
      <c r="M15">
        <v>2</v>
      </c>
      <c r="N15">
        <f t="shared" si="0"/>
        <v>4049.9879999999998</v>
      </c>
    </row>
    <row r="16" spans="1:14" x14ac:dyDescent="0.25">
      <c r="A16" t="s">
        <v>2444</v>
      </c>
      <c r="B16" t="s">
        <v>2445</v>
      </c>
      <c r="C16" t="s">
        <v>2446</v>
      </c>
      <c r="D16" t="s">
        <v>2457</v>
      </c>
      <c r="E16" t="s">
        <v>2448</v>
      </c>
      <c r="F16" t="s">
        <v>2449</v>
      </c>
      <c r="G16" t="s">
        <v>2450</v>
      </c>
      <c r="H16" t="s">
        <v>2451</v>
      </c>
      <c r="I16" s="381">
        <v>40770</v>
      </c>
      <c r="J16" s="381">
        <f t="shared" si="1"/>
        <v>40786</v>
      </c>
      <c r="K16" s="38">
        <v>3399.99</v>
      </c>
      <c r="L16" s="38">
        <v>2039.9939999999999</v>
      </c>
      <c r="M16">
        <v>2</v>
      </c>
      <c r="N16">
        <f t="shared" si="0"/>
        <v>4079.9879999999998</v>
      </c>
    </row>
    <row r="17" spans="1:14" x14ac:dyDescent="0.25">
      <c r="A17" t="s">
        <v>2444</v>
      </c>
      <c r="B17" t="s">
        <v>2445</v>
      </c>
      <c r="C17" t="s">
        <v>2446</v>
      </c>
      <c r="D17" t="s">
        <v>2457</v>
      </c>
      <c r="E17" t="s">
        <v>2448</v>
      </c>
      <c r="F17" t="s">
        <v>2449</v>
      </c>
      <c r="G17" t="s">
        <v>2450</v>
      </c>
      <c r="H17" t="s">
        <v>2451</v>
      </c>
      <c r="I17" s="381">
        <v>40886</v>
      </c>
      <c r="J17" s="381">
        <f t="shared" si="1"/>
        <v>40908</v>
      </c>
      <c r="K17" s="38">
        <v>3399.99</v>
      </c>
      <c r="L17" s="38">
        <v>2039.9939999999999</v>
      </c>
      <c r="M17">
        <v>3</v>
      </c>
      <c r="N17">
        <f t="shared" si="0"/>
        <v>6119.982</v>
      </c>
    </row>
    <row r="18" spans="1:14" x14ac:dyDescent="0.25">
      <c r="A18" t="s">
        <v>2444</v>
      </c>
      <c r="B18" t="s">
        <v>2445</v>
      </c>
      <c r="C18" t="s">
        <v>2446</v>
      </c>
      <c r="D18" t="s">
        <v>2457</v>
      </c>
      <c r="E18" t="s">
        <v>2458</v>
      </c>
      <c r="F18" t="s">
        <v>2459</v>
      </c>
      <c r="G18" t="s">
        <v>2460</v>
      </c>
      <c r="H18" t="s">
        <v>2451</v>
      </c>
      <c r="I18" s="381">
        <v>40719</v>
      </c>
      <c r="J18" s="381">
        <f t="shared" si="1"/>
        <v>40724</v>
      </c>
      <c r="K18" s="38">
        <v>1364.5</v>
      </c>
      <c r="L18" s="38">
        <v>722.59490000000005</v>
      </c>
      <c r="M18">
        <v>1</v>
      </c>
      <c r="N18">
        <f t="shared" si="0"/>
        <v>722.59490000000005</v>
      </c>
    </row>
    <row r="19" spans="1:14" x14ac:dyDescent="0.25">
      <c r="A19" t="s">
        <v>2444</v>
      </c>
      <c r="B19" t="s">
        <v>2445</v>
      </c>
      <c r="C19" t="s">
        <v>2446</v>
      </c>
      <c r="D19" t="s">
        <v>2457</v>
      </c>
      <c r="E19" t="s">
        <v>2458</v>
      </c>
      <c r="F19" t="s">
        <v>2459</v>
      </c>
      <c r="G19" t="s">
        <v>2460</v>
      </c>
      <c r="H19" t="s">
        <v>2452</v>
      </c>
      <c r="I19" s="381">
        <v>40801</v>
      </c>
      <c r="J19" s="381">
        <f t="shared" si="1"/>
        <v>40816</v>
      </c>
      <c r="K19" s="38">
        <v>1349.6</v>
      </c>
      <c r="L19" s="38">
        <v>714.70429999999999</v>
      </c>
      <c r="M19">
        <v>1</v>
      </c>
      <c r="N19">
        <f t="shared" si="0"/>
        <v>714.70429999999999</v>
      </c>
    </row>
    <row r="20" spans="1:14" x14ac:dyDescent="0.25">
      <c r="A20" t="s">
        <v>2444</v>
      </c>
      <c r="B20" t="s">
        <v>2445</v>
      </c>
      <c r="C20" t="s">
        <v>2446</v>
      </c>
      <c r="D20" t="s">
        <v>2457</v>
      </c>
      <c r="E20" t="s">
        <v>2458</v>
      </c>
      <c r="F20" t="s">
        <v>2459</v>
      </c>
      <c r="G20" t="s">
        <v>2460</v>
      </c>
      <c r="H20" t="s">
        <v>2451</v>
      </c>
      <c r="I20" s="381">
        <v>40721</v>
      </c>
      <c r="J20" s="381">
        <f t="shared" si="1"/>
        <v>40724</v>
      </c>
      <c r="K20" s="38">
        <v>1364.5</v>
      </c>
      <c r="L20" s="38">
        <v>818.7</v>
      </c>
      <c r="M20">
        <v>3</v>
      </c>
      <c r="N20">
        <f t="shared" si="0"/>
        <v>2456.1000000000004</v>
      </c>
    </row>
    <row r="21" spans="1:14" x14ac:dyDescent="0.25">
      <c r="A21" t="s">
        <v>2444</v>
      </c>
      <c r="B21" t="s">
        <v>2445</v>
      </c>
      <c r="C21" t="s">
        <v>2446</v>
      </c>
      <c r="D21" t="s">
        <v>2457</v>
      </c>
      <c r="E21" t="s">
        <v>2448</v>
      </c>
      <c r="F21" t="s">
        <v>2449</v>
      </c>
      <c r="G21" t="s">
        <v>2450</v>
      </c>
      <c r="H21" t="s">
        <v>2452</v>
      </c>
      <c r="I21" s="381">
        <v>40727</v>
      </c>
      <c r="J21" s="381">
        <f t="shared" si="1"/>
        <v>40755</v>
      </c>
      <c r="K21" s="38">
        <v>3374.99</v>
      </c>
      <c r="L21" s="38">
        <v>2024.9939999999999</v>
      </c>
      <c r="M21">
        <v>2</v>
      </c>
      <c r="N21">
        <f t="shared" si="0"/>
        <v>4049.9879999999998</v>
      </c>
    </row>
    <row r="22" spans="1:14" x14ac:dyDescent="0.25">
      <c r="A22" t="s">
        <v>2444</v>
      </c>
      <c r="B22" t="s">
        <v>2445</v>
      </c>
      <c r="C22" t="s">
        <v>2446</v>
      </c>
      <c r="D22" t="s">
        <v>2457</v>
      </c>
      <c r="E22" t="s">
        <v>2453</v>
      </c>
      <c r="F22" t="s">
        <v>2454</v>
      </c>
      <c r="G22" t="s">
        <v>2455</v>
      </c>
      <c r="H22" t="s">
        <v>2456</v>
      </c>
      <c r="I22" s="381">
        <v>40750</v>
      </c>
      <c r="J22" s="381">
        <f t="shared" si="1"/>
        <v>40755</v>
      </c>
      <c r="K22" s="38">
        <v>9.5</v>
      </c>
      <c r="L22" s="38">
        <v>5.7</v>
      </c>
      <c r="M22">
        <v>2</v>
      </c>
      <c r="N22">
        <f t="shared" si="0"/>
        <v>11.4</v>
      </c>
    </row>
    <row r="23" spans="1:14" x14ac:dyDescent="0.25">
      <c r="A23" t="s">
        <v>2444</v>
      </c>
      <c r="B23" t="s">
        <v>2445</v>
      </c>
      <c r="C23" t="s">
        <v>2446</v>
      </c>
      <c r="D23" t="s">
        <v>2457</v>
      </c>
      <c r="E23" t="s">
        <v>2458</v>
      </c>
      <c r="F23" t="s">
        <v>2459</v>
      </c>
      <c r="G23" t="s">
        <v>2460</v>
      </c>
      <c r="H23" t="s">
        <v>2452</v>
      </c>
      <c r="I23" s="381">
        <v>40940</v>
      </c>
      <c r="J23" s="381">
        <f t="shared" si="1"/>
        <v>40968</v>
      </c>
      <c r="K23" s="38">
        <v>1349.6</v>
      </c>
      <c r="L23" s="38">
        <v>714.70429999999999</v>
      </c>
      <c r="M23">
        <v>1</v>
      </c>
      <c r="N23">
        <f t="shared" si="0"/>
        <v>714.70429999999999</v>
      </c>
    </row>
    <row r="24" spans="1:14" x14ac:dyDescent="0.25">
      <c r="A24" t="s">
        <v>2444</v>
      </c>
      <c r="B24" t="s">
        <v>2461</v>
      </c>
      <c r="C24" t="s">
        <v>2461</v>
      </c>
      <c r="D24" t="s">
        <v>2462</v>
      </c>
      <c r="E24" t="s">
        <v>2448</v>
      </c>
      <c r="F24" t="s">
        <v>2463</v>
      </c>
      <c r="G24" t="s">
        <v>2464</v>
      </c>
      <c r="H24" t="s">
        <v>2452</v>
      </c>
      <c r="I24" s="381">
        <v>40692</v>
      </c>
      <c r="J24" s="381">
        <f t="shared" si="1"/>
        <v>40694</v>
      </c>
      <c r="K24" s="38">
        <v>782.99</v>
      </c>
      <c r="L24" s="38">
        <v>419.45890000000003</v>
      </c>
      <c r="M24">
        <v>1</v>
      </c>
      <c r="N24">
        <f t="shared" si="0"/>
        <v>419.45890000000003</v>
      </c>
    </row>
    <row r="25" spans="1:14" x14ac:dyDescent="0.25">
      <c r="A25" t="s">
        <v>2444</v>
      </c>
      <c r="B25" t="s">
        <v>2461</v>
      </c>
      <c r="C25" t="s">
        <v>2461</v>
      </c>
      <c r="D25" t="s">
        <v>2462</v>
      </c>
      <c r="E25" t="s">
        <v>2448</v>
      </c>
      <c r="F25" t="s">
        <v>2463</v>
      </c>
      <c r="G25" t="s">
        <v>2465</v>
      </c>
      <c r="H25" t="s">
        <v>2466</v>
      </c>
      <c r="I25" s="381">
        <v>40842</v>
      </c>
      <c r="J25" s="381">
        <f t="shared" si="1"/>
        <v>40847</v>
      </c>
      <c r="K25" s="38">
        <v>1457.99</v>
      </c>
      <c r="L25" s="38">
        <v>874.79399999999998</v>
      </c>
      <c r="M25">
        <v>5</v>
      </c>
      <c r="N25">
        <f t="shared" si="0"/>
        <v>4373.97</v>
      </c>
    </row>
    <row r="26" spans="1:14" x14ac:dyDescent="0.25">
      <c r="A26" t="s">
        <v>2444</v>
      </c>
      <c r="B26" t="s">
        <v>2461</v>
      </c>
      <c r="C26" t="s">
        <v>2461</v>
      </c>
      <c r="D26" t="s">
        <v>2462</v>
      </c>
      <c r="E26" t="s">
        <v>2448</v>
      </c>
      <c r="F26" t="s">
        <v>2463</v>
      </c>
      <c r="G26" t="s">
        <v>2464</v>
      </c>
      <c r="H26" t="s">
        <v>2466</v>
      </c>
      <c r="I26" s="381">
        <v>40880</v>
      </c>
      <c r="J26" s="381">
        <f t="shared" si="1"/>
        <v>40908</v>
      </c>
      <c r="K26" s="38">
        <v>782.99</v>
      </c>
      <c r="L26" s="38">
        <v>419.45890000000003</v>
      </c>
      <c r="M26">
        <v>3</v>
      </c>
      <c r="N26">
        <f t="shared" si="0"/>
        <v>1258.3767</v>
      </c>
    </row>
    <row r="27" spans="1:14" x14ac:dyDescent="0.25">
      <c r="A27" t="s">
        <v>2444</v>
      </c>
      <c r="B27" t="s">
        <v>2461</v>
      </c>
      <c r="C27" t="s">
        <v>2461</v>
      </c>
      <c r="D27" t="s">
        <v>2462</v>
      </c>
      <c r="E27" t="s">
        <v>2448</v>
      </c>
      <c r="F27" t="s">
        <v>2463</v>
      </c>
      <c r="G27" t="s">
        <v>2464</v>
      </c>
      <c r="H27" t="s">
        <v>2452</v>
      </c>
      <c r="I27" s="381">
        <v>40995</v>
      </c>
      <c r="J27" s="381">
        <f t="shared" si="1"/>
        <v>40999</v>
      </c>
      <c r="K27" s="38">
        <v>782.99</v>
      </c>
      <c r="L27" s="38">
        <v>419.45890000000003</v>
      </c>
      <c r="M27">
        <v>3</v>
      </c>
      <c r="N27">
        <f t="shared" si="0"/>
        <v>1258.3767</v>
      </c>
    </row>
    <row r="28" spans="1:14" x14ac:dyDescent="0.25">
      <c r="A28" t="s">
        <v>2444</v>
      </c>
      <c r="B28" t="s">
        <v>2461</v>
      </c>
      <c r="C28" t="s">
        <v>2461</v>
      </c>
      <c r="D28" t="s">
        <v>2462</v>
      </c>
      <c r="E28" t="s">
        <v>2448</v>
      </c>
      <c r="F28" t="s">
        <v>2463</v>
      </c>
      <c r="G28" t="s">
        <v>2464</v>
      </c>
      <c r="H28" t="s">
        <v>2466</v>
      </c>
      <c r="I28" s="381">
        <v>40791</v>
      </c>
      <c r="J28" s="381">
        <f t="shared" si="1"/>
        <v>40816</v>
      </c>
      <c r="K28" s="38">
        <v>782.99</v>
      </c>
      <c r="L28" s="38">
        <v>419.45890000000003</v>
      </c>
      <c r="M28">
        <v>2</v>
      </c>
      <c r="N28">
        <f t="shared" si="0"/>
        <v>838.91780000000006</v>
      </c>
    </row>
    <row r="29" spans="1:14" x14ac:dyDescent="0.25">
      <c r="A29" t="s">
        <v>2444</v>
      </c>
      <c r="B29" t="s">
        <v>2461</v>
      </c>
      <c r="C29" t="s">
        <v>2461</v>
      </c>
      <c r="D29" t="s">
        <v>2462</v>
      </c>
      <c r="E29" t="s">
        <v>2448</v>
      </c>
      <c r="F29" t="s">
        <v>2463</v>
      </c>
      <c r="G29" t="s">
        <v>2464</v>
      </c>
      <c r="H29" t="s">
        <v>2466</v>
      </c>
      <c r="I29" s="381">
        <v>40861</v>
      </c>
      <c r="J29" s="381">
        <f t="shared" si="1"/>
        <v>40877</v>
      </c>
      <c r="K29" s="38">
        <v>782.99</v>
      </c>
      <c r="L29" s="38">
        <v>419.45890000000003</v>
      </c>
      <c r="M29">
        <v>5</v>
      </c>
      <c r="N29">
        <f t="shared" si="0"/>
        <v>2097.2945</v>
      </c>
    </row>
    <row r="30" spans="1:14" x14ac:dyDescent="0.25">
      <c r="A30" t="s">
        <v>2444</v>
      </c>
      <c r="B30" t="s">
        <v>2461</v>
      </c>
      <c r="C30" t="s">
        <v>2461</v>
      </c>
      <c r="D30" t="s">
        <v>2462</v>
      </c>
      <c r="E30" t="s">
        <v>2448</v>
      </c>
      <c r="F30" t="s">
        <v>2463</v>
      </c>
      <c r="G30" t="s">
        <v>2464</v>
      </c>
      <c r="H30" t="s">
        <v>2466</v>
      </c>
      <c r="I30" s="381">
        <v>40836</v>
      </c>
      <c r="J30" s="381">
        <f t="shared" si="1"/>
        <v>40847</v>
      </c>
      <c r="K30" s="38">
        <v>782.99</v>
      </c>
      <c r="L30" s="38">
        <v>419.45890000000003</v>
      </c>
      <c r="M30">
        <v>3</v>
      </c>
      <c r="N30">
        <f t="shared" si="0"/>
        <v>1258.3767</v>
      </c>
    </row>
    <row r="31" spans="1:14" x14ac:dyDescent="0.25">
      <c r="A31" t="s">
        <v>2444</v>
      </c>
      <c r="B31" t="s">
        <v>2461</v>
      </c>
      <c r="C31" t="s">
        <v>2461</v>
      </c>
      <c r="D31" t="s">
        <v>2462</v>
      </c>
      <c r="E31" t="s">
        <v>2448</v>
      </c>
      <c r="F31" t="s">
        <v>2463</v>
      </c>
      <c r="G31" t="s">
        <v>2465</v>
      </c>
      <c r="H31" t="s">
        <v>2466</v>
      </c>
      <c r="I31" s="381">
        <v>40927</v>
      </c>
      <c r="J31" s="381">
        <f t="shared" si="1"/>
        <v>40939</v>
      </c>
      <c r="K31" s="38">
        <v>1457.99</v>
      </c>
      <c r="L31" s="38">
        <v>874.79399999999998</v>
      </c>
      <c r="M31">
        <v>2</v>
      </c>
      <c r="N31">
        <f t="shared" si="0"/>
        <v>1749.588</v>
      </c>
    </row>
    <row r="32" spans="1:14" x14ac:dyDescent="0.25">
      <c r="A32" t="s">
        <v>2444</v>
      </c>
      <c r="B32" t="s">
        <v>2461</v>
      </c>
      <c r="C32" t="s">
        <v>2461</v>
      </c>
      <c r="D32" t="s">
        <v>2467</v>
      </c>
      <c r="E32" t="s">
        <v>2448</v>
      </c>
      <c r="F32" t="s">
        <v>2449</v>
      </c>
      <c r="G32" t="s">
        <v>2450</v>
      </c>
      <c r="H32" t="s">
        <v>2452</v>
      </c>
      <c r="I32" s="381">
        <v>40966</v>
      </c>
      <c r="J32" s="381">
        <f t="shared" si="1"/>
        <v>40968</v>
      </c>
      <c r="K32" s="38">
        <v>3374.99</v>
      </c>
      <c r="L32" s="38">
        <v>2024.9939999999999</v>
      </c>
      <c r="M32">
        <v>6</v>
      </c>
      <c r="N32">
        <f t="shared" si="0"/>
        <v>12149.964</v>
      </c>
    </row>
    <row r="33" spans="1:14" x14ac:dyDescent="0.25">
      <c r="A33" t="s">
        <v>2444</v>
      </c>
      <c r="B33" t="s">
        <v>2461</v>
      </c>
      <c r="C33" t="s">
        <v>2461</v>
      </c>
      <c r="D33" t="s">
        <v>2467</v>
      </c>
      <c r="E33" t="s">
        <v>2448</v>
      </c>
      <c r="F33" t="s">
        <v>2449</v>
      </c>
      <c r="G33" t="s">
        <v>2450</v>
      </c>
      <c r="H33" t="s">
        <v>2452</v>
      </c>
      <c r="I33" s="381">
        <v>40731</v>
      </c>
      <c r="J33" s="381">
        <f t="shared" si="1"/>
        <v>40755</v>
      </c>
      <c r="K33" s="38">
        <v>3374.99</v>
      </c>
      <c r="L33" s="38">
        <v>2024.9939999999999</v>
      </c>
      <c r="M33">
        <v>2</v>
      </c>
      <c r="N33">
        <f t="shared" si="0"/>
        <v>4049.9879999999998</v>
      </c>
    </row>
    <row r="34" spans="1:14" x14ac:dyDescent="0.25">
      <c r="A34" t="s">
        <v>2444</v>
      </c>
      <c r="B34" t="s">
        <v>2461</v>
      </c>
      <c r="C34" t="s">
        <v>2461</v>
      </c>
      <c r="D34" t="s">
        <v>2467</v>
      </c>
      <c r="E34" t="s">
        <v>2448</v>
      </c>
      <c r="F34" t="s">
        <v>2449</v>
      </c>
      <c r="G34" t="s">
        <v>2450</v>
      </c>
      <c r="H34" t="s">
        <v>2452</v>
      </c>
      <c r="I34" s="381">
        <v>40940</v>
      </c>
      <c r="J34" s="381">
        <f t="shared" si="1"/>
        <v>40968</v>
      </c>
      <c r="K34" s="38">
        <v>3374.99</v>
      </c>
      <c r="L34" s="38">
        <v>2024.9939999999999</v>
      </c>
      <c r="M34">
        <v>2</v>
      </c>
      <c r="N34">
        <f t="shared" si="0"/>
        <v>4049.9879999999998</v>
      </c>
    </row>
    <row r="35" spans="1:14" x14ac:dyDescent="0.25">
      <c r="A35" t="s">
        <v>2444</v>
      </c>
      <c r="B35" t="s">
        <v>2461</v>
      </c>
      <c r="C35" t="s">
        <v>2461</v>
      </c>
      <c r="D35" t="s">
        <v>2467</v>
      </c>
      <c r="E35" t="s">
        <v>2448</v>
      </c>
      <c r="F35" t="s">
        <v>2449</v>
      </c>
      <c r="G35" t="s">
        <v>2450</v>
      </c>
      <c r="H35" t="s">
        <v>2451</v>
      </c>
      <c r="I35" s="381">
        <v>40894</v>
      </c>
      <c r="J35" s="381">
        <f t="shared" si="1"/>
        <v>40908</v>
      </c>
      <c r="K35" s="38">
        <v>3399.99</v>
      </c>
      <c r="L35" s="38">
        <v>2039.9939999999999</v>
      </c>
      <c r="M35">
        <v>2</v>
      </c>
      <c r="N35">
        <f t="shared" si="0"/>
        <v>4079.9879999999998</v>
      </c>
    </row>
    <row r="36" spans="1:14" x14ac:dyDescent="0.25">
      <c r="A36" t="s">
        <v>2444</v>
      </c>
      <c r="B36" t="s">
        <v>2461</v>
      </c>
      <c r="C36" t="s">
        <v>2461</v>
      </c>
      <c r="D36" t="s">
        <v>2467</v>
      </c>
      <c r="E36" t="s">
        <v>2448</v>
      </c>
      <c r="F36" t="s">
        <v>2449</v>
      </c>
      <c r="G36" t="s">
        <v>2450</v>
      </c>
      <c r="H36" t="s">
        <v>2451</v>
      </c>
      <c r="I36" s="381">
        <v>40883</v>
      </c>
      <c r="J36" s="381">
        <f t="shared" si="1"/>
        <v>40908</v>
      </c>
      <c r="K36" s="38">
        <v>3399.99</v>
      </c>
      <c r="L36" s="38">
        <v>2039.9939999999999</v>
      </c>
      <c r="M36">
        <v>2</v>
      </c>
      <c r="N36">
        <f t="shared" si="0"/>
        <v>4079.9879999999998</v>
      </c>
    </row>
    <row r="37" spans="1:14" x14ac:dyDescent="0.25">
      <c r="A37" t="s">
        <v>2444</v>
      </c>
      <c r="B37" t="s">
        <v>2445</v>
      </c>
      <c r="C37" t="s">
        <v>2210</v>
      </c>
      <c r="D37" t="s">
        <v>2211</v>
      </c>
      <c r="E37" t="s">
        <v>2448</v>
      </c>
      <c r="F37" t="s">
        <v>2449</v>
      </c>
      <c r="G37" t="s">
        <v>2450</v>
      </c>
      <c r="H37" t="s">
        <v>2452</v>
      </c>
      <c r="I37" s="381">
        <v>40771</v>
      </c>
      <c r="J37" s="381">
        <f t="shared" si="1"/>
        <v>40786</v>
      </c>
      <c r="K37" s="38">
        <v>3374.99</v>
      </c>
      <c r="L37" s="38">
        <v>2024.9939999999999</v>
      </c>
      <c r="M37">
        <v>4</v>
      </c>
      <c r="N37">
        <f t="shared" si="0"/>
        <v>8099.9759999999997</v>
      </c>
    </row>
    <row r="38" spans="1:14" x14ac:dyDescent="0.25">
      <c r="A38" t="s">
        <v>2444</v>
      </c>
      <c r="B38" t="s">
        <v>2445</v>
      </c>
      <c r="C38" t="s">
        <v>2210</v>
      </c>
      <c r="D38" t="s">
        <v>2211</v>
      </c>
      <c r="E38" t="s">
        <v>2453</v>
      </c>
      <c r="F38" t="s">
        <v>2212</v>
      </c>
      <c r="G38" t="s">
        <v>2213</v>
      </c>
      <c r="H38" t="s">
        <v>2214</v>
      </c>
      <c r="I38" s="381">
        <v>40697</v>
      </c>
      <c r="J38" s="381">
        <f t="shared" si="1"/>
        <v>40724</v>
      </c>
      <c r="K38" s="38">
        <v>49.99</v>
      </c>
      <c r="L38" s="38">
        <v>28.840399999999999</v>
      </c>
      <c r="M38">
        <v>1</v>
      </c>
      <c r="N38">
        <f t="shared" si="0"/>
        <v>28.840399999999999</v>
      </c>
    </row>
    <row r="39" spans="1:14" x14ac:dyDescent="0.25">
      <c r="A39" t="s">
        <v>2444</v>
      </c>
      <c r="B39" t="s">
        <v>2445</v>
      </c>
      <c r="C39" t="s">
        <v>2210</v>
      </c>
      <c r="D39" t="s">
        <v>2211</v>
      </c>
      <c r="E39" t="s">
        <v>2453</v>
      </c>
      <c r="F39" t="s">
        <v>2215</v>
      </c>
      <c r="G39" t="s">
        <v>2216</v>
      </c>
      <c r="H39" t="s">
        <v>2214</v>
      </c>
      <c r="I39" s="381">
        <v>40888</v>
      </c>
      <c r="J39" s="381">
        <f t="shared" si="1"/>
        <v>40908</v>
      </c>
      <c r="K39" s="38">
        <v>8.99</v>
      </c>
      <c r="L39" s="38">
        <v>5.1864999999999997</v>
      </c>
      <c r="M39">
        <v>1</v>
      </c>
      <c r="N39">
        <f t="shared" si="0"/>
        <v>5.1864999999999997</v>
      </c>
    </row>
    <row r="40" spans="1:14" x14ac:dyDescent="0.25">
      <c r="A40" t="s">
        <v>2444</v>
      </c>
      <c r="B40" t="s">
        <v>2445</v>
      </c>
      <c r="C40" t="s">
        <v>2210</v>
      </c>
      <c r="D40" t="s">
        <v>2211</v>
      </c>
      <c r="E40" t="s">
        <v>2448</v>
      </c>
      <c r="F40" t="s">
        <v>2449</v>
      </c>
      <c r="G40" t="s">
        <v>2450</v>
      </c>
      <c r="H40" t="s">
        <v>2452</v>
      </c>
      <c r="I40" s="381">
        <v>40994</v>
      </c>
      <c r="J40" s="381">
        <f t="shared" si="1"/>
        <v>40999</v>
      </c>
      <c r="K40" s="38">
        <v>3374.99</v>
      </c>
      <c r="L40" s="38">
        <v>2024.9939999999999</v>
      </c>
      <c r="M40">
        <v>2</v>
      </c>
      <c r="N40">
        <f t="shared" si="0"/>
        <v>4049.9879999999998</v>
      </c>
    </row>
    <row r="41" spans="1:14" x14ac:dyDescent="0.25">
      <c r="A41" t="s">
        <v>2444</v>
      </c>
      <c r="B41" t="s">
        <v>2445</v>
      </c>
      <c r="C41" t="s">
        <v>2210</v>
      </c>
      <c r="D41" t="s">
        <v>2211</v>
      </c>
      <c r="E41" t="s">
        <v>2448</v>
      </c>
      <c r="F41" t="s">
        <v>2449</v>
      </c>
      <c r="G41" t="s">
        <v>2450</v>
      </c>
      <c r="H41" t="s">
        <v>2451</v>
      </c>
      <c r="I41" s="381">
        <v>40670</v>
      </c>
      <c r="J41" s="381">
        <f t="shared" si="1"/>
        <v>40694</v>
      </c>
      <c r="K41" s="38">
        <v>3399.99</v>
      </c>
      <c r="L41" s="38">
        <v>2039.9939999999999</v>
      </c>
      <c r="M41">
        <v>6</v>
      </c>
      <c r="N41">
        <f t="shared" si="0"/>
        <v>12239.964</v>
      </c>
    </row>
    <row r="42" spans="1:14" x14ac:dyDescent="0.25">
      <c r="A42" t="s">
        <v>2444</v>
      </c>
      <c r="B42" t="s">
        <v>2445</v>
      </c>
      <c r="C42" t="s">
        <v>2210</v>
      </c>
      <c r="D42" t="s">
        <v>2211</v>
      </c>
      <c r="E42" t="s">
        <v>2448</v>
      </c>
      <c r="F42" t="s">
        <v>2449</v>
      </c>
      <c r="G42" t="s">
        <v>2450</v>
      </c>
      <c r="H42" t="s">
        <v>2451</v>
      </c>
      <c r="I42" s="381">
        <v>41009</v>
      </c>
      <c r="J42" s="381">
        <f t="shared" si="1"/>
        <v>41029</v>
      </c>
      <c r="K42" s="38">
        <v>3399.99</v>
      </c>
      <c r="L42" s="38">
        <v>2039.9939999999999</v>
      </c>
      <c r="M42">
        <v>2</v>
      </c>
      <c r="N42">
        <f t="shared" si="0"/>
        <v>4079.9879999999998</v>
      </c>
    </row>
    <row r="43" spans="1:14" x14ac:dyDescent="0.25">
      <c r="A43" t="s">
        <v>2444</v>
      </c>
      <c r="B43" t="s">
        <v>2445</v>
      </c>
      <c r="C43" t="s">
        <v>2210</v>
      </c>
      <c r="D43" t="s">
        <v>2211</v>
      </c>
      <c r="E43" t="s">
        <v>2453</v>
      </c>
      <c r="F43" t="s">
        <v>2454</v>
      </c>
      <c r="G43" t="s">
        <v>2455</v>
      </c>
      <c r="H43" t="s">
        <v>2456</v>
      </c>
      <c r="I43" s="381">
        <v>40834</v>
      </c>
      <c r="J43" s="381">
        <f t="shared" si="1"/>
        <v>40847</v>
      </c>
      <c r="K43" s="38">
        <v>9.5</v>
      </c>
      <c r="L43" s="38">
        <v>5.7</v>
      </c>
      <c r="M43">
        <v>4</v>
      </c>
      <c r="N43">
        <f t="shared" si="0"/>
        <v>22.8</v>
      </c>
    </row>
    <row r="44" spans="1:14" x14ac:dyDescent="0.25">
      <c r="A44" t="s">
        <v>2444</v>
      </c>
      <c r="B44" t="s">
        <v>2445</v>
      </c>
      <c r="C44" t="s">
        <v>2210</v>
      </c>
      <c r="D44" t="s">
        <v>2211</v>
      </c>
      <c r="E44" t="s">
        <v>2448</v>
      </c>
      <c r="F44" t="s">
        <v>2449</v>
      </c>
      <c r="G44" t="s">
        <v>2450</v>
      </c>
      <c r="H44" t="s">
        <v>2452</v>
      </c>
      <c r="I44" s="381">
        <v>40771</v>
      </c>
      <c r="J44" s="381">
        <f t="shared" si="1"/>
        <v>40786</v>
      </c>
      <c r="K44" s="38">
        <v>3374.99</v>
      </c>
      <c r="L44" s="38">
        <v>2024.9939999999999</v>
      </c>
      <c r="M44">
        <v>2</v>
      </c>
      <c r="N44">
        <f t="shared" si="0"/>
        <v>4049.9879999999998</v>
      </c>
    </row>
    <row r="45" spans="1:14" x14ac:dyDescent="0.25">
      <c r="A45" t="s">
        <v>2444</v>
      </c>
      <c r="B45" t="s">
        <v>2445</v>
      </c>
      <c r="C45" t="s">
        <v>2217</v>
      </c>
      <c r="D45" t="s">
        <v>2218</v>
      </c>
      <c r="E45" t="s">
        <v>2448</v>
      </c>
      <c r="F45" t="s">
        <v>2463</v>
      </c>
      <c r="G45" t="s">
        <v>2464</v>
      </c>
      <c r="H45" t="s">
        <v>2452</v>
      </c>
      <c r="I45" s="381">
        <v>40890</v>
      </c>
      <c r="J45" s="381">
        <f t="shared" si="1"/>
        <v>40908</v>
      </c>
      <c r="K45" s="38">
        <v>782.99</v>
      </c>
      <c r="L45" s="38">
        <v>419.45890000000003</v>
      </c>
      <c r="M45">
        <v>2</v>
      </c>
      <c r="N45">
        <f t="shared" si="0"/>
        <v>838.91780000000006</v>
      </c>
    </row>
    <row r="46" spans="1:14" x14ac:dyDescent="0.25">
      <c r="A46" t="s">
        <v>2444</v>
      </c>
      <c r="B46" t="s">
        <v>2445</v>
      </c>
      <c r="C46" t="s">
        <v>2217</v>
      </c>
      <c r="D46" t="s">
        <v>2218</v>
      </c>
      <c r="E46" t="s">
        <v>2448</v>
      </c>
      <c r="F46" t="s">
        <v>2463</v>
      </c>
      <c r="G46" t="s">
        <v>2465</v>
      </c>
      <c r="H46" t="s">
        <v>2466</v>
      </c>
      <c r="I46" s="381">
        <v>40934</v>
      </c>
      <c r="J46" s="381">
        <f t="shared" si="1"/>
        <v>40939</v>
      </c>
      <c r="K46" s="38">
        <v>1457.99</v>
      </c>
      <c r="L46" s="38">
        <v>874.79399999999998</v>
      </c>
      <c r="M46">
        <v>5</v>
      </c>
      <c r="N46">
        <f t="shared" si="0"/>
        <v>4373.97</v>
      </c>
    </row>
    <row r="47" spans="1:14" x14ac:dyDescent="0.25">
      <c r="A47" t="s">
        <v>2444</v>
      </c>
      <c r="B47" t="s">
        <v>2445</v>
      </c>
      <c r="C47" t="s">
        <v>2217</v>
      </c>
      <c r="D47" t="s">
        <v>2218</v>
      </c>
      <c r="E47" t="s">
        <v>2448</v>
      </c>
      <c r="F47" t="s">
        <v>2463</v>
      </c>
      <c r="G47" t="s">
        <v>2219</v>
      </c>
      <c r="H47" t="s">
        <v>2466</v>
      </c>
      <c r="I47" s="381">
        <v>40889</v>
      </c>
      <c r="J47" s="381">
        <f t="shared" si="1"/>
        <v>40908</v>
      </c>
      <c r="K47" s="38">
        <v>3578.27</v>
      </c>
      <c r="L47" s="38">
        <v>2146.962</v>
      </c>
      <c r="M47">
        <v>2</v>
      </c>
      <c r="N47">
        <f t="shared" si="0"/>
        <v>4293.924</v>
      </c>
    </row>
    <row r="48" spans="1:14" x14ac:dyDescent="0.25">
      <c r="A48" t="s">
        <v>2444</v>
      </c>
      <c r="B48" t="s">
        <v>2445</v>
      </c>
      <c r="C48" t="s">
        <v>2217</v>
      </c>
      <c r="D48" t="s">
        <v>2218</v>
      </c>
      <c r="E48" t="s">
        <v>2448</v>
      </c>
      <c r="F48" t="s">
        <v>2463</v>
      </c>
      <c r="G48" t="s">
        <v>2219</v>
      </c>
      <c r="H48" t="s">
        <v>2466</v>
      </c>
      <c r="I48" s="381">
        <v>40921</v>
      </c>
      <c r="J48" s="381">
        <f t="shared" si="1"/>
        <v>40939</v>
      </c>
      <c r="K48" s="38">
        <v>3578.27</v>
      </c>
      <c r="L48" s="38">
        <v>2146.962</v>
      </c>
      <c r="M48">
        <v>1</v>
      </c>
      <c r="N48">
        <f t="shared" si="0"/>
        <v>2146.962</v>
      </c>
    </row>
    <row r="49" spans="1:14" x14ac:dyDescent="0.25">
      <c r="A49" t="s">
        <v>2444</v>
      </c>
      <c r="B49" t="s">
        <v>2445</v>
      </c>
      <c r="C49" t="s">
        <v>2217</v>
      </c>
      <c r="D49" t="s">
        <v>2218</v>
      </c>
      <c r="E49" t="s">
        <v>2448</v>
      </c>
      <c r="F49" t="s">
        <v>2463</v>
      </c>
      <c r="G49" t="s">
        <v>2465</v>
      </c>
      <c r="H49" t="s">
        <v>2466</v>
      </c>
      <c r="I49" s="381">
        <v>40775</v>
      </c>
      <c r="J49" s="381">
        <f t="shared" si="1"/>
        <v>40786</v>
      </c>
      <c r="K49" s="38">
        <v>1457.99</v>
      </c>
      <c r="L49" s="38">
        <v>874.79399999999998</v>
      </c>
      <c r="M49">
        <v>1</v>
      </c>
      <c r="N49">
        <f t="shared" si="0"/>
        <v>874.79399999999998</v>
      </c>
    </row>
    <row r="50" spans="1:14" x14ac:dyDescent="0.25">
      <c r="A50" t="s">
        <v>2444</v>
      </c>
      <c r="B50" t="s">
        <v>2445</v>
      </c>
      <c r="C50" t="s">
        <v>2217</v>
      </c>
      <c r="D50" t="s">
        <v>2218</v>
      </c>
      <c r="E50" t="s">
        <v>2448</v>
      </c>
      <c r="F50" t="s">
        <v>2463</v>
      </c>
      <c r="G50" t="s">
        <v>2464</v>
      </c>
      <c r="H50" t="s">
        <v>2466</v>
      </c>
      <c r="I50" s="381">
        <v>40708</v>
      </c>
      <c r="J50" s="381">
        <f t="shared" si="1"/>
        <v>40724</v>
      </c>
      <c r="K50" s="38">
        <v>782.99</v>
      </c>
      <c r="L50" s="38">
        <v>419.45890000000003</v>
      </c>
      <c r="M50">
        <v>2</v>
      </c>
      <c r="N50">
        <f t="shared" si="0"/>
        <v>838.91780000000006</v>
      </c>
    </row>
    <row r="51" spans="1:14" x14ac:dyDescent="0.25">
      <c r="A51" t="s">
        <v>2444</v>
      </c>
      <c r="B51" t="s">
        <v>2445</v>
      </c>
      <c r="C51" t="s">
        <v>2217</v>
      </c>
      <c r="D51" t="s">
        <v>2218</v>
      </c>
      <c r="E51" t="s">
        <v>2448</v>
      </c>
      <c r="F51" t="s">
        <v>2463</v>
      </c>
      <c r="G51" t="s">
        <v>2464</v>
      </c>
      <c r="H51" t="s">
        <v>2466</v>
      </c>
      <c r="I51" s="381">
        <v>40932</v>
      </c>
      <c r="J51" s="381">
        <f t="shared" si="1"/>
        <v>40939</v>
      </c>
      <c r="K51" s="38">
        <v>782.99</v>
      </c>
      <c r="L51" s="38">
        <v>419.45890000000003</v>
      </c>
      <c r="M51">
        <v>1</v>
      </c>
      <c r="N51">
        <f t="shared" si="0"/>
        <v>419.45890000000003</v>
      </c>
    </row>
    <row r="52" spans="1:14" x14ac:dyDescent="0.25">
      <c r="A52" t="s">
        <v>2444</v>
      </c>
      <c r="B52" t="s">
        <v>2445</v>
      </c>
      <c r="C52" t="s">
        <v>2217</v>
      </c>
      <c r="D52" t="s">
        <v>2218</v>
      </c>
      <c r="E52" t="s">
        <v>2448</v>
      </c>
      <c r="F52" t="s">
        <v>2463</v>
      </c>
      <c r="G52" t="s">
        <v>2464</v>
      </c>
      <c r="H52" t="s">
        <v>2466</v>
      </c>
      <c r="I52" s="381">
        <v>40974</v>
      </c>
      <c r="J52" s="381">
        <f t="shared" si="1"/>
        <v>40999</v>
      </c>
      <c r="K52" s="38">
        <v>782.99</v>
      </c>
      <c r="L52" s="38">
        <v>419.45890000000003</v>
      </c>
      <c r="M52">
        <v>2</v>
      </c>
      <c r="N52">
        <f t="shared" si="0"/>
        <v>838.91780000000006</v>
      </c>
    </row>
    <row r="53" spans="1:14" x14ac:dyDescent="0.25">
      <c r="A53" t="s">
        <v>2444</v>
      </c>
      <c r="B53" t="s">
        <v>2445</v>
      </c>
      <c r="C53" t="s">
        <v>2217</v>
      </c>
      <c r="D53" t="s">
        <v>2218</v>
      </c>
      <c r="E53" t="s">
        <v>2448</v>
      </c>
      <c r="F53" t="s">
        <v>2463</v>
      </c>
      <c r="G53" t="s">
        <v>2465</v>
      </c>
      <c r="H53" t="s">
        <v>2466</v>
      </c>
      <c r="I53" s="381">
        <v>40649</v>
      </c>
      <c r="J53" s="381">
        <f t="shared" si="1"/>
        <v>40663</v>
      </c>
      <c r="K53" s="38">
        <v>1457.99</v>
      </c>
      <c r="L53" s="38">
        <v>874.79399999999998</v>
      </c>
      <c r="M53">
        <v>3</v>
      </c>
      <c r="N53">
        <f t="shared" si="0"/>
        <v>2624.3820000000001</v>
      </c>
    </row>
    <row r="54" spans="1:14" x14ac:dyDescent="0.25">
      <c r="A54" t="s">
        <v>2444</v>
      </c>
      <c r="B54" t="s">
        <v>2445</v>
      </c>
      <c r="C54" t="s">
        <v>2217</v>
      </c>
      <c r="D54" t="s">
        <v>2218</v>
      </c>
      <c r="E54" t="s">
        <v>2448</v>
      </c>
      <c r="F54" t="s">
        <v>2463</v>
      </c>
      <c r="G54" t="s">
        <v>2464</v>
      </c>
      <c r="H54" t="s">
        <v>2466</v>
      </c>
      <c r="I54" s="381">
        <v>40711</v>
      </c>
      <c r="J54" s="381">
        <f t="shared" si="1"/>
        <v>40724</v>
      </c>
      <c r="K54" s="38">
        <v>782.99</v>
      </c>
      <c r="L54" s="38">
        <v>419.45890000000003</v>
      </c>
      <c r="M54">
        <v>2</v>
      </c>
      <c r="N54">
        <f t="shared" si="0"/>
        <v>838.91780000000006</v>
      </c>
    </row>
    <row r="55" spans="1:14" x14ac:dyDescent="0.25">
      <c r="A55" t="s">
        <v>2444</v>
      </c>
      <c r="B55" t="s">
        <v>2445</v>
      </c>
      <c r="C55" t="s">
        <v>2217</v>
      </c>
      <c r="D55" t="s">
        <v>2218</v>
      </c>
      <c r="E55" t="s">
        <v>2448</v>
      </c>
      <c r="F55" t="s">
        <v>2463</v>
      </c>
      <c r="G55" t="s">
        <v>2464</v>
      </c>
      <c r="H55" t="s">
        <v>2452</v>
      </c>
      <c r="I55" s="381">
        <v>40663</v>
      </c>
      <c r="J55" s="381">
        <f t="shared" si="1"/>
        <v>40663</v>
      </c>
      <c r="K55" s="38">
        <v>782.99</v>
      </c>
      <c r="L55" s="38">
        <v>419.45890000000003</v>
      </c>
      <c r="M55">
        <v>1</v>
      </c>
      <c r="N55">
        <f t="shared" si="0"/>
        <v>419.45890000000003</v>
      </c>
    </row>
    <row r="56" spans="1:14" x14ac:dyDescent="0.25">
      <c r="A56" t="s">
        <v>2444</v>
      </c>
      <c r="B56" t="s">
        <v>2445</v>
      </c>
      <c r="C56" t="s">
        <v>2217</v>
      </c>
      <c r="D56" t="s">
        <v>2218</v>
      </c>
      <c r="E56" t="s">
        <v>2448</v>
      </c>
      <c r="F56" t="s">
        <v>2463</v>
      </c>
      <c r="G56" t="s">
        <v>2465</v>
      </c>
      <c r="H56" t="s">
        <v>2466</v>
      </c>
      <c r="I56" s="381">
        <v>40670</v>
      </c>
      <c r="J56" s="381">
        <f t="shared" si="1"/>
        <v>40694</v>
      </c>
      <c r="K56" s="38">
        <v>1457.99</v>
      </c>
      <c r="L56" s="38">
        <v>874.79399999999998</v>
      </c>
      <c r="M56">
        <v>2</v>
      </c>
      <c r="N56">
        <f t="shared" si="0"/>
        <v>1749.588</v>
      </c>
    </row>
    <row r="57" spans="1:14" x14ac:dyDescent="0.25">
      <c r="A57" t="s">
        <v>2444</v>
      </c>
      <c r="B57" t="s">
        <v>2445</v>
      </c>
      <c r="C57" t="s">
        <v>2217</v>
      </c>
      <c r="D57" t="s">
        <v>2218</v>
      </c>
      <c r="E57" t="s">
        <v>2448</v>
      </c>
      <c r="F57" t="s">
        <v>2463</v>
      </c>
      <c r="G57" t="s">
        <v>2219</v>
      </c>
      <c r="H57" t="s">
        <v>2466</v>
      </c>
      <c r="I57" s="381">
        <v>40849</v>
      </c>
      <c r="J57" s="381">
        <f t="shared" si="1"/>
        <v>40877</v>
      </c>
      <c r="K57" s="38">
        <v>3578.27</v>
      </c>
      <c r="L57" s="38">
        <v>2146.962</v>
      </c>
      <c r="M57">
        <v>1</v>
      </c>
      <c r="N57">
        <f t="shared" si="0"/>
        <v>2146.962</v>
      </c>
    </row>
    <row r="58" spans="1:14" x14ac:dyDescent="0.25">
      <c r="A58" t="s">
        <v>2444</v>
      </c>
      <c r="B58" t="s">
        <v>2445</v>
      </c>
      <c r="C58" t="s">
        <v>2217</v>
      </c>
      <c r="D58" t="s">
        <v>2218</v>
      </c>
      <c r="E58" t="s">
        <v>2448</v>
      </c>
      <c r="F58" t="s">
        <v>2463</v>
      </c>
      <c r="G58" t="s">
        <v>2219</v>
      </c>
      <c r="H58" t="s">
        <v>2466</v>
      </c>
      <c r="I58" s="381">
        <v>40738</v>
      </c>
      <c r="J58" s="381">
        <f t="shared" si="1"/>
        <v>40755</v>
      </c>
      <c r="K58" s="38">
        <v>3578.27</v>
      </c>
      <c r="L58" s="38">
        <v>2146.962</v>
      </c>
      <c r="M58">
        <v>1</v>
      </c>
      <c r="N58">
        <f t="shared" si="0"/>
        <v>2146.962</v>
      </c>
    </row>
    <row r="59" spans="1:14" x14ac:dyDescent="0.25">
      <c r="A59" t="s">
        <v>2444</v>
      </c>
      <c r="B59" t="s">
        <v>2445</v>
      </c>
      <c r="C59" t="s">
        <v>2220</v>
      </c>
      <c r="D59" t="s">
        <v>2221</v>
      </c>
      <c r="E59" t="s">
        <v>2448</v>
      </c>
      <c r="F59" t="s">
        <v>2463</v>
      </c>
      <c r="G59" t="s">
        <v>2464</v>
      </c>
      <c r="H59" t="s">
        <v>2452</v>
      </c>
      <c r="I59" s="381">
        <v>40995</v>
      </c>
      <c r="J59" s="381">
        <f t="shared" si="1"/>
        <v>40999</v>
      </c>
      <c r="K59" s="38">
        <v>782.99</v>
      </c>
      <c r="L59" s="38">
        <v>419.45890000000003</v>
      </c>
      <c r="M59">
        <v>4</v>
      </c>
      <c r="N59">
        <f t="shared" si="0"/>
        <v>1677.8356000000001</v>
      </c>
    </row>
    <row r="60" spans="1:14" x14ac:dyDescent="0.25">
      <c r="A60" t="s">
        <v>2444</v>
      </c>
      <c r="B60" t="s">
        <v>2445</v>
      </c>
      <c r="C60" t="s">
        <v>2220</v>
      </c>
      <c r="D60" t="s">
        <v>2221</v>
      </c>
      <c r="E60" t="s">
        <v>2448</v>
      </c>
      <c r="F60" t="s">
        <v>2463</v>
      </c>
      <c r="G60" t="s">
        <v>2465</v>
      </c>
      <c r="H60" t="s">
        <v>2466</v>
      </c>
      <c r="I60" s="381">
        <v>40729</v>
      </c>
      <c r="J60" s="381">
        <f t="shared" si="1"/>
        <v>40755</v>
      </c>
      <c r="K60" s="38">
        <v>1457.99</v>
      </c>
      <c r="L60" s="38">
        <v>874.79399999999998</v>
      </c>
      <c r="M60">
        <v>3</v>
      </c>
      <c r="N60">
        <f t="shared" si="0"/>
        <v>2624.3820000000001</v>
      </c>
    </row>
    <row r="61" spans="1:14" x14ac:dyDescent="0.25">
      <c r="A61" t="s">
        <v>2444</v>
      </c>
      <c r="B61" t="s">
        <v>2445</v>
      </c>
      <c r="C61" t="s">
        <v>2220</v>
      </c>
      <c r="D61" t="s">
        <v>2221</v>
      </c>
      <c r="E61" t="s">
        <v>2458</v>
      </c>
      <c r="F61" t="s">
        <v>2222</v>
      </c>
      <c r="G61" t="s">
        <v>2223</v>
      </c>
      <c r="H61" t="s">
        <v>2466</v>
      </c>
      <c r="I61" s="381">
        <v>40867</v>
      </c>
      <c r="J61" s="381">
        <f t="shared" si="1"/>
        <v>40877</v>
      </c>
      <c r="K61" s="38">
        <v>337.22</v>
      </c>
      <c r="L61" s="38">
        <v>183.93819999999999</v>
      </c>
      <c r="M61">
        <v>1</v>
      </c>
      <c r="N61">
        <f t="shared" si="0"/>
        <v>183.93819999999999</v>
      </c>
    </row>
    <row r="62" spans="1:14" x14ac:dyDescent="0.25">
      <c r="A62" t="s">
        <v>2444</v>
      </c>
      <c r="B62" t="s">
        <v>2445</v>
      </c>
      <c r="C62" t="s">
        <v>2220</v>
      </c>
      <c r="D62" t="s">
        <v>2221</v>
      </c>
      <c r="E62" t="s">
        <v>2448</v>
      </c>
      <c r="F62" t="s">
        <v>2463</v>
      </c>
      <c r="G62" t="s">
        <v>2465</v>
      </c>
      <c r="H62" t="s">
        <v>2466</v>
      </c>
      <c r="I62" s="381">
        <v>40962</v>
      </c>
      <c r="J62" s="381">
        <f t="shared" si="1"/>
        <v>40968</v>
      </c>
      <c r="K62" s="38">
        <v>1457.99</v>
      </c>
      <c r="L62" s="38">
        <v>874.79399999999998</v>
      </c>
      <c r="M62">
        <v>4</v>
      </c>
      <c r="N62">
        <f t="shared" si="0"/>
        <v>3499.1759999999999</v>
      </c>
    </row>
    <row r="63" spans="1:14" x14ac:dyDescent="0.25">
      <c r="A63" t="s">
        <v>2444</v>
      </c>
      <c r="B63" t="s">
        <v>2445</v>
      </c>
      <c r="C63" t="s">
        <v>2220</v>
      </c>
      <c r="D63" t="s">
        <v>2221</v>
      </c>
      <c r="E63" t="s">
        <v>2458</v>
      </c>
      <c r="F63" t="s">
        <v>2222</v>
      </c>
      <c r="G63" t="s">
        <v>2223</v>
      </c>
      <c r="H63" t="s">
        <v>2466</v>
      </c>
      <c r="I63" s="381">
        <v>40856</v>
      </c>
      <c r="J63" s="381">
        <f t="shared" si="1"/>
        <v>40877</v>
      </c>
      <c r="K63" s="38">
        <v>337.22</v>
      </c>
      <c r="L63" s="38">
        <v>183.93819999999999</v>
      </c>
      <c r="M63">
        <v>1</v>
      </c>
      <c r="N63">
        <f t="shared" si="0"/>
        <v>183.93819999999999</v>
      </c>
    </row>
    <row r="64" spans="1:14" x14ac:dyDescent="0.25">
      <c r="A64" t="s">
        <v>2444</v>
      </c>
      <c r="B64" t="s">
        <v>2445</v>
      </c>
      <c r="C64" t="s">
        <v>2220</v>
      </c>
      <c r="D64" t="s">
        <v>2221</v>
      </c>
      <c r="E64" t="s">
        <v>2448</v>
      </c>
      <c r="F64" t="s">
        <v>2463</v>
      </c>
      <c r="G64" t="s">
        <v>2464</v>
      </c>
      <c r="H64" t="s">
        <v>2466</v>
      </c>
      <c r="I64" s="381">
        <v>40696</v>
      </c>
      <c r="J64" s="381">
        <f t="shared" si="1"/>
        <v>40724</v>
      </c>
      <c r="K64" s="38">
        <v>782.99</v>
      </c>
      <c r="L64" s="38">
        <v>419.45890000000003</v>
      </c>
      <c r="M64">
        <v>2</v>
      </c>
      <c r="N64">
        <f t="shared" si="0"/>
        <v>838.91780000000006</v>
      </c>
    </row>
    <row r="65" spans="1:14" x14ac:dyDescent="0.25">
      <c r="A65" t="s">
        <v>2444</v>
      </c>
      <c r="B65" t="s">
        <v>2445</v>
      </c>
      <c r="C65" t="s">
        <v>2220</v>
      </c>
      <c r="D65" t="s">
        <v>2221</v>
      </c>
      <c r="E65" t="s">
        <v>2458</v>
      </c>
      <c r="F65" t="s">
        <v>2222</v>
      </c>
      <c r="G65" t="s">
        <v>2223</v>
      </c>
      <c r="H65" t="s">
        <v>2452</v>
      </c>
      <c r="I65" s="381">
        <v>40665</v>
      </c>
      <c r="J65" s="381">
        <f t="shared" si="1"/>
        <v>40694</v>
      </c>
      <c r="K65" s="38">
        <v>337.22</v>
      </c>
      <c r="L65" s="38">
        <v>178.58080000000001</v>
      </c>
      <c r="M65">
        <v>2</v>
      </c>
      <c r="N65">
        <f t="shared" si="0"/>
        <v>357.16160000000002</v>
      </c>
    </row>
    <row r="66" spans="1:14" x14ac:dyDescent="0.25">
      <c r="A66" t="s">
        <v>2444</v>
      </c>
      <c r="B66" t="s">
        <v>2445</v>
      </c>
      <c r="C66" t="s">
        <v>2220</v>
      </c>
      <c r="D66" t="s">
        <v>2221</v>
      </c>
      <c r="E66" t="s">
        <v>2448</v>
      </c>
      <c r="F66" t="s">
        <v>2463</v>
      </c>
      <c r="G66" t="s">
        <v>2464</v>
      </c>
      <c r="H66" t="s">
        <v>2452</v>
      </c>
      <c r="I66" s="381">
        <v>40818</v>
      </c>
      <c r="J66" s="381">
        <f t="shared" si="1"/>
        <v>40847</v>
      </c>
      <c r="K66" s="38">
        <v>782.99</v>
      </c>
      <c r="L66" s="38">
        <v>419.45890000000003</v>
      </c>
      <c r="M66">
        <v>1</v>
      </c>
      <c r="N66">
        <f t="shared" si="0"/>
        <v>419.45890000000003</v>
      </c>
    </row>
    <row r="67" spans="1:14" x14ac:dyDescent="0.25">
      <c r="A67" t="s">
        <v>2444</v>
      </c>
      <c r="B67" t="s">
        <v>2445</v>
      </c>
      <c r="C67" t="s">
        <v>2220</v>
      </c>
      <c r="D67" t="s">
        <v>2221</v>
      </c>
      <c r="E67" t="s">
        <v>2448</v>
      </c>
      <c r="F67" t="s">
        <v>2463</v>
      </c>
      <c r="G67" t="s">
        <v>2464</v>
      </c>
      <c r="H67" t="s">
        <v>2452</v>
      </c>
      <c r="I67" s="381">
        <v>40680</v>
      </c>
      <c r="J67" s="381">
        <f t="shared" si="1"/>
        <v>40694</v>
      </c>
      <c r="K67" s="38">
        <v>782.99</v>
      </c>
      <c r="L67" s="38">
        <v>419.45890000000003</v>
      </c>
      <c r="M67">
        <v>2</v>
      </c>
      <c r="N67">
        <f t="shared" si="0"/>
        <v>838.91780000000006</v>
      </c>
    </row>
    <row r="68" spans="1:14" x14ac:dyDescent="0.25">
      <c r="A68" t="s">
        <v>2444</v>
      </c>
      <c r="B68" t="s">
        <v>2445</v>
      </c>
      <c r="C68" t="s">
        <v>2220</v>
      </c>
      <c r="D68" t="s">
        <v>2221</v>
      </c>
      <c r="E68" t="s">
        <v>2458</v>
      </c>
      <c r="F68" t="s">
        <v>2222</v>
      </c>
      <c r="G68" t="s">
        <v>2224</v>
      </c>
      <c r="H68" t="s">
        <v>2466</v>
      </c>
      <c r="I68" s="381">
        <v>40957</v>
      </c>
      <c r="J68" s="381">
        <f t="shared" si="1"/>
        <v>40968</v>
      </c>
      <c r="K68" s="38">
        <v>594.83000000000004</v>
      </c>
      <c r="L68" s="38">
        <v>356.89800000000002</v>
      </c>
      <c r="M68">
        <v>2</v>
      </c>
      <c r="N68">
        <f t="shared" si="0"/>
        <v>713.79600000000005</v>
      </c>
    </row>
    <row r="69" spans="1:14" x14ac:dyDescent="0.25">
      <c r="A69" t="s">
        <v>2444</v>
      </c>
      <c r="B69" t="s">
        <v>2445</v>
      </c>
      <c r="C69" t="s">
        <v>2220</v>
      </c>
      <c r="D69" t="s">
        <v>2221</v>
      </c>
      <c r="E69" t="s">
        <v>2458</v>
      </c>
      <c r="F69" t="s">
        <v>2222</v>
      </c>
      <c r="G69" t="s">
        <v>2223</v>
      </c>
      <c r="H69" t="s">
        <v>2452</v>
      </c>
      <c r="I69" s="381">
        <v>40764</v>
      </c>
      <c r="J69" s="381">
        <f t="shared" si="1"/>
        <v>40786</v>
      </c>
      <c r="K69" s="38">
        <v>337.22</v>
      </c>
      <c r="L69" s="38">
        <v>178.58080000000001</v>
      </c>
      <c r="M69">
        <v>3</v>
      </c>
      <c r="N69">
        <f t="shared" si="0"/>
        <v>535.74240000000009</v>
      </c>
    </row>
    <row r="70" spans="1:14" x14ac:dyDescent="0.25">
      <c r="A70" t="s">
        <v>2444</v>
      </c>
      <c r="B70" t="s">
        <v>2445</v>
      </c>
      <c r="C70" t="s">
        <v>2220</v>
      </c>
      <c r="D70" t="s">
        <v>2221</v>
      </c>
      <c r="E70" t="s">
        <v>2448</v>
      </c>
      <c r="F70" t="s">
        <v>2463</v>
      </c>
      <c r="G70" t="s">
        <v>2219</v>
      </c>
      <c r="H70" t="s">
        <v>2466</v>
      </c>
      <c r="I70" s="381">
        <v>40893</v>
      </c>
      <c r="J70" s="381">
        <f t="shared" si="1"/>
        <v>40908</v>
      </c>
      <c r="K70" s="38">
        <v>3578.27</v>
      </c>
      <c r="L70" s="38">
        <v>2146.962</v>
      </c>
      <c r="M70">
        <v>2</v>
      </c>
      <c r="N70">
        <f t="shared" si="0"/>
        <v>4293.924</v>
      </c>
    </row>
    <row r="71" spans="1:14" x14ac:dyDescent="0.25">
      <c r="A71" t="s">
        <v>2444</v>
      </c>
      <c r="B71" t="s">
        <v>2445</v>
      </c>
      <c r="C71" t="s">
        <v>2220</v>
      </c>
      <c r="D71" t="s">
        <v>2221</v>
      </c>
      <c r="E71" t="s">
        <v>2448</v>
      </c>
      <c r="F71" t="s">
        <v>2463</v>
      </c>
      <c r="G71" t="s">
        <v>2465</v>
      </c>
      <c r="H71" t="s">
        <v>2466</v>
      </c>
      <c r="I71" s="381">
        <v>40823</v>
      </c>
      <c r="J71" s="381">
        <f t="shared" si="1"/>
        <v>40847</v>
      </c>
      <c r="K71" s="38">
        <v>1457.99</v>
      </c>
      <c r="L71" s="38">
        <v>874.79399999999998</v>
      </c>
      <c r="M71">
        <v>4</v>
      </c>
      <c r="N71">
        <f t="shared" ref="N71:N105" si="2">L71*M71</f>
        <v>3499.1759999999999</v>
      </c>
    </row>
    <row r="72" spans="1:14" x14ac:dyDescent="0.25">
      <c r="A72" t="s">
        <v>2444</v>
      </c>
      <c r="B72" t="s">
        <v>2445</v>
      </c>
      <c r="C72" t="s">
        <v>2220</v>
      </c>
      <c r="D72" t="s">
        <v>2221</v>
      </c>
      <c r="E72" t="s">
        <v>2448</v>
      </c>
      <c r="F72" t="s">
        <v>2463</v>
      </c>
      <c r="G72" t="s">
        <v>2464</v>
      </c>
      <c r="H72" t="s">
        <v>2466</v>
      </c>
      <c r="I72" s="381">
        <v>40760</v>
      </c>
      <c r="J72" s="381">
        <f t="shared" ref="J72:J105" si="3">EOMONTH(I72,0)</f>
        <v>40786</v>
      </c>
      <c r="K72" s="38">
        <v>782.99</v>
      </c>
      <c r="L72" s="38">
        <v>419.45890000000003</v>
      </c>
      <c r="M72">
        <v>6</v>
      </c>
      <c r="N72">
        <f t="shared" si="2"/>
        <v>2516.7534000000001</v>
      </c>
    </row>
    <row r="73" spans="1:14" x14ac:dyDescent="0.25">
      <c r="A73" t="s">
        <v>2444</v>
      </c>
      <c r="B73" t="s">
        <v>2445</v>
      </c>
      <c r="C73" t="s">
        <v>2220</v>
      </c>
      <c r="D73" t="s">
        <v>2221</v>
      </c>
      <c r="E73" t="s">
        <v>2448</v>
      </c>
      <c r="F73" t="s">
        <v>2463</v>
      </c>
      <c r="G73" t="s">
        <v>2465</v>
      </c>
      <c r="H73" t="s">
        <v>2466</v>
      </c>
      <c r="I73" s="381">
        <v>40769</v>
      </c>
      <c r="J73" s="381">
        <f t="shared" si="3"/>
        <v>40786</v>
      </c>
      <c r="K73" s="38">
        <v>1457.99</v>
      </c>
      <c r="L73" s="38">
        <v>874.79399999999998</v>
      </c>
      <c r="M73">
        <v>1</v>
      </c>
      <c r="N73">
        <f t="shared" si="2"/>
        <v>874.79399999999998</v>
      </c>
    </row>
    <row r="74" spans="1:14" x14ac:dyDescent="0.25">
      <c r="A74" t="s">
        <v>2444</v>
      </c>
      <c r="B74" t="s">
        <v>2445</v>
      </c>
      <c r="C74" t="s">
        <v>2220</v>
      </c>
      <c r="D74" t="s">
        <v>2221</v>
      </c>
      <c r="E74" t="s">
        <v>2448</v>
      </c>
      <c r="F74" t="s">
        <v>2463</v>
      </c>
      <c r="G74" t="s">
        <v>2464</v>
      </c>
      <c r="H74" t="s">
        <v>2452</v>
      </c>
      <c r="I74" s="381">
        <v>40925</v>
      </c>
      <c r="J74" s="381">
        <f t="shared" si="3"/>
        <v>40939</v>
      </c>
      <c r="K74" s="38">
        <v>782.99</v>
      </c>
      <c r="L74" s="38">
        <v>419.45890000000003</v>
      </c>
      <c r="M74">
        <v>2</v>
      </c>
      <c r="N74">
        <f t="shared" si="2"/>
        <v>838.91780000000006</v>
      </c>
    </row>
    <row r="75" spans="1:14" x14ac:dyDescent="0.25">
      <c r="A75" t="s">
        <v>2444</v>
      </c>
      <c r="B75" t="s">
        <v>2445</v>
      </c>
      <c r="C75" t="s">
        <v>2220</v>
      </c>
      <c r="D75" t="s">
        <v>2221</v>
      </c>
      <c r="E75" t="s">
        <v>2448</v>
      </c>
      <c r="F75" t="s">
        <v>2463</v>
      </c>
      <c r="G75" t="s">
        <v>2464</v>
      </c>
      <c r="H75" t="s">
        <v>2466</v>
      </c>
      <c r="I75" s="381">
        <v>40784</v>
      </c>
      <c r="J75" s="381">
        <f t="shared" si="3"/>
        <v>40786</v>
      </c>
      <c r="K75" s="38">
        <v>782.99</v>
      </c>
      <c r="L75" s="38">
        <v>419.45890000000003</v>
      </c>
      <c r="M75">
        <v>7</v>
      </c>
      <c r="N75">
        <f t="shared" si="2"/>
        <v>2936.2123000000001</v>
      </c>
    </row>
    <row r="76" spans="1:14" x14ac:dyDescent="0.25">
      <c r="A76" t="s">
        <v>2444</v>
      </c>
      <c r="B76" t="s">
        <v>2445</v>
      </c>
      <c r="C76" t="s">
        <v>2220</v>
      </c>
      <c r="D76" t="s">
        <v>2221</v>
      </c>
      <c r="E76" t="s">
        <v>2448</v>
      </c>
      <c r="F76" t="s">
        <v>2463</v>
      </c>
      <c r="G76" t="s">
        <v>2464</v>
      </c>
      <c r="H76" t="s">
        <v>2466</v>
      </c>
      <c r="I76" s="381">
        <v>40765</v>
      </c>
      <c r="J76" s="381">
        <f t="shared" si="3"/>
        <v>40786</v>
      </c>
      <c r="K76" s="38">
        <v>782.99</v>
      </c>
      <c r="L76" s="38">
        <v>419.45890000000003</v>
      </c>
      <c r="M76">
        <v>3</v>
      </c>
      <c r="N76">
        <f t="shared" si="2"/>
        <v>1258.3767</v>
      </c>
    </row>
    <row r="77" spans="1:14" x14ac:dyDescent="0.25">
      <c r="A77" t="s">
        <v>2444</v>
      </c>
      <c r="B77" t="s">
        <v>2445</v>
      </c>
      <c r="C77" t="s">
        <v>2210</v>
      </c>
      <c r="D77" t="s">
        <v>2225</v>
      </c>
      <c r="E77" t="s">
        <v>2458</v>
      </c>
      <c r="F77" t="s">
        <v>2222</v>
      </c>
      <c r="G77" t="s">
        <v>2223</v>
      </c>
      <c r="H77" t="s">
        <v>2466</v>
      </c>
      <c r="I77" s="381">
        <v>40912</v>
      </c>
      <c r="J77" s="381">
        <f t="shared" si="3"/>
        <v>40939</v>
      </c>
      <c r="K77" s="38">
        <v>337.22</v>
      </c>
      <c r="L77" s="38">
        <v>183.93819999999999</v>
      </c>
      <c r="M77">
        <v>3</v>
      </c>
      <c r="N77">
        <f t="shared" si="2"/>
        <v>551.81459999999993</v>
      </c>
    </row>
    <row r="78" spans="1:14" x14ac:dyDescent="0.25">
      <c r="A78" t="s">
        <v>2444</v>
      </c>
      <c r="B78" t="s">
        <v>2445</v>
      </c>
      <c r="C78" t="s">
        <v>2210</v>
      </c>
      <c r="D78" t="s">
        <v>2225</v>
      </c>
      <c r="E78" t="s">
        <v>2458</v>
      </c>
      <c r="F78" t="s">
        <v>2222</v>
      </c>
      <c r="G78" t="s">
        <v>2223</v>
      </c>
      <c r="H78" t="s">
        <v>2466</v>
      </c>
      <c r="I78" s="381">
        <v>40973</v>
      </c>
      <c r="J78" s="381">
        <f t="shared" si="3"/>
        <v>40999</v>
      </c>
      <c r="K78" s="38">
        <v>337.22</v>
      </c>
      <c r="L78" s="38">
        <v>183.93819999999999</v>
      </c>
      <c r="M78">
        <v>2</v>
      </c>
      <c r="N78">
        <f t="shared" si="2"/>
        <v>367.87639999999999</v>
      </c>
    </row>
    <row r="79" spans="1:14" x14ac:dyDescent="0.25">
      <c r="A79" t="s">
        <v>2444</v>
      </c>
      <c r="B79" t="s">
        <v>2445</v>
      </c>
      <c r="C79" t="s">
        <v>2210</v>
      </c>
      <c r="D79" t="s">
        <v>2225</v>
      </c>
      <c r="E79" t="s">
        <v>2226</v>
      </c>
      <c r="F79" t="s">
        <v>2227</v>
      </c>
      <c r="G79" t="s">
        <v>2228</v>
      </c>
      <c r="H79" t="s">
        <v>2229</v>
      </c>
      <c r="I79" s="381">
        <v>40862</v>
      </c>
      <c r="J79" s="381">
        <f t="shared" si="3"/>
        <v>40877</v>
      </c>
      <c r="K79" s="38">
        <v>34.99</v>
      </c>
      <c r="L79" s="38">
        <v>20.186499999999999</v>
      </c>
      <c r="M79">
        <v>1</v>
      </c>
      <c r="N79">
        <f t="shared" si="2"/>
        <v>20.186499999999999</v>
      </c>
    </row>
    <row r="80" spans="1:14" x14ac:dyDescent="0.25">
      <c r="A80" t="s">
        <v>2444</v>
      </c>
      <c r="B80" t="s">
        <v>2445</v>
      </c>
      <c r="C80" t="s">
        <v>2210</v>
      </c>
      <c r="D80" t="s">
        <v>2225</v>
      </c>
      <c r="E80" t="s">
        <v>2226</v>
      </c>
      <c r="F80" t="s">
        <v>2227</v>
      </c>
      <c r="G80" t="s">
        <v>2228</v>
      </c>
      <c r="H80" t="s">
        <v>2452</v>
      </c>
      <c r="I80" s="381">
        <v>40946</v>
      </c>
      <c r="J80" s="381">
        <f t="shared" si="3"/>
        <v>40968</v>
      </c>
      <c r="K80" s="38">
        <v>34.99</v>
      </c>
      <c r="L80" s="38">
        <v>20.186499999999999</v>
      </c>
      <c r="M80">
        <v>1</v>
      </c>
      <c r="N80">
        <f t="shared" si="2"/>
        <v>20.186499999999999</v>
      </c>
    </row>
    <row r="81" spans="1:14" x14ac:dyDescent="0.25">
      <c r="A81" t="s">
        <v>2444</v>
      </c>
      <c r="B81" t="s">
        <v>2445</v>
      </c>
      <c r="C81" t="s">
        <v>2210</v>
      </c>
      <c r="D81" t="s">
        <v>2225</v>
      </c>
      <c r="E81" t="s">
        <v>2448</v>
      </c>
      <c r="F81" t="s">
        <v>2463</v>
      </c>
      <c r="G81" t="s">
        <v>2464</v>
      </c>
      <c r="H81" t="s">
        <v>2452</v>
      </c>
      <c r="I81" s="381">
        <v>40774</v>
      </c>
      <c r="J81" s="381">
        <f t="shared" si="3"/>
        <v>40786</v>
      </c>
      <c r="K81" s="38">
        <v>782.99</v>
      </c>
      <c r="L81" s="38">
        <v>419.45890000000003</v>
      </c>
      <c r="M81">
        <v>1</v>
      </c>
      <c r="N81">
        <f t="shared" si="2"/>
        <v>419.45890000000003</v>
      </c>
    </row>
    <row r="82" spans="1:14" x14ac:dyDescent="0.25">
      <c r="A82" t="s">
        <v>2444</v>
      </c>
      <c r="B82" t="s">
        <v>2445</v>
      </c>
      <c r="C82" t="s">
        <v>2220</v>
      </c>
      <c r="D82" t="s">
        <v>2230</v>
      </c>
      <c r="E82" t="s">
        <v>2448</v>
      </c>
      <c r="F82" t="s">
        <v>2463</v>
      </c>
      <c r="G82" t="s">
        <v>2464</v>
      </c>
      <c r="H82" t="s">
        <v>2452</v>
      </c>
      <c r="I82" s="381">
        <v>40844</v>
      </c>
      <c r="J82" s="381">
        <f t="shared" si="3"/>
        <v>40847</v>
      </c>
      <c r="K82" s="38">
        <v>782.99</v>
      </c>
      <c r="L82" s="38">
        <v>419.45890000000003</v>
      </c>
      <c r="M82">
        <v>3</v>
      </c>
      <c r="N82">
        <f t="shared" si="2"/>
        <v>1258.3767</v>
      </c>
    </row>
    <row r="83" spans="1:14" x14ac:dyDescent="0.25">
      <c r="A83" t="s">
        <v>2444</v>
      </c>
      <c r="B83" t="s">
        <v>2445</v>
      </c>
      <c r="C83" t="s">
        <v>2220</v>
      </c>
      <c r="D83" t="s">
        <v>2230</v>
      </c>
      <c r="E83" t="s">
        <v>2448</v>
      </c>
      <c r="F83" t="s">
        <v>2463</v>
      </c>
      <c r="G83" t="s">
        <v>2464</v>
      </c>
      <c r="H83" t="s">
        <v>2452</v>
      </c>
      <c r="I83" s="381">
        <v>40895</v>
      </c>
      <c r="J83" s="381">
        <f t="shared" si="3"/>
        <v>40908</v>
      </c>
      <c r="K83" s="38">
        <v>782.99</v>
      </c>
      <c r="L83" s="38">
        <v>419.45890000000003</v>
      </c>
      <c r="M83">
        <v>2</v>
      </c>
      <c r="N83">
        <f t="shared" si="2"/>
        <v>838.91780000000006</v>
      </c>
    </row>
    <row r="84" spans="1:14" x14ac:dyDescent="0.25">
      <c r="A84" t="s">
        <v>2444</v>
      </c>
      <c r="B84" t="s">
        <v>2445</v>
      </c>
      <c r="C84" t="s">
        <v>2220</v>
      </c>
      <c r="D84" t="s">
        <v>2230</v>
      </c>
      <c r="E84" t="s">
        <v>2448</v>
      </c>
      <c r="F84" t="s">
        <v>2463</v>
      </c>
      <c r="G84" t="s">
        <v>2465</v>
      </c>
      <c r="H84" t="s">
        <v>2466</v>
      </c>
      <c r="I84" s="381">
        <v>40854</v>
      </c>
      <c r="J84" s="381">
        <f t="shared" si="3"/>
        <v>40877</v>
      </c>
      <c r="K84" s="38">
        <v>1457.99</v>
      </c>
      <c r="L84" s="38">
        <v>874.79399999999998</v>
      </c>
      <c r="M84">
        <v>1</v>
      </c>
      <c r="N84">
        <f t="shared" si="2"/>
        <v>874.79399999999998</v>
      </c>
    </row>
    <row r="85" spans="1:14" x14ac:dyDescent="0.25">
      <c r="A85" t="s">
        <v>2444</v>
      </c>
      <c r="B85" t="s">
        <v>2445</v>
      </c>
      <c r="C85" t="s">
        <v>2220</v>
      </c>
      <c r="D85" t="s">
        <v>2230</v>
      </c>
      <c r="E85" t="s">
        <v>2448</v>
      </c>
      <c r="F85" t="s">
        <v>2463</v>
      </c>
      <c r="G85" t="s">
        <v>2219</v>
      </c>
      <c r="H85" t="s">
        <v>2466</v>
      </c>
      <c r="I85" s="381">
        <v>40703</v>
      </c>
      <c r="J85" s="381">
        <f t="shared" si="3"/>
        <v>40724</v>
      </c>
      <c r="K85" s="38">
        <v>3578.27</v>
      </c>
      <c r="L85" s="38">
        <v>2146.962</v>
      </c>
      <c r="M85">
        <v>1</v>
      </c>
      <c r="N85">
        <f t="shared" si="2"/>
        <v>2146.962</v>
      </c>
    </row>
    <row r="86" spans="1:14" x14ac:dyDescent="0.25">
      <c r="A86" t="s">
        <v>2444</v>
      </c>
      <c r="B86" t="s">
        <v>2445</v>
      </c>
      <c r="C86" t="s">
        <v>2220</v>
      </c>
      <c r="D86" t="s">
        <v>2230</v>
      </c>
      <c r="E86" t="s">
        <v>2448</v>
      </c>
      <c r="F86" t="s">
        <v>2463</v>
      </c>
      <c r="G86" t="s">
        <v>2464</v>
      </c>
      <c r="H86" t="s">
        <v>2466</v>
      </c>
      <c r="I86" s="381">
        <v>40662</v>
      </c>
      <c r="J86" s="381">
        <f t="shared" si="3"/>
        <v>40663</v>
      </c>
      <c r="K86" s="38">
        <v>782.99</v>
      </c>
      <c r="L86" s="38">
        <v>419.45890000000003</v>
      </c>
      <c r="M86">
        <v>1</v>
      </c>
      <c r="N86">
        <f t="shared" si="2"/>
        <v>419.45890000000003</v>
      </c>
    </row>
    <row r="87" spans="1:14" x14ac:dyDescent="0.25">
      <c r="A87" t="s">
        <v>2444</v>
      </c>
      <c r="B87" t="s">
        <v>2445</v>
      </c>
      <c r="C87" t="s">
        <v>2220</v>
      </c>
      <c r="D87" t="s">
        <v>2230</v>
      </c>
      <c r="E87" t="s">
        <v>2448</v>
      </c>
      <c r="F87" t="s">
        <v>2463</v>
      </c>
      <c r="G87" t="s">
        <v>2464</v>
      </c>
      <c r="H87" t="s">
        <v>2466</v>
      </c>
      <c r="I87" s="381">
        <v>40652</v>
      </c>
      <c r="J87" s="381">
        <f t="shared" si="3"/>
        <v>40663</v>
      </c>
      <c r="K87" s="38">
        <v>782.99</v>
      </c>
      <c r="L87" s="38">
        <v>419.45890000000003</v>
      </c>
      <c r="M87">
        <v>2</v>
      </c>
      <c r="N87">
        <f t="shared" si="2"/>
        <v>838.91780000000006</v>
      </c>
    </row>
    <row r="88" spans="1:14" x14ac:dyDescent="0.25">
      <c r="A88" t="s">
        <v>2444</v>
      </c>
      <c r="B88" t="s">
        <v>2445</v>
      </c>
      <c r="C88" t="s">
        <v>2220</v>
      </c>
      <c r="D88" t="s">
        <v>2230</v>
      </c>
      <c r="E88" t="s">
        <v>2448</v>
      </c>
      <c r="F88" t="s">
        <v>2463</v>
      </c>
      <c r="G88" t="s">
        <v>2219</v>
      </c>
      <c r="H88" t="s">
        <v>2466</v>
      </c>
      <c r="I88" s="381">
        <v>40805</v>
      </c>
      <c r="J88" s="381">
        <f t="shared" si="3"/>
        <v>40816</v>
      </c>
      <c r="K88" s="38">
        <v>3578.27</v>
      </c>
      <c r="L88" s="38">
        <v>2146.962</v>
      </c>
      <c r="M88">
        <v>2</v>
      </c>
      <c r="N88">
        <f t="shared" si="2"/>
        <v>4293.924</v>
      </c>
    </row>
    <row r="89" spans="1:14" x14ac:dyDescent="0.25">
      <c r="A89" t="s">
        <v>2444</v>
      </c>
      <c r="B89" t="s">
        <v>2445</v>
      </c>
      <c r="C89" t="s">
        <v>2220</v>
      </c>
      <c r="D89" t="s">
        <v>2230</v>
      </c>
      <c r="E89" t="s">
        <v>2448</v>
      </c>
      <c r="F89" t="s">
        <v>2463</v>
      </c>
      <c r="G89" t="s">
        <v>2464</v>
      </c>
      <c r="H89" t="s">
        <v>2452</v>
      </c>
      <c r="I89" s="381">
        <v>40981</v>
      </c>
      <c r="J89" s="381">
        <f t="shared" si="3"/>
        <v>40999</v>
      </c>
      <c r="K89" s="38">
        <v>782.99</v>
      </c>
      <c r="L89" s="38">
        <v>419.45890000000003</v>
      </c>
      <c r="M89">
        <v>1</v>
      </c>
      <c r="N89">
        <f t="shared" si="2"/>
        <v>419.45890000000003</v>
      </c>
    </row>
    <row r="90" spans="1:14" x14ac:dyDescent="0.25">
      <c r="A90" t="s">
        <v>2444</v>
      </c>
      <c r="B90" t="s">
        <v>2445</v>
      </c>
      <c r="C90" t="s">
        <v>2220</v>
      </c>
      <c r="D90" t="s">
        <v>2230</v>
      </c>
      <c r="E90" t="s">
        <v>2448</v>
      </c>
      <c r="F90" t="s">
        <v>2463</v>
      </c>
      <c r="G90" t="s">
        <v>2464</v>
      </c>
      <c r="H90" t="s">
        <v>2466</v>
      </c>
      <c r="I90" s="381">
        <v>40672</v>
      </c>
      <c r="J90" s="381">
        <f t="shared" si="3"/>
        <v>40694</v>
      </c>
      <c r="K90" s="38">
        <v>782.99</v>
      </c>
      <c r="L90" s="38">
        <v>419.45890000000003</v>
      </c>
      <c r="M90">
        <v>2</v>
      </c>
      <c r="N90">
        <f t="shared" si="2"/>
        <v>838.91780000000006</v>
      </c>
    </row>
    <row r="91" spans="1:14" x14ac:dyDescent="0.25">
      <c r="A91" t="s">
        <v>2444</v>
      </c>
      <c r="B91" t="s">
        <v>2445</v>
      </c>
      <c r="C91" t="s">
        <v>2220</v>
      </c>
      <c r="D91" t="s">
        <v>2230</v>
      </c>
      <c r="E91" t="s">
        <v>2448</v>
      </c>
      <c r="F91" t="s">
        <v>2463</v>
      </c>
      <c r="G91" t="s">
        <v>2464</v>
      </c>
      <c r="H91" t="s">
        <v>2452</v>
      </c>
      <c r="I91" s="381">
        <v>41000</v>
      </c>
      <c r="J91" s="381">
        <f t="shared" si="3"/>
        <v>41029</v>
      </c>
      <c r="K91" s="38">
        <v>782.99</v>
      </c>
      <c r="L91" s="38">
        <v>419.45890000000003</v>
      </c>
      <c r="M91">
        <v>1</v>
      </c>
      <c r="N91">
        <f t="shared" si="2"/>
        <v>419.45890000000003</v>
      </c>
    </row>
    <row r="92" spans="1:14" x14ac:dyDescent="0.25">
      <c r="A92" t="s">
        <v>2444</v>
      </c>
      <c r="B92" t="s">
        <v>2445</v>
      </c>
      <c r="C92" t="s">
        <v>2220</v>
      </c>
      <c r="D92" t="s">
        <v>2230</v>
      </c>
      <c r="E92" t="s">
        <v>2448</v>
      </c>
      <c r="F92" t="s">
        <v>2463</v>
      </c>
      <c r="G92" t="s">
        <v>2219</v>
      </c>
      <c r="H92" t="s">
        <v>2466</v>
      </c>
      <c r="I92" s="381">
        <v>40957</v>
      </c>
      <c r="J92" s="381">
        <f t="shared" si="3"/>
        <v>40968</v>
      </c>
      <c r="K92" s="38">
        <v>3578.27</v>
      </c>
      <c r="L92" s="38">
        <v>2146.962</v>
      </c>
      <c r="M92">
        <v>2</v>
      </c>
      <c r="N92">
        <f t="shared" si="2"/>
        <v>4293.924</v>
      </c>
    </row>
    <row r="93" spans="1:14" x14ac:dyDescent="0.25">
      <c r="A93" t="s">
        <v>2444</v>
      </c>
      <c r="B93" t="s">
        <v>2445</v>
      </c>
      <c r="C93" t="s">
        <v>2220</v>
      </c>
      <c r="D93" t="s">
        <v>2230</v>
      </c>
      <c r="E93" t="s">
        <v>2448</v>
      </c>
      <c r="F93" t="s">
        <v>2463</v>
      </c>
      <c r="G93" t="s">
        <v>2464</v>
      </c>
      <c r="H93" t="s">
        <v>2466</v>
      </c>
      <c r="I93" s="381">
        <v>40914</v>
      </c>
      <c r="J93" s="381">
        <f t="shared" si="3"/>
        <v>40939</v>
      </c>
      <c r="K93" s="38">
        <v>782.99</v>
      </c>
      <c r="L93" s="38">
        <v>419.45890000000003</v>
      </c>
      <c r="M93">
        <v>2</v>
      </c>
      <c r="N93">
        <f t="shared" si="2"/>
        <v>838.91780000000006</v>
      </c>
    </row>
    <row r="94" spans="1:14" x14ac:dyDescent="0.25">
      <c r="A94" t="s">
        <v>2444</v>
      </c>
      <c r="B94" t="s">
        <v>2445</v>
      </c>
      <c r="C94" t="s">
        <v>2220</v>
      </c>
      <c r="D94" t="s">
        <v>2230</v>
      </c>
      <c r="E94" t="s">
        <v>2453</v>
      </c>
      <c r="F94" t="s">
        <v>2212</v>
      </c>
      <c r="G94" t="s">
        <v>2213</v>
      </c>
      <c r="H94" t="s">
        <v>2214</v>
      </c>
      <c r="I94" s="381">
        <v>40983</v>
      </c>
      <c r="J94" s="381">
        <f t="shared" si="3"/>
        <v>40999</v>
      </c>
      <c r="K94" s="38">
        <v>49.99</v>
      </c>
      <c r="L94" s="38">
        <v>28.840399999999999</v>
      </c>
      <c r="M94">
        <v>2</v>
      </c>
      <c r="N94">
        <f t="shared" si="2"/>
        <v>57.680799999999998</v>
      </c>
    </row>
    <row r="95" spans="1:14" x14ac:dyDescent="0.25">
      <c r="A95" t="s">
        <v>2444</v>
      </c>
      <c r="B95" t="s">
        <v>2445</v>
      </c>
      <c r="C95" t="s">
        <v>2220</v>
      </c>
      <c r="D95" t="s">
        <v>2230</v>
      </c>
      <c r="E95" t="s">
        <v>2453</v>
      </c>
      <c r="F95" t="s">
        <v>2215</v>
      </c>
      <c r="G95" t="s">
        <v>2216</v>
      </c>
      <c r="H95" t="s">
        <v>2214</v>
      </c>
      <c r="I95" s="381">
        <v>40736</v>
      </c>
      <c r="J95" s="381">
        <f t="shared" si="3"/>
        <v>40755</v>
      </c>
      <c r="K95" s="38">
        <v>8.99</v>
      </c>
      <c r="L95" s="38">
        <v>5.1864999999999997</v>
      </c>
      <c r="M95">
        <v>3</v>
      </c>
      <c r="N95">
        <f t="shared" si="2"/>
        <v>15.5595</v>
      </c>
    </row>
    <row r="96" spans="1:14" x14ac:dyDescent="0.25">
      <c r="A96" t="s">
        <v>2444</v>
      </c>
      <c r="B96" t="s">
        <v>2445</v>
      </c>
      <c r="C96" t="s">
        <v>2220</v>
      </c>
      <c r="D96" t="s">
        <v>2230</v>
      </c>
      <c r="E96" t="s">
        <v>2448</v>
      </c>
      <c r="F96" t="s">
        <v>2463</v>
      </c>
      <c r="G96" t="s">
        <v>2464</v>
      </c>
      <c r="H96" t="s">
        <v>2466</v>
      </c>
      <c r="I96" s="381">
        <v>40970</v>
      </c>
      <c r="J96" s="381">
        <f t="shared" si="3"/>
        <v>40999</v>
      </c>
      <c r="K96" s="38">
        <v>782.99</v>
      </c>
      <c r="L96" s="38">
        <v>419.45890000000003</v>
      </c>
      <c r="M96">
        <v>2</v>
      </c>
      <c r="N96">
        <f t="shared" si="2"/>
        <v>838.91780000000006</v>
      </c>
    </row>
    <row r="97" spans="1:14" x14ac:dyDescent="0.25">
      <c r="A97" t="s">
        <v>2444</v>
      </c>
      <c r="B97" t="s">
        <v>2445</v>
      </c>
      <c r="C97" t="s">
        <v>2220</v>
      </c>
      <c r="D97" t="s">
        <v>2230</v>
      </c>
      <c r="E97" t="s">
        <v>2448</v>
      </c>
      <c r="F97" t="s">
        <v>2463</v>
      </c>
      <c r="G97" t="s">
        <v>2464</v>
      </c>
      <c r="H97" t="s">
        <v>2452</v>
      </c>
      <c r="I97" s="381">
        <v>40988</v>
      </c>
      <c r="J97" s="381">
        <f t="shared" si="3"/>
        <v>40999</v>
      </c>
      <c r="K97" s="38">
        <v>782.99</v>
      </c>
      <c r="L97" s="38">
        <v>419.45890000000003</v>
      </c>
      <c r="M97">
        <v>1</v>
      </c>
      <c r="N97">
        <f t="shared" si="2"/>
        <v>419.45890000000003</v>
      </c>
    </row>
    <row r="98" spans="1:14" x14ac:dyDescent="0.25">
      <c r="A98" t="s">
        <v>2444</v>
      </c>
      <c r="B98" t="s">
        <v>2445</v>
      </c>
      <c r="C98" t="s">
        <v>2220</v>
      </c>
      <c r="D98" t="s">
        <v>2230</v>
      </c>
      <c r="E98" t="s">
        <v>2448</v>
      </c>
      <c r="F98" t="s">
        <v>2463</v>
      </c>
      <c r="G98" t="s">
        <v>2464</v>
      </c>
      <c r="H98" t="s">
        <v>2466</v>
      </c>
      <c r="I98" s="381">
        <v>40853</v>
      </c>
      <c r="J98" s="381">
        <f t="shared" si="3"/>
        <v>40877</v>
      </c>
      <c r="K98" s="38">
        <v>782.99</v>
      </c>
      <c r="L98" s="38">
        <v>419.45890000000003</v>
      </c>
      <c r="M98">
        <v>1</v>
      </c>
      <c r="N98">
        <f t="shared" si="2"/>
        <v>419.45890000000003</v>
      </c>
    </row>
    <row r="99" spans="1:14" x14ac:dyDescent="0.25">
      <c r="A99" t="s">
        <v>2444</v>
      </c>
      <c r="B99" t="s">
        <v>2445</v>
      </c>
      <c r="C99" t="s">
        <v>2220</v>
      </c>
      <c r="D99" t="s">
        <v>2230</v>
      </c>
      <c r="E99" t="s">
        <v>2448</v>
      </c>
      <c r="F99" t="s">
        <v>2463</v>
      </c>
      <c r="G99" t="s">
        <v>2464</v>
      </c>
      <c r="H99" t="s">
        <v>2452</v>
      </c>
      <c r="I99" s="381">
        <v>40822</v>
      </c>
      <c r="J99" s="381">
        <f t="shared" si="3"/>
        <v>40847</v>
      </c>
      <c r="K99" s="38">
        <v>782.99</v>
      </c>
      <c r="L99" s="38">
        <v>419.45890000000003</v>
      </c>
      <c r="M99">
        <v>1</v>
      </c>
      <c r="N99">
        <f t="shared" si="2"/>
        <v>419.45890000000003</v>
      </c>
    </row>
    <row r="100" spans="1:14" x14ac:dyDescent="0.25">
      <c r="A100" t="s">
        <v>2444</v>
      </c>
      <c r="B100" t="s">
        <v>2445</v>
      </c>
      <c r="C100" t="s">
        <v>2220</v>
      </c>
      <c r="D100" t="s">
        <v>2230</v>
      </c>
      <c r="E100" t="s">
        <v>2448</v>
      </c>
      <c r="F100" t="s">
        <v>2463</v>
      </c>
      <c r="G100" t="s">
        <v>2219</v>
      </c>
      <c r="H100" t="s">
        <v>2466</v>
      </c>
      <c r="I100" s="381">
        <v>40884</v>
      </c>
      <c r="J100" s="381">
        <f t="shared" si="3"/>
        <v>40908</v>
      </c>
      <c r="K100" s="38">
        <v>3578.27</v>
      </c>
      <c r="L100" s="38">
        <v>2146.962</v>
      </c>
      <c r="M100">
        <v>2</v>
      </c>
      <c r="N100">
        <f t="shared" si="2"/>
        <v>4293.924</v>
      </c>
    </row>
    <row r="101" spans="1:14" x14ac:dyDescent="0.25">
      <c r="A101" t="s">
        <v>2444</v>
      </c>
      <c r="B101" t="s">
        <v>2445</v>
      </c>
      <c r="C101" t="s">
        <v>2220</v>
      </c>
      <c r="D101" t="s">
        <v>2231</v>
      </c>
      <c r="E101" t="s">
        <v>2226</v>
      </c>
      <c r="F101" t="s">
        <v>2227</v>
      </c>
      <c r="G101" t="s">
        <v>2228</v>
      </c>
      <c r="H101" t="s">
        <v>2229</v>
      </c>
      <c r="I101" s="381">
        <v>40850</v>
      </c>
      <c r="J101" s="381">
        <f t="shared" si="3"/>
        <v>40877</v>
      </c>
      <c r="K101" s="38">
        <v>34.99</v>
      </c>
      <c r="L101" s="38">
        <v>20.186499999999999</v>
      </c>
      <c r="M101">
        <v>2</v>
      </c>
      <c r="N101">
        <f t="shared" si="2"/>
        <v>40.372999999999998</v>
      </c>
    </row>
    <row r="102" spans="1:14" x14ac:dyDescent="0.25">
      <c r="A102" t="s">
        <v>2444</v>
      </c>
      <c r="B102" t="s">
        <v>2445</v>
      </c>
      <c r="C102" t="s">
        <v>2220</v>
      </c>
      <c r="D102" t="s">
        <v>2231</v>
      </c>
      <c r="E102" t="s">
        <v>2448</v>
      </c>
      <c r="F102" t="s">
        <v>2463</v>
      </c>
      <c r="G102" t="s">
        <v>2464</v>
      </c>
      <c r="H102" t="s">
        <v>2452</v>
      </c>
      <c r="I102" s="381">
        <v>40776</v>
      </c>
      <c r="J102" s="381">
        <f t="shared" si="3"/>
        <v>40786</v>
      </c>
      <c r="K102" s="38">
        <v>782.99</v>
      </c>
      <c r="L102" s="38">
        <v>419.45890000000003</v>
      </c>
      <c r="M102">
        <v>1</v>
      </c>
      <c r="N102">
        <f t="shared" si="2"/>
        <v>419.45890000000003</v>
      </c>
    </row>
    <row r="103" spans="1:14" x14ac:dyDescent="0.25">
      <c r="A103" t="s">
        <v>2444</v>
      </c>
      <c r="B103" t="s">
        <v>2445</v>
      </c>
      <c r="C103" t="s">
        <v>2220</v>
      </c>
      <c r="D103" t="s">
        <v>2231</v>
      </c>
      <c r="E103" t="s">
        <v>2453</v>
      </c>
      <c r="F103" t="s">
        <v>2212</v>
      </c>
      <c r="G103" t="s">
        <v>2213</v>
      </c>
      <c r="H103" t="s">
        <v>2214</v>
      </c>
      <c r="I103" s="381">
        <v>40905</v>
      </c>
      <c r="J103" s="381">
        <f t="shared" si="3"/>
        <v>40908</v>
      </c>
      <c r="K103" s="38">
        <v>49.99</v>
      </c>
      <c r="L103" s="38">
        <v>28.840399999999999</v>
      </c>
      <c r="M103">
        <v>2</v>
      </c>
      <c r="N103">
        <f t="shared" si="2"/>
        <v>57.680799999999998</v>
      </c>
    </row>
    <row r="104" spans="1:14" x14ac:dyDescent="0.25">
      <c r="A104" t="s">
        <v>2444</v>
      </c>
      <c r="B104" t="s">
        <v>2445</v>
      </c>
      <c r="C104" t="s">
        <v>2220</v>
      </c>
      <c r="D104" t="s">
        <v>2231</v>
      </c>
      <c r="E104" t="s">
        <v>2226</v>
      </c>
      <c r="F104" t="s">
        <v>2227</v>
      </c>
      <c r="G104" t="s">
        <v>2228</v>
      </c>
      <c r="H104" t="s">
        <v>2452</v>
      </c>
      <c r="I104" s="381">
        <v>41003</v>
      </c>
      <c r="J104" s="381">
        <f t="shared" si="3"/>
        <v>41029</v>
      </c>
      <c r="K104" s="38">
        <v>34.99</v>
      </c>
      <c r="L104" s="38">
        <v>20.186499999999999</v>
      </c>
      <c r="M104">
        <v>5</v>
      </c>
      <c r="N104">
        <f t="shared" si="2"/>
        <v>100.93249999999999</v>
      </c>
    </row>
    <row r="105" spans="1:14" x14ac:dyDescent="0.25">
      <c r="A105" t="s">
        <v>2444</v>
      </c>
      <c r="B105" t="s">
        <v>2445</v>
      </c>
      <c r="C105" t="s">
        <v>2220</v>
      </c>
      <c r="D105" t="s">
        <v>2231</v>
      </c>
      <c r="E105" t="s">
        <v>2453</v>
      </c>
      <c r="F105" t="s">
        <v>2212</v>
      </c>
      <c r="G105" t="s">
        <v>2213</v>
      </c>
      <c r="H105" t="s">
        <v>2214</v>
      </c>
      <c r="I105" s="381">
        <v>40808</v>
      </c>
      <c r="J105" s="381">
        <f t="shared" si="3"/>
        <v>40816</v>
      </c>
      <c r="K105" s="38">
        <v>49.99</v>
      </c>
      <c r="L105" s="38">
        <v>28.840399999999999</v>
      </c>
      <c r="M105">
        <v>4</v>
      </c>
      <c r="N105">
        <f t="shared" si="2"/>
        <v>115.3616</v>
      </c>
    </row>
    <row r="108" spans="1:14" x14ac:dyDescent="0.25">
      <c r="A108" t="s">
        <v>4945</v>
      </c>
    </row>
    <row r="109" spans="1:14" x14ac:dyDescent="0.25">
      <c r="B109" t="s">
        <v>4974</v>
      </c>
    </row>
    <row r="110" spans="1:14" x14ac:dyDescent="0.25">
      <c r="B110" t="s">
        <v>4975</v>
      </c>
    </row>
    <row r="112" spans="1:14" x14ac:dyDescent="0.25">
      <c r="B112" t="s">
        <v>4976</v>
      </c>
    </row>
    <row r="114" spans="2:2" x14ac:dyDescent="0.25">
      <c r="B114" t="s">
        <v>4978</v>
      </c>
    </row>
    <row r="115" spans="2:2" x14ac:dyDescent="0.25">
      <c r="B115" t="s">
        <v>4977</v>
      </c>
    </row>
  </sheetData>
  <phoneticPr fontId="0"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dimension ref="A1:X74"/>
  <sheetViews>
    <sheetView workbookViewId="0">
      <selection activeCell="B6" sqref="B6"/>
    </sheetView>
  </sheetViews>
  <sheetFormatPr defaultRowHeight="15" outlineLevelRow="1" x14ac:dyDescent="0.25"/>
  <cols>
    <col min="2" max="2" width="49.140625" bestFit="1" customWidth="1"/>
    <col min="4" max="6" width="8.7109375" bestFit="1" customWidth="1"/>
    <col min="7" max="7" width="10.28515625" bestFit="1" customWidth="1"/>
    <col min="8" max="10" width="8.7109375" bestFit="1" customWidth="1"/>
    <col min="11" max="11" width="12.5703125" bestFit="1" customWidth="1"/>
    <col min="12" max="13" width="8.7109375" bestFit="1" customWidth="1"/>
    <col min="14" max="14" width="10.28515625" bestFit="1" customWidth="1"/>
    <col min="15" max="15" width="13.7109375" bestFit="1" customWidth="1"/>
  </cols>
  <sheetData>
    <row r="1" spans="1:24" x14ac:dyDescent="0.25">
      <c r="A1" s="405" t="s">
        <v>2288</v>
      </c>
      <c r="B1" s="406"/>
      <c r="C1" s="406"/>
      <c r="D1" s="407"/>
      <c r="E1" s="407"/>
      <c r="F1" s="407"/>
      <c r="G1" s="407"/>
      <c r="H1" s="407"/>
      <c r="I1" s="407"/>
      <c r="J1" s="407"/>
      <c r="K1" s="407"/>
      <c r="L1" s="406"/>
      <c r="M1" s="406"/>
      <c r="N1" s="406"/>
      <c r="O1" s="406"/>
      <c r="P1" s="406"/>
      <c r="Q1" s="406"/>
      <c r="R1" s="406"/>
      <c r="S1" s="406"/>
      <c r="T1" s="406"/>
      <c r="U1" s="406"/>
      <c r="V1" s="406"/>
      <c r="W1" s="406"/>
      <c r="X1" s="406"/>
    </row>
    <row r="2" spans="1:24" x14ac:dyDescent="0.25">
      <c r="A2" s="406"/>
      <c r="B2" s="406"/>
      <c r="C2" s="406"/>
      <c r="D2" s="407"/>
      <c r="E2" s="407"/>
      <c r="F2" s="407"/>
      <c r="G2" s="407"/>
      <c r="H2" s="407"/>
      <c r="I2" s="407"/>
      <c r="J2" s="407"/>
      <c r="K2" s="407"/>
      <c r="L2" s="406"/>
      <c r="M2" s="406"/>
      <c r="N2" s="406"/>
      <c r="O2" s="406"/>
      <c r="P2" s="406"/>
      <c r="Q2" s="406"/>
      <c r="R2" s="406"/>
      <c r="S2" s="406"/>
      <c r="T2" s="406"/>
      <c r="U2" s="406"/>
      <c r="V2" s="406"/>
      <c r="W2" s="406"/>
      <c r="X2" s="406"/>
    </row>
    <row r="3" spans="1:24" x14ac:dyDescent="0.25">
      <c r="A3" s="407"/>
      <c r="B3" s="406"/>
      <c r="C3" s="406"/>
      <c r="D3" s="407"/>
      <c r="E3" s="407"/>
      <c r="F3" s="407"/>
      <c r="G3" s="407"/>
      <c r="H3" s="407"/>
      <c r="I3" s="407"/>
      <c r="J3" s="407"/>
      <c r="K3" s="407"/>
      <c r="L3" s="406"/>
      <c r="M3" s="406"/>
      <c r="N3" s="406"/>
      <c r="O3" s="406"/>
      <c r="P3" s="406"/>
      <c r="Q3" s="406"/>
      <c r="R3" s="406"/>
      <c r="S3" s="406"/>
      <c r="T3" s="406"/>
      <c r="U3" s="406"/>
      <c r="V3" s="406"/>
      <c r="W3" s="406"/>
      <c r="X3" s="406"/>
    </row>
    <row r="4" spans="1:24" x14ac:dyDescent="0.25">
      <c r="A4" s="408" t="s">
        <v>2266</v>
      </c>
      <c r="B4" s="409"/>
      <c r="C4" s="409"/>
      <c r="D4" s="410" t="s">
        <v>2267</v>
      </c>
      <c r="E4" s="410" t="s">
        <v>2268</v>
      </c>
      <c r="F4" s="410" t="s">
        <v>2269</v>
      </c>
      <c r="G4" s="410" t="s">
        <v>2289</v>
      </c>
      <c r="H4" s="410" t="s">
        <v>2270</v>
      </c>
      <c r="I4" s="410" t="s">
        <v>2271</v>
      </c>
      <c r="J4" s="410" t="s">
        <v>2272</v>
      </c>
      <c r="K4" s="410" t="s">
        <v>2290</v>
      </c>
      <c r="L4" s="410" t="s">
        <v>2273</v>
      </c>
      <c r="M4" s="410" t="s">
        <v>2274</v>
      </c>
      <c r="N4" s="410" t="s">
        <v>2275</v>
      </c>
      <c r="O4" s="411" t="s">
        <v>2291</v>
      </c>
      <c r="P4" s="409"/>
      <c r="Q4" s="409"/>
      <c r="R4" s="409"/>
      <c r="S4" s="409"/>
      <c r="T4" s="409"/>
      <c r="U4" s="409"/>
      <c r="V4" s="409"/>
      <c r="W4" s="409"/>
      <c r="X4" s="409"/>
    </row>
    <row r="5" spans="1:24" x14ac:dyDescent="0.25">
      <c r="A5" s="408"/>
      <c r="B5" s="409"/>
      <c r="C5" s="409"/>
      <c r="D5" s="412"/>
      <c r="E5" s="412"/>
      <c r="F5" s="413"/>
      <c r="G5" s="413"/>
      <c r="H5" s="413"/>
      <c r="I5" s="413"/>
      <c r="J5" s="413"/>
      <c r="K5" s="413"/>
      <c r="L5" s="410"/>
      <c r="M5" s="410"/>
      <c r="N5" s="410"/>
      <c r="O5" s="409"/>
      <c r="P5" s="409"/>
      <c r="Q5" s="409"/>
      <c r="R5" s="409"/>
      <c r="S5" s="409"/>
      <c r="T5" s="409"/>
      <c r="U5" s="409"/>
      <c r="V5" s="409"/>
      <c r="W5" s="409"/>
      <c r="X5" s="409"/>
    </row>
    <row r="6" spans="1:24" x14ac:dyDescent="0.25">
      <c r="A6" s="411" t="s">
        <v>2292</v>
      </c>
      <c r="B6" s="409"/>
      <c r="C6" s="409"/>
      <c r="D6" s="412"/>
      <c r="E6" s="412"/>
      <c r="F6" s="412"/>
      <c r="G6" s="412"/>
      <c r="H6" s="412"/>
      <c r="I6" s="412"/>
      <c r="J6" s="412"/>
      <c r="K6" s="412"/>
      <c r="L6" s="412"/>
      <c r="M6" s="412"/>
      <c r="N6" s="412"/>
      <c r="O6" s="409"/>
      <c r="P6" s="409"/>
      <c r="Q6" s="409"/>
      <c r="R6" s="409"/>
      <c r="S6" s="409"/>
      <c r="T6" s="409"/>
      <c r="U6" s="409"/>
      <c r="V6" s="409"/>
      <c r="W6" s="409"/>
      <c r="X6" s="409"/>
    </row>
    <row r="7" spans="1:24" outlineLevel="1" x14ac:dyDescent="0.25">
      <c r="A7" s="406"/>
      <c r="B7" s="406" t="s">
        <v>2392</v>
      </c>
      <c r="C7" s="406"/>
      <c r="D7" s="396">
        <v>287018.31</v>
      </c>
      <c r="E7" s="396">
        <v>296021.84999999998</v>
      </c>
      <c r="F7" s="396">
        <v>326338.59999999998</v>
      </c>
      <c r="G7" s="396">
        <f>SUM(D7:F7)</f>
        <v>909378.75999999989</v>
      </c>
      <c r="H7" s="396">
        <v>387888.3</v>
      </c>
      <c r="I7" s="396">
        <v>446152.51</v>
      </c>
      <c r="J7" s="398">
        <v>539844.53709999996</v>
      </c>
      <c r="K7" s="398">
        <f t="shared" ref="K7:K38" si="0">SUM(H7:J7)</f>
        <v>1373885.3470999999</v>
      </c>
      <c r="L7" s="398">
        <v>653211.88989099988</v>
      </c>
      <c r="M7" s="398">
        <v>790386.38676810986</v>
      </c>
      <c r="N7" s="398">
        <v>956367.52798941289</v>
      </c>
      <c r="O7" s="414">
        <f>SUM(L7:N7)</f>
        <v>2399965.8046485223</v>
      </c>
      <c r="P7" s="415"/>
      <c r="Q7" s="415"/>
      <c r="R7" s="415"/>
      <c r="S7" s="406"/>
      <c r="T7" s="406"/>
      <c r="U7" s="406"/>
      <c r="V7" s="406"/>
      <c r="W7" s="406"/>
      <c r="X7" s="406"/>
    </row>
    <row r="8" spans="1:24" outlineLevel="1" x14ac:dyDescent="0.25">
      <c r="A8" s="406"/>
      <c r="B8" s="406" t="s">
        <v>2293</v>
      </c>
      <c r="C8" s="406"/>
      <c r="D8" s="396">
        <v>20540.47</v>
      </c>
      <c r="E8" s="396">
        <v>19404.7</v>
      </c>
      <c r="F8" s="396">
        <v>19745.419999999998</v>
      </c>
      <c r="G8" s="396">
        <f>SUM(D8:F8)</f>
        <v>59690.59</v>
      </c>
      <c r="H8" s="396">
        <v>20219.810000000001</v>
      </c>
      <c r="I8" s="396">
        <v>20690.439999999999</v>
      </c>
      <c r="J8" s="398">
        <v>20690.439999999999</v>
      </c>
      <c r="K8" s="398">
        <f t="shared" si="0"/>
        <v>61600.69</v>
      </c>
      <c r="L8" s="398">
        <v>20690.439999999999</v>
      </c>
      <c r="M8" s="398">
        <v>20690.439999999999</v>
      </c>
      <c r="N8" s="398">
        <v>20690.439999999999</v>
      </c>
      <c r="O8" s="414">
        <f>SUM(L8:N8)</f>
        <v>62071.319999999992</v>
      </c>
      <c r="P8" s="415"/>
      <c r="Q8" s="415"/>
      <c r="R8" s="415"/>
      <c r="S8" s="406"/>
      <c r="T8" s="406"/>
      <c r="U8" s="406"/>
      <c r="V8" s="406"/>
      <c r="W8" s="406"/>
      <c r="X8" s="406"/>
    </row>
    <row r="9" spans="1:24" outlineLevel="1" x14ac:dyDescent="0.25">
      <c r="A9" s="406"/>
      <c r="B9" s="406" t="s">
        <v>2294</v>
      </c>
      <c r="C9" s="406"/>
      <c r="D9" s="396">
        <v>4837.76</v>
      </c>
      <c r="E9" s="396">
        <v>2475.52</v>
      </c>
      <c r="F9" s="396">
        <v>2441.9499999999998</v>
      </c>
      <c r="G9" s="396">
        <f>SUM(D9:F9)</f>
        <v>9755.23</v>
      </c>
      <c r="H9" s="396">
        <v>1336.07</v>
      </c>
      <c r="I9" s="396">
        <v>6671.58</v>
      </c>
      <c r="J9" s="398">
        <v>6671.58</v>
      </c>
      <c r="K9" s="398">
        <f t="shared" si="0"/>
        <v>14679.23</v>
      </c>
      <c r="L9" s="398">
        <v>6671.58</v>
      </c>
      <c r="M9" s="398">
        <v>6671.58</v>
      </c>
      <c r="N9" s="398">
        <v>6671.58</v>
      </c>
      <c r="O9" s="414">
        <f>SUM(L9:N9)</f>
        <v>20014.739999999998</v>
      </c>
      <c r="P9" s="415"/>
      <c r="Q9" s="415"/>
      <c r="R9" s="415"/>
      <c r="S9" s="406"/>
      <c r="T9" s="406"/>
      <c r="U9" s="406"/>
      <c r="V9" s="406"/>
      <c r="W9" s="406"/>
      <c r="X9" s="406"/>
    </row>
    <row r="10" spans="1:24" outlineLevel="1" x14ac:dyDescent="0.25">
      <c r="A10" s="406"/>
      <c r="B10" s="406" t="s">
        <v>2295</v>
      </c>
      <c r="C10" s="406"/>
      <c r="D10" s="396">
        <v>27691.45</v>
      </c>
      <c r="E10" s="396">
        <v>32152</v>
      </c>
      <c r="F10" s="396">
        <v>37641</v>
      </c>
      <c r="G10" s="396">
        <f>SUM(D10:F10)</f>
        <v>97484.45</v>
      </c>
      <c r="H10" s="396">
        <v>51196.47</v>
      </c>
      <c r="I10" s="396">
        <v>52408.39</v>
      </c>
      <c r="J10" s="398">
        <v>61784.222253918924</v>
      </c>
      <c r="K10" s="398">
        <f t="shared" si="0"/>
        <v>165389.08225391892</v>
      </c>
      <c r="L10" s="398">
        <v>73112.619740867536</v>
      </c>
      <c r="M10" s="398">
        <v>86749.050752064475</v>
      </c>
      <c r="N10" s="398">
        <v>99163.670432954546</v>
      </c>
      <c r="O10" s="414">
        <f>SUM(L10:N10)</f>
        <v>259025.34092588659</v>
      </c>
      <c r="P10" s="415"/>
      <c r="Q10" s="415"/>
      <c r="R10" s="415"/>
      <c r="S10" s="406"/>
      <c r="T10" s="406"/>
      <c r="U10" s="406"/>
      <c r="V10" s="406"/>
      <c r="W10" s="406"/>
      <c r="X10" s="406"/>
    </row>
    <row r="11" spans="1:24" x14ac:dyDescent="0.25">
      <c r="A11" s="405" t="s">
        <v>2337</v>
      </c>
      <c r="B11" s="406"/>
      <c r="C11" s="406"/>
      <c r="D11" s="401">
        <f t="shared" ref="D11:N11" si="1">SUM(D7:D10)</f>
        <v>340087.99000000005</v>
      </c>
      <c r="E11" s="401">
        <f t="shared" si="1"/>
        <v>350054.07</v>
      </c>
      <c r="F11" s="401">
        <f t="shared" si="1"/>
        <v>386166.97</v>
      </c>
      <c r="G11" s="401">
        <f>SUM(D11:F11)</f>
        <v>1076309.03</v>
      </c>
      <c r="H11" s="401">
        <f t="shared" si="1"/>
        <v>460640.65</v>
      </c>
      <c r="I11" s="401">
        <f t="shared" si="1"/>
        <v>525922.92000000004</v>
      </c>
      <c r="J11" s="401">
        <f t="shared" si="1"/>
        <v>628990.77935391874</v>
      </c>
      <c r="K11" s="401">
        <f t="shared" si="0"/>
        <v>1615554.3493539188</v>
      </c>
      <c r="L11" s="401">
        <f t="shared" si="1"/>
        <v>753686.52963186731</v>
      </c>
      <c r="M11" s="401">
        <f t="shared" si="1"/>
        <v>904497.45752017421</v>
      </c>
      <c r="N11" s="401">
        <f t="shared" si="1"/>
        <v>1082893.2184223672</v>
      </c>
      <c r="O11" s="414">
        <f>SUM(L11:N11)</f>
        <v>2741077.2055744086</v>
      </c>
      <c r="P11" s="415"/>
      <c r="Q11" s="415"/>
      <c r="R11" s="415"/>
      <c r="S11" s="406"/>
      <c r="T11" s="406"/>
      <c r="U11" s="406"/>
      <c r="V11" s="406"/>
      <c r="W11" s="406"/>
      <c r="X11" s="406"/>
    </row>
    <row r="12" spans="1:24" x14ac:dyDescent="0.25">
      <c r="A12" s="406"/>
      <c r="B12" s="406"/>
      <c r="C12" s="406"/>
      <c r="D12" s="416"/>
      <c r="E12" s="416"/>
      <c r="F12" s="416"/>
      <c r="G12" s="416"/>
      <c r="H12" s="416"/>
      <c r="I12" s="416"/>
      <c r="J12" s="398"/>
      <c r="K12" s="398"/>
      <c r="L12" s="398"/>
      <c r="M12" s="398"/>
      <c r="N12" s="398"/>
      <c r="O12" s="415"/>
      <c r="P12" s="415"/>
      <c r="Q12" s="415"/>
      <c r="R12" s="415"/>
      <c r="S12" s="406"/>
      <c r="T12" s="406"/>
      <c r="U12" s="406"/>
      <c r="V12" s="406"/>
      <c r="W12" s="406"/>
      <c r="X12" s="406"/>
    </row>
    <row r="13" spans="1:24" x14ac:dyDescent="0.25">
      <c r="A13" s="405" t="s">
        <v>2296</v>
      </c>
      <c r="B13" s="406"/>
      <c r="C13" s="406"/>
      <c r="D13" s="417"/>
      <c r="E13" s="417"/>
      <c r="F13" s="417"/>
      <c r="G13" s="417"/>
      <c r="H13" s="417"/>
      <c r="I13" s="417"/>
      <c r="J13" s="417"/>
      <c r="K13" s="416"/>
      <c r="L13" s="417"/>
      <c r="M13" s="417"/>
      <c r="N13" s="417"/>
      <c r="O13" s="415"/>
      <c r="P13" s="415"/>
      <c r="Q13" s="415"/>
      <c r="R13" s="415"/>
      <c r="S13" s="406"/>
      <c r="T13" s="406"/>
      <c r="U13" s="406"/>
      <c r="V13" s="406"/>
      <c r="W13" s="406"/>
      <c r="X13" s="406"/>
    </row>
    <row r="14" spans="1:24" outlineLevel="1" x14ac:dyDescent="0.25">
      <c r="A14" s="406"/>
      <c r="B14" s="406" t="s">
        <v>2297</v>
      </c>
      <c r="C14" s="406"/>
      <c r="D14" s="396">
        <v>20136.650000000001</v>
      </c>
      <c r="E14" s="396">
        <v>18480.490000000002</v>
      </c>
      <c r="F14" s="396">
        <v>19508.61</v>
      </c>
      <c r="G14" s="396">
        <f t="shared" ref="G14:G27" si="2">SUM(D14:F14)</f>
        <v>58125.75</v>
      </c>
      <c r="H14" s="396">
        <v>19921.53</v>
      </c>
      <c r="I14" s="396">
        <v>19721.13</v>
      </c>
      <c r="J14" s="398">
        <v>19644.677296770758</v>
      </c>
      <c r="K14" s="398">
        <f t="shared" si="0"/>
        <v>59287.337296770762</v>
      </c>
      <c r="L14" s="398">
        <v>19953.406193642251</v>
      </c>
      <c r="M14" s="398">
        <v>20067.866574287571</v>
      </c>
      <c r="N14" s="398">
        <v>20105.573474210491</v>
      </c>
      <c r="O14" s="414">
        <f t="shared" ref="O14:O28" si="3">SUM(L14:N14)</f>
        <v>60126.846242140316</v>
      </c>
      <c r="P14" s="415"/>
      <c r="Q14" s="415"/>
      <c r="R14" s="415"/>
      <c r="S14" s="406"/>
      <c r="T14" s="406"/>
      <c r="U14" s="406"/>
      <c r="V14" s="406"/>
      <c r="W14" s="406"/>
      <c r="X14" s="406"/>
    </row>
    <row r="15" spans="1:24" outlineLevel="1" x14ac:dyDescent="0.25">
      <c r="A15" s="406"/>
      <c r="B15" s="406" t="s">
        <v>2298</v>
      </c>
      <c r="C15" s="406"/>
      <c r="D15" s="396">
        <v>38887.5</v>
      </c>
      <c r="E15" s="396">
        <v>41255.919999999998</v>
      </c>
      <c r="F15" s="396">
        <v>43785.55</v>
      </c>
      <c r="G15" s="396">
        <f t="shared" si="2"/>
        <v>123928.97</v>
      </c>
      <c r="H15" s="396">
        <v>48613.01</v>
      </c>
      <c r="I15" s="396">
        <v>49269.18</v>
      </c>
      <c r="J15" s="398">
        <v>68735.511315718773</v>
      </c>
      <c r="K15" s="398">
        <f t="shared" si="0"/>
        <v>166617.70131571876</v>
      </c>
      <c r="L15" s="398">
        <v>81203.281540599826</v>
      </c>
      <c r="M15" s="398">
        <v>96308.004082037034</v>
      </c>
      <c r="N15" s="398">
        <v>115701.10588267971</v>
      </c>
      <c r="O15" s="414">
        <f t="shared" si="3"/>
        <v>293212.39150531654</v>
      </c>
      <c r="P15" s="415"/>
      <c r="Q15" s="415"/>
      <c r="R15" s="415"/>
      <c r="S15" s="406"/>
      <c r="T15" s="406"/>
      <c r="U15" s="406"/>
      <c r="V15" s="406"/>
      <c r="W15" s="406"/>
      <c r="X15" s="406"/>
    </row>
    <row r="16" spans="1:24" outlineLevel="1" x14ac:dyDescent="0.25">
      <c r="A16" s="406"/>
      <c r="B16" s="406" t="s">
        <v>2299</v>
      </c>
      <c r="C16" s="406"/>
      <c r="D16" s="396">
        <v>97879.94</v>
      </c>
      <c r="E16" s="396">
        <v>100975.32</v>
      </c>
      <c r="F16" s="396">
        <v>126351.59</v>
      </c>
      <c r="G16" s="396">
        <f t="shared" si="2"/>
        <v>325206.84999999998</v>
      </c>
      <c r="H16" s="396">
        <v>197420.85</v>
      </c>
      <c r="I16" s="396">
        <v>166555.22</v>
      </c>
      <c r="J16" s="398">
        <v>195247.01148232201</v>
      </c>
      <c r="K16" s="398">
        <f t="shared" si="0"/>
        <v>559223.08148232196</v>
      </c>
      <c r="L16" s="398">
        <v>235746.3886322772</v>
      </c>
      <c r="M16" s="398">
        <v>282059.95713709103</v>
      </c>
      <c r="N16" s="398">
        <v>311662.36283229978</v>
      </c>
      <c r="O16" s="414">
        <f t="shared" si="3"/>
        <v>829468.70860166801</v>
      </c>
      <c r="P16" s="415"/>
      <c r="Q16" s="415"/>
      <c r="R16" s="415"/>
      <c r="S16" s="406"/>
      <c r="T16" s="406"/>
      <c r="U16" s="406"/>
      <c r="V16" s="406"/>
      <c r="W16" s="406"/>
      <c r="X16" s="406"/>
    </row>
    <row r="17" spans="1:24" outlineLevel="1" x14ac:dyDescent="0.25">
      <c r="A17" s="406"/>
      <c r="B17" s="406" t="s">
        <v>2300</v>
      </c>
      <c r="C17" s="406"/>
      <c r="D17" s="396">
        <v>15513.33</v>
      </c>
      <c r="E17" s="396">
        <v>16003.48</v>
      </c>
      <c r="F17" s="396">
        <v>15937</v>
      </c>
      <c r="G17" s="396">
        <f t="shared" si="2"/>
        <v>47453.81</v>
      </c>
      <c r="H17" s="396">
        <v>15950.52</v>
      </c>
      <c r="I17" s="396">
        <v>17395.95</v>
      </c>
      <c r="J17" s="398">
        <v>24699.245954807153</v>
      </c>
      <c r="K17" s="398">
        <f t="shared" si="0"/>
        <v>58045.71595480715</v>
      </c>
      <c r="L17" s="398">
        <v>28529.153587232417</v>
      </c>
      <c r="M17" s="398">
        <v>33500.560921366021</v>
      </c>
      <c r="N17" s="398">
        <v>40837.799276045866</v>
      </c>
      <c r="O17" s="414">
        <f t="shared" si="3"/>
        <v>102867.51378464431</v>
      </c>
      <c r="P17" s="415"/>
      <c r="Q17" s="415"/>
      <c r="R17" s="415"/>
      <c r="S17" s="406"/>
      <c r="T17" s="406"/>
      <c r="U17" s="406"/>
      <c r="V17" s="406"/>
      <c r="W17" s="406"/>
      <c r="X17" s="406"/>
    </row>
    <row r="18" spans="1:24" outlineLevel="1" x14ac:dyDescent="0.25">
      <c r="A18" s="406"/>
      <c r="B18" s="406" t="s">
        <v>2301</v>
      </c>
      <c r="C18" s="406"/>
      <c r="D18" s="396">
        <v>13677.35</v>
      </c>
      <c r="E18" s="396">
        <v>14780.48</v>
      </c>
      <c r="F18" s="396">
        <v>16228.57</v>
      </c>
      <c r="G18" s="396">
        <f t="shared" si="2"/>
        <v>44686.400000000001</v>
      </c>
      <c r="H18" s="396">
        <v>18851.22</v>
      </c>
      <c r="I18" s="396">
        <v>20174.87</v>
      </c>
      <c r="J18" s="398">
        <v>26112.130177711402</v>
      </c>
      <c r="K18" s="398">
        <f t="shared" si="0"/>
        <v>65138.220177711395</v>
      </c>
      <c r="L18" s="398">
        <v>31340.819331172646</v>
      </c>
      <c r="M18" s="398">
        <v>37576.660997797189</v>
      </c>
      <c r="N18" s="398">
        <v>45214.927603766439</v>
      </c>
      <c r="O18" s="414">
        <f t="shared" si="3"/>
        <v>114132.40793273627</v>
      </c>
      <c r="P18" s="415"/>
      <c r="Q18" s="415"/>
      <c r="R18" s="415"/>
      <c r="S18" s="406"/>
      <c r="T18" s="406"/>
      <c r="U18" s="406"/>
      <c r="V18" s="406"/>
      <c r="W18" s="406"/>
      <c r="X18" s="406"/>
    </row>
    <row r="19" spans="1:24" outlineLevel="1" x14ac:dyDescent="0.25">
      <c r="A19" s="406"/>
      <c r="B19" s="406" t="s">
        <v>2302</v>
      </c>
      <c r="C19" s="406"/>
      <c r="D19" s="396">
        <v>6501.78</v>
      </c>
      <c r="E19" s="396">
        <v>6649.14</v>
      </c>
      <c r="F19" s="396">
        <v>7096.92</v>
      </c>
      <c r="G19" s="396">
        <f t="shared" si="2"/>
        <v>20247.84</v>
      </c>
      <c r="H19" s="396">
        <v>7860.61</v>
      </c>
      <c r="I19" s="396">
        <v>8479.39</v>
      </c>
      <c r="J19" s="398">
        <v>11266.485683877168</v>
      </c>
      <c r="K19" s="398">
        <f t="shared" si="0"/>
        <v>27606.485683877167</v>
      </c>
      <c r="L19" s="398">
        <v>13372.504936752266</v>
      </c>
      <c r="M19" s="398">
        <v>15928.759659684945</v>
      </c>
      <c r="N19" s="398">
        <v>19247.018957589695</v>
      </c>
      <c r="O19" s="414">
        <f t="shared" si="3"/>
        <v>48548.283554026908</v>
      </c>
      <c r="P19" s="415"/>
      <c r="Q19" s="415"/>
      <c r="R19" s="415"/>
      <c r="S19" s="406"/>
      <c r="T19" s="406"/>
      <c r="U19" s="406"/>
      <c r="V19" s="406"/>
      <c r="W19" s="406"/>
      <c r="X19" s="406"/>
    </row>
    <row r="20" spans="1:24" outlineLevel="1" x14ac:dyDescent="0.25">
      <c r="A20" s="406"/>
      <c r="B20" s="406" t="s">
        <v>2303</v>
      </c>
      <c r="C20" s="406"/>
      <c r="D20" s="396">
        <v>19745.03</v>
      </c>
      <c r="E20" s="396">
        <v>20934.03</v>
      </c>
      <c r="F20" s="396">
        <v>26332.58</v>
      </c>
      <c r="G20" s="396">
        <f t="shared" si="2"/>
        <v>67011.64</v>
      </c>
      <c r="H20" s="396">
        <v>33398.54</v>
      </c>
      <c r="I20" s="396">
        <v>37318.370000000003</v>
      </c>
      <c r="J20" s="398">
        <v>43343.740258912301</v>
      </c>
      <c r="K20" s="398">
        <f t="shared" si="0"/>
        <v>114060.6502589123</v>
      </c>
      <c r="L20" s="398">
        <v>54008.971359470102</v>
      </c>
      <c r="M20" s="398">
        <v>65744.307024896625</v>
      </c>
      <c r="N20" s="398">
        <v>78851.616660945918</v>
      </c>
      <c r="O20" s="414">
        <f t="shared" si="3"/>
        <v>198604.89504531265</v>
      </c>
      <c r="P20" s="415"/>
      <c r="Q20" s="415"/>
      <c r="R20" s="415"/>
      <c r="S20" s="406"/>
      <c r="T20" s="406"/>
      <c r="U20" s="406"/>
      <c r="V20" s="406"/>
      <c r="W20" s="406"/>
      <c r="X20" s="406"/>
    </row>
    <row r="21" spans="1:24" outlineLevel="1" x14ac:dyDescent="0.25">
      <c r="A21" s="406"/>
      <c r="B21" s="406" t="s">
        <v>2304</v>
      </c>
      <c r="C21" s="406"/>
      <c r="D21" s="396">
        <v>13280.94</v>
      </c>
      <c r="E21" s="396">
        <v>12639.82</v>
      </c>
      <c r="F21" s="396">
        <v>14873.47</v>
      </c>
      <c r="G21" s="396">
        <f t="shared" si="2"/>
        <v>40794.230000000003</v>
      </c>
      <c r="H21" s="396">
        <v>19285.189999999999</v>
      </c>
      <c r="I21" s="396">
        <v>19335.990000000002</v>
      </c>
      <c r="J21" s="398">
        <v>24472.984874279846</v>
      </c>
      <c r="K21" s="398">
        <f t="shared" si="0"/>
        <v>63094.164874279842</v>
      </c>
      <c r="L21" s="398">
        <v>30042.525364116937</v>
      </c>
      <c r="M21" s="398">
        <v>36433.498502880226</v>
      </c>
      <c r="N21" s="398">
        <v>43218.39798130616</v>
      </c>
      <c r="O21" s="414">
        <f t="shared" si="3"/>
        <v>109694.42184830332</v>
      </c>
      <c r="P21" s="415"/>
      <c r="Q21" s="415"/>
      <c r="R21" s="415"/>
      <c r="S21" s="406"/>
      <c r="T21" s="406"/>
      <c r="U21" s="406"/>
      <c r="V21" s="406"/>
      <c r="W21" s="406"/>
      <c r="X21" s="406"/>
    </row>
    <row r="22" spans="1:24" outlineLevel="1" x14ac:dyDescent="0.25">
      <c r="A22" s="406"/>
      <c r="B22" s="406" t="s">
        <v>2305</v>
      </c>
      <c r="C22" s="406"/>
      <c r="D22" s="396">
        <v>909.04</v>
      </c>
      <c r="E22" s="398">
        <v>849.28</v>
      </c>
      <c r="F22" s="398">
        <v>1499.33</v>
      </c>
      <c r="G22" s="396">
        <f t="shared" si="2"/>
        <v>3257.6499999999996</v>
      </c>
      <c r="H22" s="398">
        <v>1564.97</v>
      </c>
      <c r="I22" s="398">
        <v>1364.59</v>
      </c>
      <c r="J22" s="398">
        <v>1356.4531500000003</v>
      </c>
      <c r="K22" s="398">
        <f t="shared" si="0"/>
        <v>4286.0131500000007</v>
      </c>
      <c r="L22" s="398">
        <v>1356.4531500000003</v>
      </c>
      <c r="M22" s="398">
        <v>1356.4531500000003</v>
      </c>
      <c r="N22" s="398">
        <v>1356.4531500000003</v>
      </c>
      <c r="O22" s="414">
        <f t="shared" si="3"/>
        <v>4069.3594500000008</v>
      </c>
      <c r="P22" s="415"/>
      <c r="Q22" s="415"/>
      <c r="R22" s="415"/>
      <c r="S22" s="406"/>
      <c r="T22" s="406"/>
      <c r="U22" s="406"/>
      <c r="V22" s="406"/>
      <c r="W22" s="406"/>
      <c r="X22" s="406"/>
    </row>
    <row r="23" spans="1:24" outlineLevel="1" x14ac:dyDescent="0.25">
      <c r="A23" s="406"/>
      <c r="B23" s="406" t="s">
        <v>2306</v>
      </c>
      <c r="C23" s="406"/>
      <c r="D23" s="396">
        <v>12098.88</v>
      </c>
      <c r="E23" s="396">
        <v>16865.82</v>
      </c>
      <c r="F23" s="396">
        <v>15640.33</v>
      </c>
      <c r="G23" s="396">
        <f t="shared" si="2"/>
        <v>44605.03</v>
      </c>
      <c r="H23" s="396">
        <v>21771.86</v>
      </c>
      <c r="I23" s="396">
        <v>30539.18</v>
      </c>
      <c r="J23" s="398">
        <v>30971.002622490869</v>
      </c>
      <c r="K23" s="398">
        <f t="shared" si="0"/>
        <v>83282.042622490873</v>
      </c>
      <c r="L23" s="398">
        <v>37539.468348248098</v>
      </c>
      <c r="M23" s="398">
        <v>47308.294386401343</v>
      </c>
      <c r="N23" s="398">
        <v>58133.759176923493</v>
      </c>
      <c r="O23" s="414">
        <f t="shared" si="3"/>
        <v>142981.52191157293</v>
      </c>
      <c r="P23" s="415"/>
      <c r="Q23" s="415"/>
      <c r="R23" s="415"/>
      <c r="S23" s="406"/>
      <c r="T23" s="406"/>
      <c r="U23" s="406"/>
      <c r="V23" s="406"/>
      <c r="W23" s="406"/>
      <c r="X23" s="406"/>
    </row>
    <row r="24" spans="1:24" outlineLevel="1" x14ac:dyDescent="0.25">
      <c r="A24" s="406"/>
      <c r="B24" s="406" t="s">
        <v>2307</v>
      </c>
      <c r="C24" s="406"/>
      <c r="D24" s="396">
        <v>283.06</v>
      </c>
      <c r="E24" s="396">
        <v>231.8</v>
      </c>
      <c r="F24" s="396">
        <v>193.56</v>
      </c>
      <c r="G24" s="396">
        <f t="shared" si="2"/>
        <v>708.42000000000007</v>
      </c>
      <c r="H24" s="396">
        <v>223.83</v>
      </c>
      <c r="I24" s="396">
        <v>194.95</v>
      </c>
      <c r="J24" s="398">
        <v>194.95</v>
      </c>
      <c r="K24" s="398">
        <f t="shared" si="0"/>
        <v>613.73</v>
      </c>
      <c r="L24" s="398">
        <v>194.95</v>
      </c>
      <c r="M24" s="398">
        <v>194.95</v>
      </c>
      <c r="N24" s="398">
        <v>194.95</v>
      </c>
      <c r="O24" s="414">
        <f t="shared" si="3"/>
        <v>584.84999999999991</v>
      </c>
      <c r="P24" s="415"/>
      <c r="Q24" s="415"/>
      <c r="R24" s="415"/>
      <c r="S24" s="406"/>
      <c r="T24" s="406"/>
      <c r="U24" s="406"/>
      <c r="V24" s="406"/>
      <c r="W24" s="406"/>
      <c r="X24" s="406"/>
    </row>
    <row r="25" spans="1:24" outlineLevel="1" x14ac:dyDescent="0.25">
      <c r="A25" s="406"/>
      <c r="B25" s="406" t="s">
        <v>2308</v>
      </c>
      <c r="C25" s="406"/>
      <c r="D25" s="396">
        <v>13154.11</v>
      </c>
      <c r="E25" s="396">
        <v>13116.35</v>
      </c>
      <c r="F25" s="396">
        <v>15299.45</v>
      </c>
      <c r="G25" s="396">
        <f t="shared" si="2"/>
        <v>41569.910000000003</v>
      </c>
      <c r="H25" s="396">
        <v>16629.29</v>
      </c>
      <c r="I25" s="396">
        <v>13138.41</v>
      </c>
      <c r="J25" s="398">
        <v>13995.622875110357</v>
      </c>
      <c r="K25" s="398">
        <f t="shared" si="0"/>
        <v>43763.32287511036</v>
      </c>
      <c r="L25" s="398">
        <v>15306.820200525872</v>
      </c>
      <c r="M25" s="398">
        <v>16434.731878302657</v>
      </c>
      <c r="N25" s="398">
        <v>17562.643556079442</v>
      </c>
      <c r="O25" s="414">
        <f t="shared" si="3"/>
        <v>49304.19563490797</v>
      </c>
      <c r="P25" s="415"/>
      <c r="Q25" s="415"/>
      <c r="R25" s="415"/>
      <c r="S25" s="406"/>
      <c r="T25" s="406"/>
      <c r="U25" s="406"/>
      <c r="V25" s="406"/>
      <c r="W25" s="406"/>
      <c r="X25" s="406"/>
    </row>
    <row r="26" spans="1:24" outlineLevel="1" x14ac:dyDescent="0.25">
      <c r="A26" s="406"/>
      <c r="B26" s="406" t="s">
        <v>2309</v>
      </c>
      <c r="C26" s="406"/>
      <c r="D26" s="396">
        <v>318.83999999999997</v>
      </c>
      <c r="E26" s="396">
        <v>461.8</v>
      </c>
      <c r="F26" s="396">
        <v>307.02</v>
      </c>
      <c r="G26" s="396">
        <f t="shared" si="2"/>
        <v>1087.6599999999999</v>
      </c>
      <c r="H26" s="396">
        <v>279.74</v>
      </c>
      <c r="I26" s="396">
        <v>156.12</v>
      </c>
      <c r="J26" s="398">
        <v>156.12</v>
      </c>
      <c r="K26" s="398">
        <f t="shared" si="0"/>
        <v>591.98</v>
      </c>
      <c r="L26" s="398">
        <v>156.12</v>
      </c>
      <c r="M26" s="398">
        <v>156.12</v>
      </c>
      <c r="N26" s="398">
        <v>156.12</v>
      </c>
      <c r="O26" s="414">
        <f t="shared" si="3"/>
        <v>468.36</v>
      </c>
      <c r="P26" s="415"/>
      <c r="Q26" s="415"/>
      <c r="R26" s="415"/>
      <c r="S26" s="406"/>
      <c r="T26" s="406"/>
      <c r="U26" s="406"/>
      <c r="V26" s="406"/>
      <c r="W26" s="406"/>
      <c r="X26" s="406"/>
    </row>
    <row r="27" spans="1:24" outlineLevel="1" x14ac:dyDescent="0.25">
      <c r="A27" s="406"/>
      <c r="B27" s="406" t="s">
        <v>2310</v>
      </c>
      <c r="C27" s="406"/>
      <c r="D27" s="396">
        <v>444.88</v>
      </c>
      <c r="E27" s="396">
        <v>1168.55</v>
      </c>
      <c r="F27" s="396">
        <v>2320.09</v>
      </c>
      <c r="G27" s="396">
        <f t="shared" si="2"/>
        <v>3933.52</v>
      </c>
      <c r="H27" s="396">
        <v>1759.96</v>
      </c>
      <c r="I27" s="396">
        <v>2093.69</v>
      </c>
      <c r="J27" s="398">
        <v>1867.7569147184367</v>
      </c>
      <c r="K27" s="398">
        <f t="shared" si="0"/>
        <v>5721.4069147184364</v>
      </c>
      <c r="L27" s="398">
        <v>2007.616068583857</v>
      </c>
      <c r="M27" s="398">
        <v>1912.2726348900487</v>
      </c>
      <c r="N27" s="398">
        <v>1970.3339045480857</v>
      </c>
      <c r="O27" s="414">
        <f t="shared" si="3"/>
        <v>5890.2226080219916</v>
      </c>
      <c r="P27" s="415"/>
      <c r="Q27" s="415"/>
      <c r="R27" s="415"/>
      <c r="S27" s="406"/>
      <c r="T27" s="406"/>
      <c r="U27" s="406"/>
      <c r="V27" s="406"/>
      <c r="W27" s="406"/>
      <c r="X27" s="406"/>
    </row>
    <row r="28" spans="1:24" x14ac:dyDescent="0.25">
      <c r="A28" s="405" t="s">
        <v>2311</v>
      </c>
      <c r="B28" s="406"/>
      <c r="C28" s="406"/>
      <c r="D28" s="401">
        <f t="shared" ref="D28:N28" si="4">SUM(D14:D27)</f>
        <v>252831.33</v>
      </c>
      <c r="E28" s="401">
        <f t="shared" si="4"/>
        <v>264412.28000000003</v>
      </c>
      <c r="F28" s="401">
        <f t="shared" si="4"/>
        <v>305374.07000000007</v>
      </c>
      <c r="G28" s="401">
        <f>SUM(D28:F28)</f>
        <v>822617.68</v>
      </c>
      <c r="H28" s="401">
        <f t="shared" si="4"/>
        <v>403531.11999999994</v>
      </c>
      <c r="I28" s="401">
        <f t="shared" si="4"/>
        <v>385737.04000000004</v>
      </c>
      <c r="J28" s="401">
        <f t="shared" si="4"/>
        <v>462063.69260671909</v>
      </c>
      <c r="K28" s="401">
        <f t="shared" si="0"/>
        <v>1251331.8526067189</v>
      </c>
      <c r="L28" s="401">
        <f t="shared" si="4"/>
        <v>550758.47871262149</v>
      </c>
      <c r="M28" s="401">
        <f t="shared" si="4"/>
        <v>654982.43694963458</v>
      </c>
      <c r="N28" s="401">
        <f t="shared" si="4"/>
        <v>754213.06245639513</v>
      </c>
      <c r="O28" s="414">
        <f t="shared" si="3"/>
        <v>1959953.9781186511</v>
      </c>
      <c r="P28" s="415"/>
      <c r="Q28" s="415"/>
      <c r="R28" s="415"/>
      <c r="S28" s="406"/>
      <c r="T28" s="406"/>
      <c r="U28" s="406"/>
      <c r="V28" s="406"/>
      <c r="W28" s="406"/>
      <c r="X28" s="406"/>
    </row>
    <row r="29" spans="1:24" x14ac:dyDescent="0.25">
      <c r="A29" s="406"/>
      <c r="B29" s="406"/>
      <c r="C29" s="406"/>
      <c r="D29" s="417"/>
      <c r="E29" s="417"/>
      <c r="F29" s="417"/>
      <c r="G29" s="417"/>
      <c r="H29" s="417"/>
      <c r="I29" s="417"/>
      <c r="J29" s="398"/>
      <c r="K29" s="398"/>
      <c r="L29" s="398"/>
      <c r="M29" s="398"/>
      <c r="N29" s="398"/>
      <c r="O29" s="415"/>
      <c r="P29" s="415"/>
      <c r="Q29" s="415"/>
      <c r="R29" s="415"/>
      <c r="S29" s="406"/>
      <c r="T29" s="406"/>
      <c r="U29" s="406"/>
      <c r="V29" s="406"/>
      <c r="W29" s="406"/>
      <c r="X29" s="406"/>
    </row>
    <row r="30" spans="1:24" x14ac:dyDescent="0.25">
      <c r="A30" s="405" t="s">
        <v>2312</v>
      </c>
      <c r="B30" s="406"/>
      <c r="C30" s="406"/>
      <c r="D30" s="401">
        <f t="shared" ref="D30:O30" si="5">D11-D28</f>
        <v>87256.660000000062</v>
      </c>
      <c r="E30" s="401">
        <f t="shared" si="5"/>
        <v>85641.789999999979</v>
      </c>
      <c r="F30" s="401">
        <f t="shared" si="5"/>
        <v>80792.899999999907</v>
      </c>
      <c r="G30" s="401">
        <f>SUM(D30:F30)</f>
        <v>253691.34999999995</v>
      </c>
      <c r="H30" s="401">
        <f t="shared" si="5"/>
        <v>57109.530000000086</v>
      </c>
      <c r="I30" s="401">
        <f t="shared" si="5"/>
        <v>140185.88</v>
      </c>
      <c r="J30" s="401">
        <f t="shared" si="5"/>
        <v>166927.08674719965</v>
      </c>
      <c r="K30" s="401">
        <f t="shared" si="0"/>
        <v>364222.49674719974</v>
      </c>
      <c r="L30" s="401">
        <f t="shared" si="5"/>
        <v>202928.05091924581</v>
      </c>
      <c r="M30" s="401">
        <f t="shared" si="5"/>
        <v>249515.02057053964</v>
      </c>
      <c r="N30" s="401">
        <f t="shared" si="5"/>
        <v>328680.15596597211</v>
      </c>
      <c r="O30" s="401">
        <f t="shared" si="5"/>
        <v>781123.22745575756</v>
      </c>
      <c r="P30" s="415"/>
      <c r="Q30" s="415"/>
      <c r="R30" s="415"/>
      <c r="S30" s="406"/>
      <c r="T30" s="406"/>
      <c r="U30" s="406"/>
      <c r="V30" s="406"/>
      <c r="W30" s="406"/>
      <c r="X30" s="406"/>
    </row>
    <row r="31" spans="1:24" x14ac:dyDescent="0.25">
      <c r="A31" s="406"/>
      <c r="B31" s="406" t="s">
        <v>697</v>
      </c>
      <c r="C31" s="406"/>
      <c r="D31" s="396">
        <v>284.95999999999998</v>
      </c>
      <c r="E31" s="396">
        <v>220.56</v>
      </c>
      <c r="F31" s="396">
        <v>1111.28</v>
      </c>
      <c r="G31" s="396">
        <f>SUM(D31:F31)</f>
        <v>1616.8</v>
      </c>
      <c r="H31" s="396">
        <v>277.18</v>
      </c>
      <c r="I31" s="396">
        <v>-536.6</v>
      </c>
      <c r="J31" s="398">
        <v>0</v>
      </c>
      <c r="K31" s="398">
        <f>SUM(H31:J31)</f>
        <v>-259.42</v>
      </c>
      <c r="L31" s="398">
        <v>0</v>
      </c>
      <c r="M31" s="398">
        <v>0</v>
      </c>
      <c r="N31" s="398">
        <v>0</v>
      </c>
      <c r="O31" s="414">
        <f t="shared" ref="O31:O66" si="6">SUM(L31:N31)</f>
        <v>0</v>
      </c>
      <c r="P31" s="415"/>
      <c r="Q31" s="415"/>
      <c r="R31" s="415"/>
      <c r="S31" s="406"/>
      <c r="T31" s="406"/>
      <c r="U31" s="406"/>
      <c r="V31" s="406"/>
      <c r="W31" s="406"/>
      <c r="X31" s="406"/>
    </row>
    <row r="32" spans="1:24" x14ac:dyDescent="0.25">
      <c r="A32" s="406"/>
      <c r="B32" s="406"/>
      <c r="C32" s="406"/>
      <c r="D32" s="418"/>
      <c r="E32" s="418"/>
      <c r="F32" s="418"/>
      <c r="G32" s="418"/>
      <c r="H32" s="418"/>
      <c r="I32" s="419"/>
      <c r="J32" s="398"/>
      <c r="K32" s="398">
        <f t="shared" si="0"/>
        <v>0</v>
      </c>
      <c r="L32" s="398"/>
      <c r="M32" s="398"/>
      <c r="N32" s="398"/>
      <c r="O32" s="414"/>
      <c r="P32" s="415"/>
      <c r="Q32" s="415"/>
      <c r="R32" s="415"/>
      <c r="S32" s="406"/>
      <c r="T32" s="406"/>
      <c r="U32" s="406"/>
      <c r="V32" s="406"/>
      <c r="W32" s="406"/>
      <c r="X32" s="406"/>
    </row>
    <row r="33" spans="1:24" x14ac:dyDescent="0.25">
      <c r="A33" s="406" t="s">
        <v>698</v>
      </c>
      <c r="B33" s="406"/>
      <c r="C33" s="406"/>
      <c r="D33" s="420">
        <f t="shared" ref="D33:N33" si="7">D30+D31</f>
        <v>87541.620000000068</v>
      </c>
      <c r="E33" s="420">
        <f t="shared" si="7"/>
        <v>85862.349999999977</v>
      </c>
      <c r="F33" s="420">
        <f t="shared" si="7"/>
        <v>81904.179999999906</v>
      </c>
      <c r="G33" s="420">
        <f t="shared" ref="G33:G38" si="8">SUM(D33:F33)</f>
        <v>255308.14999999994</v>
      </c>
      <c r="H33" s="420">
        <f t="shared" si="7"/>
        <v>57386.710000000086</v>
      </c>
      <c r="I33" s="420">
        <f t="shared" si="7"/>
        <v>139649.28</v>
      </c>
      <c r="J33" s="420">
        <f t="shared" si="7"/>
        <v>166927.08674719965</v>
      </c>
      <c r="K33" s="420">
        <f t="shared" si="0"/>
        <v>363963.07674719975</v>
      </c>
      <c r="L33" s="420">
        <f t="shared" si="7"/>
        <v>202928.05091924581</v>
      </c>
      <c r="M33" s="420">
        <f t="shared" si="7"/>
        <v>249515.02057053964</v>
      </c>
      <c r="N33" s="420">
        <f t="shared" si="7"/>
        <v>328680.15596597211</v>
      </c>
      <c r="O33" s="414">
        <f t="shared" si="6"/>
        <v>781123.22745575756</v>
      </c>
      <c r="P33" s="415"/>
      <c r="Q33" s="415"/>
      <c r="R33" s="415"/>
      <c r="S33" s="406"/>
      <c r="T33" s="406"/>
      <c r="U33" s="406"/>
      <c r="V33" s="406"/>
      <c r="W33" s="406"/>
      <c r="X33" s="406"/>
    </row>
    <row r="34" spans="1:24" x14ac:dyDescent="0.25">
      <c r="A34" s="406"/>
      <c r="B34" s="406" t="s">
        <v>699</v>
      </c>
      <c r="C34" s="406"/>
      <c r="D34" s="396">
        <v>28708.43</v>
      </c>
      <c r="E34" s="396">
        <v>31684.92</v>
      </c>
      <c r="F34" s="396">
        <v>35985.879999999997</v>
      </c>
      <c r="G34" s="396">
        <f t="shared" si="8"/>
        <v>96379.23</v>
      </c>
      <c r="H34" s="396">
        <v>36839.42</v>
      </c>
      <c r="I34" s="396">
        <v>44332.47</v>
      </c>
      <c r="J34" s="398">
        <f>AVERAGE(D34/D33,E34/E33,F34/F33,H34/H33,I34/I33)*J33</f>
        <v>69966.88952134861</v>
      </c>
      <c r="K34" s="398">
        <f t="shared" si="0"/>
        <v>151138.7795213486</v>
      </c>
      <c r="L34" s="398">
        <f>AVERAGE(E34/E33,F34/F33,H34/H33,I34/I33,J34/J33)*L33</f>
        <v>88758.21795157119</v>
      </c>
      <c r="M34" s="398">
        <f>AVERAGE(F34/F33,H34/H33,I34/I33,J34/J33,L34/L33)*M33</f>
        <v>112546.53425453979</v>
      </c>
      <c r="N34" s="398">
        <f>AVERAGE(H34/H33,I34/I33,J34/J33,L34/L33,M34/M33)*N33</f>
        <v>149023.67089310614</v>
      </c>
      <c r="O34" s="398">
        <f>AVERAGE(I34/I33,J34/J33,K34/K33,M34/M33,N34/N33)*O33</f>
        <v>321248.20065110404</v>
      </c>
      <c r="P34" s="415"/>
      <c r="Q34" s="415"/>
      <c r="R34" s="415"/>
      <c r="S34" s="406"/>
      <c r="T34" s="406"/>
      <c r="U34" s="406"/>
      <c r="V34" s="406"/>
      <c r="W34" s="406"/>
      <c r="X34" s="406"/>
    </row>
    <row r="35" spans="1:24" x14ac:dyDescent="0.25">
      <c r="A35" s="406"/>
      <c r="B35" s="406" t="s">
        <v>700</v>
      </c>
      <c r="C35" s="406"/>
      <c r="D35" s="396">
        <v>-1876.4</v>
      </c>
      <c r="E35" s="396">
        <v>-2779.81</v>
      </c>
      <c r="F35" s="396">
        <v>-2488.39</v>
      </c>
      <c r="G35" s="396">
        <f t="shared" si="8"/>
        <v>-7144.6</v>
      </c>
      <c r="H35" s="396">
        <v>-1032.3399999999999</v>
      </c>
      <c r="I35" s="396">
        <v>-336.23</v>
      </c>
      <c r="J35" s="398">
        <v>0</v>
      </c>
      <c r="K35" s="398">
        <f t="shared" si="0"/>
        <v>-1368.57</v>
      </c>
      <c r="L35" s="398">
        <v>0</v>
      </c>
      <c r="M35" s="398">
        <v>0</v>
      </c>
      <c r="N35" s="398">
        <v>0</v>
      </c>
      <c r="O35" s="398">
        <v>0</v>
      </c>
      <c r="P35" s="415"/>
      <c r="Q35" s="415"/>
      <c r="R35" s="415"/>
      <c r="S35" s="406"/>
      <c r="T35" s="406"/>
      <c r="U35" s="406"/>
      <c r="V35" s="406"/>
      <c r="W35" s="406"/>
      <c r="X35" s="406"/>
    </row>
    <row r="36" spans="1:24" x14ac:dyDescent="0.25">
      <c r="A36" s="406"/>
      <c r="B36" s="406" t="s">
        <v>701</v>
      </c>
      <c r="C36" s="406"/>
      <c r="D36" s="396">
        <v>1920.81</v>
      </c>
      <c r="E36" s="396">
        <v>-355.89</v>
      </c>
      <c r="F36" s="396">
        <v>764.61</v>
      </c>
      <c r="G36" s="396">
        <f t="shared" si="8"/>
        <v>2329.5300000000002</v>
      </c>
      <c r="H36" s="396">
        <v>460.3</v>
      </c>
      <c r="I36" s="396">
        <v>576.02</v>
      </c>
      <c r="J36" s="398">
        <v>0</v>
      </c>
      <c r="K36" s="398">
        <f t="shared" si="0"/>
        <v>1036.32</v>
      </c>
      <c r="L36" s="398">
        <v>0</v>
      </c>
      <c r="M36" s="398">
        <v>0</v>
      </c>
      <c r="N36" s="398">
        <v>0</v>
      </c>
      <c r="O36" s="398">
        <v>0</v>
      </c>
      <c r="P36" s="415"/>
      <c r="Q36" s="415"/>
      <c r="R36" s="415"/>
      <c r="S36" s="406"/>
      <c r="T36" s="406"/>
      <c r="U36" s="406"/>
      <c r="V36" s="406"/>
      <c r="W36" s="406"/>
      <c r="X36" s="406"/>
    </row>
    <row r="37" spans="1:24" x14ac:dyDescent="0.25">
      <c r="A37" s="406"/>
      <c r="B37" s="406" t="s">
        <v>702</v>
      </c>
      <c r="C37" s="406"/>
      <c r="D37" s="396">
        <v>-128</v>
      </c>
      <c r="E37" s="396"/>
      <c r="F37" s="396">
        <v>-0.33</v>
      </c>
      <c r="G37" s="396">
        <f t="shared" si="8"/>
        <v>-128.33000000000001</v>
      </c>
      <c r="H37" s="396">
        <v>-141.87</v>
      </c>
      <c r="I37" s="396">
        <v>-1147.45</v>
      </c>
      <c r="J37" s="398">
        <v>0</v>
      </c>
      <c r="K37" s="398">
        <f t="shared" si="0"/>
        <v>-1289.3200000000002</v>
      </c>
      <c r="L37" s="398">
        <v>0</v>
      </c>
      <c r="M37" s="398">
        <v>0</v>
      </c>
      <c r="N37" s="398">
        <v>0</v>
      </c>
      <c r="O37" s="398">
        <v>0</v>
      </c>
      <c r="P37" s="415"/>
      <c r="Q37" s="415"/>
      <c r="R37" s="415"/>
      <c r="S37" s="406"/>
      <c r="T37" s="406"/>
      <c r="U37" s="406"/>
      <c r="V37" s="406"/>
      <c r="W37" s="406"/>
      <c r="X37" s="406"/>
    </row>
    <row r="38" spans="1:24" x14ac:dyDescent="0.25">
      <c r="A38" s="406"/>
      <c r="B38" s="406" t="s">
        <v>703</v>
      </c>
      <c r="C38" s="406"/>
      <c r="D38" s="396">
        <v>344.72</v>
      </c>
      <c r="E38" s="396">
        <v>388.06</v>
      </c>
      <c r="F38" s="396">
        <v>483.7</v>
      </c>
      <c r="G38" s="396">
        <f t="shared" si="8"/>
        <v>1216.48</v>
      </c>
      <c r="H38" s="396">
        <v>506.91</v>
      </c>
      <c r="I38" s="396">
        <v>0</v>
      </c>
      <c r="J38" s="398">
        <f>AVERAGE(D38/D16,E38/E16,F38/F16,H38/H16,I38/I16)*J16</f>
        <v>537.3530290128175</v>
      </c>
      <c r="K38" s="398">
        <f t="shared" si="0"/>
        <v>1044.2630290128175</v>
      </c>
      <c r="L38" s="398">
        <f>AVERAGE(E38/E16,F38/F16,H38/H16,I38/I16,J38/J16)*L16</f>
        <v>612.52363271203637</v>
      </c>
      <c r="M38" s="398">
        <f>AVERAGE(F38/F16,H38/H16,I38/I16,J38/J16,L38/L16)*M16</f>
        <v>662.63049148356049</v>
      </c>
      <c r="N38" s="398">
        <f>AVERAGE(H38/H16,I38/I16,J38/J16,L38/L16,M38/M16)*N16</f>
        <v>639.98728746070935</v>
      </c>
      <c r="O38" s="398">
        <f>AVERAGE(I38/I16,J38/J16,K38/K16,M38/M16,N38/N16)*O16</f>
        <v>1496.7321452594012</v>
      </c>
      <c r="P38" s="421"/>
      <c r="Q38" s="421"/>
      <c r="R38" s="415"/>
      <c r="S38" s="406"/>
      <c r="T38" s="406"/>
      <c r="U38" s="406"/>
      <c r="V38" s="406"/>
      <c r="W38" s="406"/>
      <c r="X38" s="406"/>
    </row>
    <row r="39" spans="1:24" x14ac:dyDescent="0.25">
      <c r="A39" s="406"/>
      <c r="B39" s="406"/>
      <c r="C39" s="422"/>
      <c r="D39" s="419"/>
      <c r="E39" s="419"/>
      <c r="F39" s="419"/>
      <c r="G39" s="419"/>
      <c r="H39" s="419"/>
      <c r="I39" s="419"/>
      <c r="J39" s="398"/>
      <c r="K39" s="398"/>
      <c r="L39" s="398"/>
      <c r="M39" s="398"/>
      <c r="N39" s="398"/>
      <c r="O39" s="414"/>
      <c r="P39" s="415"/>
      <c r="Q39" s="415"/>
      <c r="R39" s="415"/>
      <c r="S39" s="406"/>
      <c r="T39" s="406"/>
      <c r="U39" s="406"/>
      <c r="V39" s="406"/>
      <c r="W39" s="406"/>
      <c r="X39" s="406"/>
    </row>
    <row r="40" spans="1:24" x14ac:dyDescent="0.25">
      <c r="A40" s="406" t="s">
        <v>704</v>
      </c>
      <c r="B40" s="406"/>
      <c r="C40" s="406"/>
      <c r="D40" s="420">
        <f t="shared" ref="D40:N40" si="9">D33-SUM(D34:D38)</f>
        <v>58572.06000000007</v>
      </c>
      <c r="E40" s="420">
        <f t="shared" si="9"/>
        <v>56925.069999999978</v>
      </c>
      <c r="F40" s="420">
        <f t="shared" si="9"/>
        <v>47158.709999999912</v>
      </c>
      <c r="G40" s="420">
        <f>SUM(D40:F40)</f>
        <v>162655.83999999997</v>
      </c>
      <c r="H40" s="420">
        <f t="shared" si="9"/>
        <v>20754.290000000081</v>
      </c>
      <c r="I40" s="420">
        <f t="shared" si="9"/>
        <v>96224.47</v>
      </c>
      <c r="J40" s="420">
        <f t="shared" si="9"/>
        <v>96422.844196838225</v>
      </c>
      <c r="K40" s="420">
        <f t="shared" ref="K40:K66" si="10">SUM(H40:J40)</f>
        <v>213401.60419683831</v>
      </c>
      <c r="L40" s="420">
        <f t="shared" si="9"/>
        <v>113557.30933496259</v>
      </c>
      <c r="M40" s="420">
        <f t="shared" si="9"/>
        <v>136305.85582451627</v>
      </c>
      <c r="N40" s="420">
        <f t="shared" si="9"/>
        <v>179016.49778540526</v>
      </c>
      <c r="O40" s="423">
        <f t="shared" si="6"/>
        <v>428879.6629448841</v>
      </c>
      <c r="P40" s="415"/>
      <c r="Q40" s="415"/>
      <c r="R40" s="415"/>
      <c r="S40" s="406"/>
      <c r="T40" s="406"/>
      <c r="U40" s="406"/>
      <c r="V40" s="406"/>
      <c r="W40" s="406"/>
      <c r="X40" s="406"/>
    </row>
    <row r="41" spans="1:24" x14ac:dyDescent="0.25">
      <c r="A41" s="406"/>
      <c r="B41" s="406" t="s">
        <v>705</v>
      </c>
      <c r="C41" s="406"/>
      <c r="D41" s="396">
        <v>343.19</v>
      </c>
      <c r="E41" s="396">
        <v>162.21</v>
      </c>
      <c r="F41" s="396">
        <v>5274.01</v>
      </c>
      <c r="G41" s="396">
        <f>SUM(D41:F41)</f>
        <v>5779.41</v>
      </c>
      <c r="H41" s="396">
        <v>32.630000000000003</v>
      </c>
      <c r="I41" s="424">
        <v>0</v>
      </c>
      <c r="J41" s="424">
        <v>0</v>
      </c>
      <c r="K41" s="424">
        <f>SUM(H41:J41)</f>
        <v>32.630000000000003</v>
      </c>
      <c r="L41" s="424">
        <v>0</v>
      </c>
      <c r="M41" s="424">
        <v>0</v>
      </c>
      <c r="N41" s="424">
        <v>0</v>
      </c>
      <c r="O41" s="424">
        <v>0</v>
      </c>
      <c r="P41" s="415"/>
      <c r="Q41" s="415"/>
      <c r="R41" s="415"/>
      <c r="S41" s="406"/>
      <c r="T41" s="406"/>
      <c r="U41" s="406"/>
      <c r="V41" s="406"/>
      <c r="W41" s="406"/>
      <c r="X41" s="406"/>
    </row>
    <row r="42" spans="1:24" x14ac:dyDescent="0.25">
      <c r="A42" s="405" t="s">
        <v>706</v>
      </c>
      <c r="B42" s="406"/>
      <c r="C42" s="406"/>
      <c r="D42" s="425">
        <f t="shared" ref="D42:N42" si="11">D40+D41</f>
        <v>58915.250000000073</v>
      </c>
      <c r="E42" s="425">
        <f t="shared" si="11"/>
        <v>57087.279999999977</v>
      </c>
      <c r="F42" s="425">
        <f t="shared" si="11"/>
        <v>52432.719999999914</v>
      </c>
      <c r="G42" s="425">
        <f>SUM(D42:F42)</f>
        <v>168435.24999999997</v>
      </c>
      <c r="H42" s="425">
        <f t="shared" si="11"/>
        <v>20786.920000000082</v>
      </c>
      <c r="I42" s="425">
        <f t="shared" si="11"/>
        <v>96224.47</v>
      </c>
      <c r="J42" s="425">
        <f t="shared" si="11"/>
        <v>96422.844196838225</v>
      </c>
      <c r="K42" s="425">
        <f t="shared" si="10"/>
        <v>213434.23419683831</v>
      </c>
      <c r="L42" s="425">
        <f t="shared" si="11"/>
        <v>113557.30933496259</v>
      </c>
      <c r="M42" s="425">
        <f t="shared" si="11"/>
        <v>136305.85582451627</v>
      </c>
      <c r="N42" s="425">
        <f t="shared" si="11"/>
        <v>179016.49778540526</v>
      </c>
      <c r="O42" s="423">
        <f t="shared" si="6"/>
        <v>428879.6629448841</v>
      </c>
      <c r="P42" s="415"/>
      <c r="Q42" s="415"/>
      <c r="R42" s="415"/>
      <c r="S42" s="406"/>
      <c r="T42" s="406"/>
      <c r="U42" s="406"/>
      <c r="V42" s="406"/>
      <c r="W42" s="406"/>
      <c r="X42" s="406"/>
    </row>
    <row r="43" spans="1:24" x14ac:dyDescent="0.25">
      <c r="A43" s="406"/>
      <c r="B43" s="406"/>
      <c r="C43" s="406"/>
      <c r="D43" s="426"/>
      <c r="E43" s="418"/>
      <c r="F43" s="418"/>
      <c r="G43" s="418"/>
      <c r="H43" s="418"/>
      <c r="I43" s="418"/>
      <c r="J43" s="398"/>
      <c r="K43" s="398"/>
      <c r="L43" s="398"/>
      <c r="M43" s="398"/>
      <c r="N43" s="398"/>
      <c r="O43" s="414"/>
      <c r="P43" s="415"/>
      <c r="Q43" s="415"/>
      <c r="R43" s="415"/>
      <c r="S43" s="406"/>
      <c r="T43" s="406"/>
      <c r="U43" s="406"/>
      <c r="V43" s="406"/>
      <c r="W43" s="406"/>
      <c r="X43" s="406"/>
    </row>
    <row r="44" spans="1:24" x14ac:dyDescent="0.25">
      <c r="A44" s="427" t="s">
        <v>707</v>
      </c>
      <c r="B44" s="404"/>
      <c r="C44" s="404"/>
      <c r="D44" s="420"/>
      <c r="E44" s="420"/>
      <c r="F44" s="420"/>
      <c r="G44" s="420"/>
      <c r="H44" s="420"/>
      <c r="I44" s="420"/>
      <c r="J44" s="398"/>
      <c r="K44" s="398"/>
      <c r="L44" s="398"/>
      <c r="M44" s="398"/>
      <c r="N44" s="398"/>
      <c r="O44" s="414"/>
      <c r="P44" s="415"/>
      <c r="Q44" s="415"/>
      <c r="R44" s="415"/>
      <c r="S44" s="406"/>
      <c r="T44" s="406"/>
      <c r="U44" s="406"/>
      <c r="V44" s="406"/>
      <c r="W44" s="406"/>
      <c r="X44" s="406"/>
    </row>
    <row r="45" spans="1:24" hidden="1" outlineLevel="1" x14ac:dyDescent="0.25">
      <c r="A45" s="404"/>
      <c r="B45" s="404" t="s">
        <v>708</v>
      </c>
      <c r="C45" s="404"/>
      <c r="D45" s="396">
        <v>-841.43</v>
      </c>
      <c r="E45" s="396">
        <v>-272.42</v>
      </c>
      <c r="F45" s="396">
        <v>779.71</v>
      </c>
      <c r="G45" s="396">
        <f t="shared" ref="G45:G50" si="12">SUM(D45:F45)</f>
        <v>-334.13999999999987</v>
      </c>
      <c r="H45" s="396">
        <v>533.27</v>
      </c>
      <c r="I45" s="396">
        <v>58.49</v>
      </c>
      <c r="J45" s="398">
        <v>0</v>
      </c>
      <c r="K45" s="398">
        <f t="shared" si="10"/>
        <v>591.76</v>
      </c>
      <c r="L45" s="398">
        <v>0</v>
      </c>
      <c r="M45" s="398">
        <v>0</v>
      </c>
      <c r="N45" s="398">
        <v>0</v>
      </c>
      <c r="O45" s="414">
        <f t="shared" si="6"/>
        <v>0</v>
      </c>
      <c r="P45" s="415"/>
      <c r="Q45" s="415"/>
      <c r="R45" s="415"/>
      <c r="S45" s="406"/>
      <c r="T45" s="406"/>
      <c r="U45" s="406"/>
      <c r="V45" s="406"/>
      <c r="W45" s="406"/>
      <c r="X45" s="406"/>
    </row>
    <row r="46" spans="1:24" hidden="1" outlineLevel="1" x14ac:dyDescent="0.25">
      <c r="A46" s="404"/>
      <c r="B46" s="404" t="s">
        <v>709</v>
      </c>
      <c r="C46" s="404"/>
      <c r="D46" s="396">
        <v>3218.52</v>
      </c>
      <c r="E46" s="396">
        <v>-1493.56</v>
      </c>
      <c r="F46" s="396">
        <v>-5523.34</v>
      </c>
      <c r="G46" s="396">
        <f t="shared" si="12"/>
        <v>-3798.38</v>
      </c>
      <c r="H46" s="396">
        <v>-766.36</v>
      </c>
      <c r="I46" s="396">
        <v>2372.31</v>
      </c>
      <c r="J46" s="398">
        <v>0</v>
      </c>
      <c r="K46" s="398">
        <f t="shared" si="10"/>
        <v>1605.9499999999998</v>
      </c>
      <c r="L46" s="398">
        <v>0</v>
      </c>
      <c r="M46" s="398">
        <v>0</v>
      </c>
      <c r="N46" s="398">
        <v>0</v>
      </c>
      <c r="O46" s="414">
        <f t="shared" si="6"/>
        <v>0</v>
      </c>
      <c r="P46" s="415"/>
      <c r="Q46" s="415"/>
      <c r="R46" s="415"/>
      <c r="S46" s="406"/>
      <c r="T46" s="406"/>
      <c r="U46" s="406"/>
      <c r="V46" s="406"/>
      <c r="W46" s="406"/>
      <c r="X46" s="406"/>
    </row>
    <row r="47" spans="1:24" hidden="1" outlineLevel="1" x14ac:dyDescent="0.25">
      <c r="A47" s="404"/>
      <c r="B47" s="404" t="s">
        <v>710</v>
      </c>
      <c r="C47" s="404"/>
      <c r="D47" s="396">
        <v>-685.69</v>
      </c>
      <c r="E47" s="396">
        <v>2654.07</v>
      </c>
      <c r="F47" s="396">
        <v>5208.6400000000003</v>
      </c>
      <c r="G47" s="396">
        <f t="shared" si="12"/>
        <v>7177.02</v>
      </c>
      <c r="H47" s="396">
        <v>-2881.55</v>
      </c>
      <c r="I47" s="396">
        <v>-2319.69</v>
      </c>
      <c r="J47" s="398">
        <v>0</v>
      </c>
      <c r="K47" s="398">
        <f t="shared" si="10"/>
        <v>-5201.24</v>
      </c>
      <c r="L47" s="398">
        <v>0</v>
      </c>
      <c r="M47" s="398">
        <v>0</v>
      </c>
      <c r="N47" s="398">
        <v>0</v>
      </c>
      <c r="O47" s="414">
        <f t="shared" si="6"/>
        <v>0</v>
      </c>
      <c r="P47" s="415"/>
      <c r="Q47" s="415"/>
      <c r="R47" s="415"/>
      <c r="S47" s="406"/>
      <c r="T47" s="406"/>
      <c r="U47" s="406"/>
      <c r="V47" s="406"/>
      <c r="W47" s="406"/>
      <c r="X47" s="406"/>
    </row>
    <row r="48" spans="1:24" hidden="1" outlineLevel="1" x14ac:dyDescent="0.25">
      <c r="A48" s="427"/>
      <c r="B48" s="409" t="s">
        <v>711</v>
      </c>
      <c r="C48" s="404"/>
      <c r="D48" s="396">
        <v>529.36</v>
      </c>
      <c r="E48" s="396">
        <v>-1320.96</v>
      </c>
      <c r="F48" s="396">
        <v>-1512.62</v>
      </c>
      <c r="G48" s="396">
        <f t="shared" si="12"/>
        <v>-2304.2199999999998</v>
      </c>
      <c r="H48" s="396">
        <v>2004.49</v>
      </c>
      <c r="I48" s="396">
        <v>-226.97</v>
      </c>
      <c r="J48" s="398">
        <v>0</v>
      </c>
      <c r="K48" s="398">
        <f t="shared" si="10"/>
        <v>1777.52</v>
      </c>
      <c r="L48" s="398">
        <v>0</v>
      </c>
      <c r="M48" s="398">
        <v>0</v>
      </c>
      <c r="N48" s="398">
        <v>0</v>
      </c>
      <c r="O48" s="414">
        <f t="shared" si="6"/>
        <v>0</v>
      </c>
      <c r="P48" s="415"/>
      <c r="Q48" s="415"/>
      <c r="R48" s="415"/>
      <c r="S48" s="406"/>
      <c r="T48" s="406"/>
      <c r="U48" s="406"/>
      <c r="V48" s="406"/>
      <c r="W48" s="406"/>
      <c r="X48" s="406"/>
    </row>
    <row r="49" spans="1:24" hidden="1" outlineLevel="1" x14ac:dyDescent="0.25">
      <c r="A49" s="404"/>
      <c r="B49" s="409" t="s">
        <v>712</v>
      </c>
      <c r="C49" s="404"/>
      <c r="D49" s="396"/>
      <c r="E49" s="396">
        <v>-14601.72</v>
      </c>
      <c r="F49" s="396">
        <v>-8535.0400000000009</v>
      </c>
      <c r="G49" s="396">
        <f t="shared" si="12"/>
        <v>-23136.760000000002</v>
      </c>
      <c r="H49" s="396">
        <v>20951.28</v>
      </c>
      <c r="I49" s="396">
        <v>2185.48</v>
      </c>
      <c r="J49" s="398">
        <v>0</v>
      </c>
      <c r="K49" s="398">
        <f t="shared" si="10"/>
        <v>23136.76</v>
      </c>
      <c r="L49" s="398">
        <v>0</v>
      </c>
      <c r="M49" s="398">
        <v>0</v>
      </c>
      <c r="N49" s="398">
        <v>0</v>
      </c>
      <c r="O49" s="414">
        <f t="shared" si="6"/>
        <v>0</v>
      </c>
      <c r="P49" s="415"/>
      <c r="Q49" s="415"/>
      <c r="R49" s="415"/>
      <c r="S49" s="406"/>
      <c r="T49" s="406"/>
      <c r="U49" s="406"/>
      <c r="V49" s="406"/>
      <c r="W49" s="406"/>
      <c r="X49" s="406"/>
    </row>
    <row r="50" spans="1:24" collapsed="1" x14ac:dyDescent="0.25">
      <c r="A50" s="406"/>
      <c r="B50" s="404" t="s">
        <v>713</v>
      </c>
      <c r="C50" s="404"/>
      <c r="D50" s="420">
        <f t="shared" ref="D50:N50" si="13">SUM(D45:D49)</f>
        <v>2220.7600000000002</v>
      </c>
      <c r="E50" s="420">
        <f t="shared" si="13"/>
        <v>-15034.59</v>
      </c>
      <c r="F50" s="420">
        <f t="shared" si="13"/>
        <v>-9582.6500000000015</v>
      </c>
      <c r="G50" s="420">
        <f t="shared" si="12"/>
        <v>-22396.480000000003</v>
      </c>
      <c r="H50" s="420">
        <f t="shared" si="13"/>
        <v>19841.129999999997</v>
      </c>
      <c r="I50" s="420">
        <f t="shared" si="13"/>
        <v>2069.62</v>
      </c>
      <c r="J50" s="420">
        <f t="shared" si="13"/>
        <v>0</v>
      </c>
      <c r="K50" s="420">
        <f t="shared" si="10"/>
        <v>21910.749999999996</v>
      </c>
      <c r="L50" s="420">
        <f t="shared" si="13"/>
        <v>0</v>
      </c>
      <c r="M50" s="420">
        <f t="shared" si="13"/>
        <v>0</v>
      </c>
      <c r="N50" s="420">
        <f t="shared" si="13"/>
        <v>0</v>
      </c>
      <c r="O50" s="414">
        <f t="shared" si="6"/>
        <v>0</v>
      </c>
      <c r="P50" s="415"/>
      <c r="Q50" s="415"/>
      <c r="R50" s="415"/>
      <c r="S50" s="406"/>
      <c r="T50" s="406"/>
      <c r="U50" s="406"/>
      <c r="V50" s="406"/>
      <c r="W50" s="406"/>
      <c r="X50" s="406"/>
    </row>
    <row r="51" spans="1:24" x14ac:dyDescent="0.25">
      <c r="A51" s="404"/>
      <c r="B51" s="404"/>
      <c r="C51" s="404"/>
      <c r="D51" s="418"/>
      <c r="E51" s="418"/>
      <c r="F51" s="418"/>
      <c r="G51" s="418"/>
      <c r="H51" s="418"/>
      <c r="I51" s="418"/>
      <c r="J51" s="398"/>
      <c r="K51" s="398"/>
      <c r="L51" s="398"/>
      <c r="M51" s="398"/>
      <c r="N51" s="398"/>
      <c r="O51" s="414">
        <f t="shared" si="6"/>
        <v>0</v>
      </c>
      <c r="P51" s="415"/>
      <c r="Q51" s="415"/>
      <c r="R51" s="415"/>
      <c r="S51" s="406"/>
      <c r="T51" s="406"/>
      <c r="U51" s="406"/>
      <c r="V51" s="406"/>
      <c r="W51" s="406"/>
      <c r="X51" s="406"/>
    </row>
    <row r="52" spans="1:24" x14ac:dyDescent="0.25">
      <c r="A52" s="427" t="s">
        <v>714</v>
      </c>
      <c r="B52" s="404"/>
      <c r="C52" s="404"/>
      <c r="D52" s="401">
        <f t="shared" ref="D52:N52" si="14">D42+D50</f>
        <v>61136.010000000075</v>
      </c>
      <c r="E52" s="401">
        <f t="shared" si="14"/>
        <v>42052.689999999973</v>
      </c>
      <c r="F52" s="401">
        <f t="shared" si="14"/>
        <v>42850.069999999912</v>
      </c>
      <c r="G52" s="401">
        <f>SUM(D52:F52)</f>
        <v>146038.76999999996</v>
      </c>
      <c r="H52" s="401">
        <f t="shared" si="14"/>
        <v>40628.050000000076</v>
      </c>
      <c r="I52" s="401">
        <f t="shared" si="14"/>
        <v>98294.09</v>
      </c>
      <c r="J52" s="401">
        <f t="shared" si="14"/>
        <v>96422.844196838225</v>
      </c>
      <c r="K52" s="401">
        <f t="shared" si="10"/>
        <v>235344.98419683828</v>
      </c>
      <c r="L52" s="401">
        <f t="shared" si="14"/>
        <v>113557.30933496259</v>
      </c>
      <c r="M52" s="401">
        <f t="shared" si="14"/>
        <v>136305.85582451627</v>
      </c>
      <c r="N52" s="401">
        <f t="shared" si="14"/>
        <v>179016.49778540526</v>
      </c>
      <c r="O52" s="423">
        <f t="shared" si="6"/>
        <v>428879.6629448841</v>
      </c>
      <c r="P52" s="415"/>
      <c r="Q52" s="415"/>
      <c r="R52" s="415"/>
      <c r="S52" s="406"/>
      <c r="T52" s="406"/>
      <c r="U52" s="406"/>
      <c r="V52" s="406"/>
      <c r="W52" s="406"/>
      <c r="X52" s="406"/>
    </row>
    <row r="53" spans="1:24" x14ac:dyDescent="0.25">
      <c r="A53" s="404"/>
      <c r="B53" s="404"/>
      <c r="C53" s="404"/>
      <c r="D53" s="418"/>
      <c r="E53" s="418"/>
      <c r="F53" s="418"/>
      <c r="G53" s="418"/>
      <c r="H53" s="418"/>
      <c r="I53" s="418"/>
      <c r="J53" s="398"/>
      <c r="K53" s="398"/>
      <c r="L53" s="398"/>
      <c r="M53" s="398"/>
      <c r="N53" s="398"/>
      <c r="O53" s="414"/>
      <c r="P53" s="415"/>
      <c r="Q53" s="415"/>
      <c r="R53" s="415"/>
      <c r="S53" s="406"/>
      <c r="T53" s="406"/>
      <c r="U53" s="406"/>
      <c r="V53" s="406"/>
      <c r="W53" s="406"/>
      <c r="X53" s="406"/>
    </row>
    <row r="54" spans="1:24" x14ac:dyDescent="0.25">
      <c r="A54" s="404"/>
      <c r="B54" s="404" t="s">
        <v>715</v>
      </c>
      <c r="C54" s="404"/>
      <c r="D54" s="396">
        <v>-17515.8</v>
      </c>
      <c r="E54" s="398">
        <f>D66</f>
        <v>26231.080000000082</v>
      </c>
      <c r="F54" s="398">
        <f t="shared" ref="F54:N54" si="15">E66</f>
        <v>47939.46000000005</v>
      </c>
      <c r="G54" s="398">
        <f>SUM(D54:F54)</f>
        <v>56654.740000000136</v>
      </c>
      <c r="H54" s="398">
        <f>F66</f>
        <v>58004.299999999967</v>
      </c>
      <c r="I54" s="398">
        <f t="shared" si="15"/>
        <v>66675.850000000035</v>
      </c>
      <c r="J54" s="398">
        <f t="shared" si="15"/>
        <v>120758.58000000005</v>
      </c>
      <c r="K54" s="398">
        <f t="shared" si="10"/>
        <v>245438.73000000004</v>
      </c>
      <c r="L54" s="398">
        <f>J66</f>
        <v>157529.60741103542</v>
      </c>
      <c r="M54" s="398">
        <f t="shared" si="15"/>
        <v>196000.60627898813</v>
      </c>
      <c r="N54" s="398">
        <f t="shared" si="15"/>
        <v>241853.50463858459</v>
      </c>
      <c r="O54" s="414">
        <f t="shared" si="6"/>
        <v>595383.71832860808</v>
      </c>
      <c r="P54" s="415"/>
      <c r="Q54" s="415"/>
      <c r="R54" s="415"/>
      <c r="S54" s="406"/>
      <c r="T54" s="406"/>
      <c r="U54" s="406"/>
      <c r="V54" s="406"/>
      <c r="W54" s="406"/>
      <c r="X54" s="406"/>
    </row>
    <row r="55" spans="1:24" x14ac:dyDescent="0.25">
      <c r="A55" s="404"/>
      <c r="B55" s="404" t="s">
        <v>716</v>
      </c>
      <c r="C55" s="404"/>
      <c r="D55" s="396"/>
      <c r="E55" s="396"/>
      <c r="F55" s="396">
        <v>-6877.61</v>
      </c>
      <c r="G55" s="396">
        <f>SUM(D55:F55)</f>
        <v>-6877.61</v>
      </c>
      <c r="H55" s="396"/>
      <c r="I55" s="396">
        <v>-4.2699999999999996</v>
      </c>
      <c r="J55" s="398"/>
      <c r="K55" s="398">
        <f t="shared" si="10"/>
        <v>-4.2699999999999996</v>
      </c>
      <c r="L55" s="398"/>
      <c r="M55" s="398"/>
      <c r="N55" s="398"/>
      <c r="O55" s="414">
        <f t="shared" si="6"/>
        <v>0</v>
      </c>
      <c r="P55" s="415"/>
      <c r="Q55" s="415"/>
      <c r="R55" s="415"/>
      <c r="S55" s="406"/>
      <c r="T55" s="406"/>
      <c r="U55" s="406"/>
      <c r="V55" s="406"/>
      <c r="W55" s="406"/>
      <c r="X55" s="406"/>
    </row>
    <row r="56" spans="1:24" x14ac:dyDescent="0.25">
      <c r="A56" s="427" t="s">
        <v>717</v>
      </c>
      <c r="B56" s="428"/>
      <c r="C56" s="404"/>
      <c r="D56" s="401">
        <f t="shared" ref="D56:N56" si="16">D52+D54+D55</f>
        <v>43620.210000000079</v>
      </c>
      <c r="E56" s="401">
        <f t="shared" si="16"/>
        <v>68283.770000000048</v>
      </c>
      <c r="F56" s="401">
        <f t="shared" si="16"/>
        <v>83911.919999999969</v>
      </c>
      <c r="G56" s="401">
        <f>SUM(D56:F56)</f>
        <v>195815.90000000008</v>
      </c>
      <c r="H56" s="401">
        <f t="shared" si="16"/>
        <v>98632.350000000035</v>
      </c>
      <c r="I56" s="401">
        <f t="shared" si="16"/>
        <v>164965.67000000004</v>
      </c>
      <c r="J56" s="401">
        <f t="shared" si="16"/>
        <v>217181.42419683828</v>
      </c>
      <c r="K56" s="401">
        <f t="shared" si="10"/>
        <v>480779.44419683836</v>
      </c>
      <c r="L56" s="401">
        <f t="shared" si="16"/>
        <v>271086.91674599802</v>
      </c>
      <c r="M56" s="401">
        <f t="shared" si="16"/>
        <v>332306.4621035044</v>
      </c>
      <c r="N56" s="401">
        <f t="shared" si="16"/>
        <v>420870.00242398982</v>
      </c>
      <c r="O56" s="423">
        <f t="shared" si="6"/>
        <v>1024263.3812734922</v>
      </c>
      <c r="P56" s="415"/>
      <c r="Q56" s="415"/>
      <c r="R56" s="415"/>
      <c r="S56" s="406"/>
      <c r="T56" s="406"/>
      <c r="U56" s="406"/>
      <c r="V56" s="406"/>
      <c r="W56" s="406"/>
      <c r="X56" s="406"/>
    </row>
    <row r="57" spans="1:24" x14ac:dyDescent="0.25">
      <c r="A57" s="404"/>
      <c r="B57" s="428"/>
      <c r="C57" s="404"/>
      <c r="D57" s="418"/>
      <c r="E57" s="418"/>
      <c r="F57" s="418"/>
      <c r="G57" s="418"/>
      <c r="H57" s="418"/>
      <c r="I57" s="418"/>
      <c r="J57" s="398"/>
      <c r="K57" s="398"/>
      <c r="L57" s="398"/>
      <c r="M57" s="398"/>
      <c r="N57" s="398"/>
      <c r="O57" s="414"/>
      <c r="P57" s="415"/>
      <c r="Q57" s="415"/>
      <c r="R57" s="415"/>
      <c r="S57" s="406"/>
      <c r="T57" s="406"/>
      <c r="U57" s="406"/>
      <c r="V57" s="406"/>
      <c r="W57" s="406"/>
      <c r="X57" s="406"/>
    </row>
    <row r="58" spans="1:24" x14ac:dyDescent="0.25">
      <c r="A58" s="427" t="s">
        <v>718</v>
      </c>
      <c r="B58" s="406"/>
      <c r="C58" s="404"/>
      <c r="D58" s="419"/>
      <c r="E58" s="419"/>
      <c r="F58" s="419"/>
      <c r="G58" s="419"/>
      <c r="H58" s="419"/>
      <c r="I58" s="419"/>
      <c r="J58" s="398"/>
      <c r="K58" s="398"/>
      <c r="L58" s="398"/>
      <c r="M58" s="398"/>
      <c r="N58" s="398"/>
      <c r="O58" s="414"/>
      <c r="P58" s="415"/>
      <c r="Q58" s="415"/>
      <c r="R58" s="415"/>
      <c r="S58" s="406"/>
      <c r="T58" s="406"/>
      <c r="U58" s="406"/>
      <c r="V58" s="406"/>
      <c r="W58" s="406"/>
      <c r="X58" s="406"/>
    </row>
    <row r="59" spans="1:24" x14ac:dyDescent="0.25">
      <c r="A59" s="404"/>
      <c r="B59" s="409" t="s">
        <v>719</v>
      </c>
      <c r="D59" s="396">
        <v>30.95</v>
      </c>
      <c r="E59" s="396">
        <v>138.03</v>
      </c>
      <c r="F59" s="396">
        <v>67.39</v>
      </c>
      <c r="G59" s="396">
        <f>SUM(D59:F59)</f>
        <v>236.37</v>
      </c>
      <c r="H59" s="396">
        <v>69.88</v>
      </c>
      <c r="I59" s="396">
        <v>72.62</v>
      </c>
      <c r="J59" s="398">
        <f>I59</f>
        <v>72.62</v>
      </c>
      <c r="K59" s="398">
        <f t="shared" si="10"/>
        <v>215.12</v>
      </c>
      <c r="L59" s="398">
        <f>J59</f>
        <v>72.62</v>
      </c>
      <c r="M59" s="398">
        <f>L59</f>
        <v>72.62</v>
      </c>
      <c r="N59" s="398">
        <f>M59</f>
        <v>72.62</v>
      </c>
      <c r="O59" s="414">
        <f t="shared" si="6"/>
        <v>217.86</v>
      </c>
      <c r="P59" s="415"/>
      <c r="Q59" s="415"/>
      <c r="R59" s="415"/>
      <c r="S59" s="406"/>
      <c r="T59" s="406"/>
      <c r="U59" s="406"/>
      <c r="V59" s="406"/>
      <c r="W59" s="406"/>
      <c r="X59" s="406"/>
    </row>
    <row r="60" spans="1:24" x14ac:dyDescent="0.25">
      <c r="A60" s="427"/>
      <c r="B60" s="409" t="s">
        <v>720</v>
      </c>
      <c r="D60" s="396">
        <v>7876.46</v>
      </c>
      <c r="E60" s="396">
        <v>8906.14</v>
      </c>
      <c r="F60" s="396">
        <v>8897.44</v>
      </c>
      <c r="G60" s="396">
        <f>SUM(D60:F60)</f>
        <v>25680.04</v>
      </c>
      <c r="H60" s="396">
        <v>9338.85</v>
      </c>
      <c r="I60" s="396">
        <v>12671.22</v>
      </c>
      <c r="J60" s="398">
        <f>I60/I56*J56</f>
        <v>16681.977564856134</v>
      </c>
      <c r="K60" s="398">
        <f t="shared" si="10"/>
        <v>38692.047564856133</v>
      </c>
      <c r="L60" s="398">
        <f>J60/J56*L56</f>
        <v>20822.526051694418</v>
      </c>
      <c r="M60" s="398">
        <f>L60/L56*M56</f>
        <v>25524.876107466273</v>
      </c>
      <c r="N60" s="398">
        <f>M60/M56*N56</f>
        <v>32327.552709087333</v>
      </c>
      <c r="O60" s="414">
        <f t="shared" si="6"/>
        <v>78674.954868248024</v>
      </c>
      <c r="P60" s="415"/>
      <c r="Q60" s="415"/>
      <c r="R60" s="415"/>
      <c r="S60" s="406"/>
      <c r="T60" s="406"/>
      <c r="U60" s="406"/>
      <c r="V60" s="406"/>
      <c r="W60" s="406"/>
      <c r="X60" s="406"/>
    </row>
    <row r="61" spans="1:24" x14ac:dyDescent="0.25">
      <c r="A61" s="404"/>
      <c r="B61" s="409" t="s">
        <v>721</v>
      </c>
      <c r="D61" s="396"/>
      <c r="E61" s="396"/>
      <c r="F61" s="396"/>
      <c r="G61" s="396"/>
      <c r="H61" s="396"/>
      <c r="I61" s="396">
        <v>1591.93</v>
      </c>
      <c r="J61" s="398">
        <v>0</v>
      </c>
      <c r="K61" s="398">
        <f t="shared" si="10"/>
        <v>1591.93</v>
      </c>
      <c r="L61" s="398">
        <v>0</v>
      </c>
      <c r="M61" s="398">
        <v>0</v>
      </c>
      <c r="N61" s="398">
        <v>0</v>
      </c>
      <c r="O61" s="414">
        <f t="shared" si="6"/>
        <v>0</v>
      </c>
      <c r="P61" s="415"/>
      <c r="Q61" s="415"/>
      <c r="R61" s="415"/>
      <c r="S61" s="406"/>
      <c r="T61" s="406"/>
      <c r="U61" s="406"/>
      <c r="V61" s="406"/>
      <c r="W61" s="406"/>
      <c r="X61" s="406"/>
    </row>
    <row r="62" spans="1:24" x14ac:dyDescent="0.25">
      <c r="A62" s="404"/>
      <c r="B62" s="409" t="s">
        <v>722</v>
      </c>
      <c r="D62" s="396">
        <v>12632.73</v>
      </c>
      <c r="E62" s="396">
        <v>15000</v>
      </c>
      <c r="F62" s="396">
        <v>17054.2</v>
      </c>
      <c r="G62" s="396">
        <f>SUM(D62:F62)</f>
        <v>44686.93</v>
      </c>
      <c r="H62" s="396">
        <v>17054.2</v>
      </c>
      <c r="I62" s="396">
        <v>22100</v>
      </c>
      <c r="J62" s="398">
        <f>AVERAGE(I62/I52,H62/H52,F62/F52,E62/E52,D62/D52)*J52</f>
        <v>30969.576407821332</v>
      </c>
      <c r="K62" s="398">
        <f t="shared" si="10"/>
        <v>70123.776407821337</v>
      </c>
      <c r="L62" s="398">
        <f>AVERAGE(J62/J52,I62/I52,H62/H52,F62/F52,E62/E52)*L52</f>
        <v>39074.550347516742</v>
      </c>
      <c r="M62" s="398">
        <f>AVERAGE(L62/L52,J62/J52,I62/I52,H62/H52,F62/F52)*M52</f>
        <v>46558.731626467095</v>
      </c>
      <c r="N62" s="398">
        <f>AVERAGE(M62/M52,L62/L52,J62/J52,I62/I52,H62/H52)*N52</f>
        <v>59127.558750476659</v>
      </c>
      <c r="O62" s="414">
        <f t="shared" si="6"/>
        <v>144760.84072446049</v>
      </c>
      <c r="P62" s="415"/>
      <c r="Q62" s="415"/>
      <c r="R62" s="415"/>
      <c r="S62" s="406"/>
      <c r="T62" s="406"/>
      <c r="U62" s="406"/>
      <c r="V62" s="406"/>
      <c r="W62" s="406"/>
      <c r="X62" s="406"/>
    </row>
    <row r="63" spans="1:24" x14ac:dyDescent="0.25">
      <c r="A63" s="406"/>
      <c r="B63" s="409" t="s">
        <v>723</v>
      </c>
      <c r="D63" s="396">
        <v>4756.3999999999996</v>
      </c>
      <c r="E63" s="396">
        <v>5344.31</v>
      </c>
      <c r="F63" s="396">
        <v>8853.42</v>
      </c>
      <c r="G63" s="396">
        <f>SUM(D63:F63)</f>
        <v>18954.129999999997</v>
      </c>
      <c r="H63" s="396">
        <v>5493.57</v>
      </c>
      <c r="I63" s="396">
        <v>7771.32</v>
      </c>
      <c r="J63" s="398">
        <f>AVERAGE(I63/I62,H63/H62,F63/F62,E63/E62,D63/D62)*J62</f>
        <v>11927.642813125387</v>
      </c>
      <c r="K63" s="398">
        <f t="shared" si="10"/>
        <v>25192.532813125385</v>
      </c>
      <c r="L63" s="398">
        <f>AVERAGE(J63/J62,I63/I62,H63/H62,F63/F62,E63/E62)*L62</f>
        <v>15116.614067798722</v>
      </c>
      <c r="M63" s="398">
        <f>AVERAGE(L63/L62,J63/J62,I63/I62,H63/H62,F63/F62)*M62</f>
        <v>18296.729730986444</v>
      </c>
      <c r="N63" s="398">
        <f>AVERAGE(M63/M62,L63/L62,J63/J62,I63/I62,H63/H62)*N62</f>
        <v>21744.229970455046</v>
      </c>
      <c r="O63" s="414">
        <f t="shared" si="6"/>
        <v>55157.573769240211</v>
      </c>
      <c r="P63" s="415"/>
      <c r="Q63" s="415"/>
      <c r="R63" s="415"/>
      <c r="S63" s="406"/>
      <c r="T63" s="406"/>
      <c r="U63" s="406"/>
      <c r="V63" s="406"/>
      <c r="W63" s="406"/>
      <c r="X63" s="406"/>
    </row>
    <row r="64" spans="1:24" x14ac:dyDescent="0.25">
      <c r="A64" s="406"/>
      <c r="B64" s="411" t="s">
        <v>724</v>
      </c>
      <c r="C64" s="406"/>
      <c r="D64" s="429">
        <f>SUM(D62:D63)</f>
        <v>17389.129999999997</v>
      </c>
      <c r="E64" s="429">
        <f>SUM(E62:E63)</f>
        <v>20344.310000000001</v>
      </c>
      <c r="F64" s="429">
        <f>SUM(F62:F63)</f>
        <v>25907.620000000003</v>
      </c>
      <c r="G64" s="429">
        <f>SUM(D64:F64)</f>
        <v>63641.060000000005</v>
      </c>
      <c r="H64" s="429">
        <f t="shared" ref="H64:N64" si="17">SUM(H59:H63)</f>
        <v>31956.5</v>
      </c>
      <c r="I64" s="429">
        <f t="shared" si="17"/>
        <v>44207.090000000004</v>
      </c>
      <c r="J64" s="429">
        <f t="shared" si="17"/>
        <v>59651.816785802854</v>
      </c>
      <c r="K64" s="429">
        <f t="shared" si="10"/>
        <v>135815.40678580286</v>
      </c>
      <c r="L64" s="429">
        <f t="shared" si="17"/>
        <v>75086.310467009884</v>
      </c>
      <c r="M64" s="429">
        <f t="shared" si="17"/>
        <v>90452.957464919804</v>
      </c>
      <c r="N64" s="429">
        <f t="shared" si="17"/>
        <v>113271.96143001903</v>
      </c>
      <c r="O64" s="414">
        <f t="shared" si="6"/>
        <v>278811.22936194867</v>
      </c>
      <c r="P64" s="415"/>
      <c r="Q64" s="415"/>
      <c r="R64" s="415"/>
      <c r="S64" s="406"/>
      <c r="T64" s="406"/>
      <c r="U64" s="406"/>
      <c r="V64" s="406"/>
      <c r="W64" s="406"/>
      <c r="X64" s="406"/>
    </row>
    <row r="65" spans="1:24" x14ac:dyDescent="0.25">
      <c r="A65" s="406"/>
      <c r="B65" s="406"/>
      <c r="C65" s="406"/>
      <c r="D65" s="430"/>
      <c r="E65" s="430"/>
      <c r="F65" s="430"/>
      <c r="G65" s="430"/>
      <c r="H65" s="430"/>
      <c r="I65" s="430"/>
      <c r="J65" s="398"/>
      <c r="K65" s="398"/>
      <c r="L65" s="398"/>
      <c r="M65" s="398"/>
      <c r="N65" s="398"/>
      <c r="O65" s="414"/>
      <c r="P65" s="415"/>
      <c r="Q65" s="415"/>
      <c r="R65" s="415"/>
      <c r="S65" s="406"/>
      <c r="T65" s="406"/>
      <c r="U65" s="406"/>
      <c r="V65" s="406"/>
      <c r="W65" s="406"/>
      <c r="X65" s="406"/>
    </row>
    <row r="66" spans="1:24" x14ac:dyDescent="0.25">
      <c r="A66" s="405" t="s">
        <v>725</v>
      </c>
      <c r="B66" s="406"/>
      <c r="C66" s="406"/>
      <c r="D66" s="429">
        <f t="shared" ref="D66:N66" si="18">D56-D64</f>
        <v>26231.080000000082</v>
      </c>
      <c r="E66" s="429">
        <f t="shared" si="18"/>
        <v>47939.46000000005</v>
      </c>
      <c r="F66" s="429">
        <f t="shared" si="18"/>
        <v>58004.299999999967</v>
      </c>
      <c r="G66" s="429">
        <f>SUM(D66:F66)</f>
        <v>132174.84000000008</v>
      </c>
      <c r="H66" s="429">
        <f t="shared" si="18"/>
        <v>66675.850000000035</v>
      </c>
      <c r="I66" s="429">
        <f t="shared" si="18"/>
        <v>120758.58000000005</v>
      </c>
      <c r="J66" s="429">
        <f t="shared" si="18"/>
        <v>157529.60741103542</v>
      </c>
      <c r="K66" s="429">
        <f t="shared" si="10"/>
        <v>344964.0374110355</v>
      </c>
      <c r="L66" s="429">
        <f t="shared" si="18"/>
        <v>196000.60627898813</v>
      </c>
      <c r="M66" s="429">
        <f t="shared" si="18"/>
        <v>241853.50463858459</v>
      </c>
      <c r="N66" s="429">
        <f t="shared" si="18"/>
        <v>307598.04099397082</v>
      </c>
      <c r="O66" s="423">
        <f t="shared" si="6"/>
        <v>745452.15191154357</v>
      </c>
      <c r="P66" s="415"/>
      <c r="Q66" s="415"/>
      <c r="R66" s="415"/>
      <c r="S66" s="406"/>
      <c r="T66" s="406"/>
      <c r="U66" s="406"/>
      <c r="V66" s="406"/>
      <c r="W66" s="406"/>
      <c r="X66" s="406"/>
    </row>
    <row r="67" spans="1:24" x14ac:dyDescent="0.25">
      <c r="A67" s="406"/>
      <c r="B67" s="406"/>
      <c r="C67" s="406"/>
      <c r="D67" s="431"/>
      <c r="E67" s="431"/>
      <c r="F67" s="431"/>
      <c r="G67" s="431"/>
      <c r="H67" s="431"/>
      <c r="I67" s="431"/>
      <c r="J67" s="398"/>
      <c r="K67" s="398"/>
      <c r="L67" s="398"/>
      <c r="M67" s="398"/>
      <c r="N67" s="398"/>
      <c r="O67" s="406"/>
      <c r="P67" s="406"/>
      <c r="Q67" s="406"/>
      <c r="R67" s="406"/>
      <c r="S67" s="406"/>
      <c r="T67" s="406"/>
      <c r="U67" s="406"/>
      <c r="V67" s="406"/>
      <c r="W67" s="406"/>
      <c r="X67" s="406"/>
    </row>
    <row r="68" spans="1:24" x14ac:dyDescent="0.25">
      <c r="A68" s="406"/>
      <c r="B68" s="406"/>
      <c r="C68" s="406"/>
      <c r="D68" s="430"/>
      <c r="E68" s="430"/>
      <c r="F68" s="430"/>
      <c r="G68" s="430"/>
      <c r="H68" s="430"/>
      <c r="I68" s="430"/>
      <c r="J68" s="430"/>
      <c r="K68" s="430"/>
      <c r="L68" s="430"/>
      <c r="M68" s="430"/>
      <c r="N68" s="430"/>
      <c r="O68" s="406"/>
      <c r="P68" s="406"/>
      <c r="Q68" s="406"/>
      <c r="R68" s="406"/>
      <c r="S68" s="406"/>
      <c r="T68" s="406"/>
      <c r="U68" s="406"/>
      <c r="V68" s="406"/>
      <c r="W68" s="406"/>
      <c r="X68" s="406"/>
    </row>
    <row r="69" spans="1:24" x14ac:dyDescent="0.25">
      <c r="A69" s="406"/>
      <c r="B69" s="405" t="s">
        <v>4945</v>
      </c>
      <c r="C69" s="406"/>
      <c r="D69" s="407"/>
      <c r="E69" s="407"/>
      <c r="F69" s="407"/>
      <c r="G69" s="407"/>
      <c r="H69" s="407"/>
      <c r="I69" s="407"/>
      <c r="J69" s="407"/>
      <c r="K69" s="407"/>
      <c r="L69" s="406"/>
      <c r="M69" s="406"/>
      <c r="N69" s="406"/>
      <c r="O69" s="406"/>
      <c r="P69" s="406"/>
      <c r="Q69" s="406"/>
      <c r="R69" s="406"/>
      <c r="S69" s="406"/>
      <c r="T69" s="406"/>
      <c r="U69" s="406"/>
      <c r="V69" s="406"/>
      <c r="W69" s="406"/>
      <c r="X69" s="406"/>
    </row>
    <row r="70" spans="1:24" x14ac:dyDescent="0.25">
      <c r="A70" s="406"/>
      <c r="B70" s="406" t="s">
        <v>4979</v>
      </c>
      <c r="C70" s="406"/>
      <c r="D70" s="407"/>
      <c r="E70" s="432"/>
      <c r="F70" s="432"/>
      <c r="G70" s="432"/>
      <c r="H70" s="432"/>
      <c r="I70" s="432"/>
      <c r="J70" s="432"/>
      <c r="K70" s="432"/>
      <c r="L70" s="432"/>
      <c r="M70" s="432"/>
      <c r="N70" s="432"/>
      <c r="O70" s="406"/>
      <c r="P70" s="406"/>
      <c r="Q70" s="406"/>
      <c r="R70" s="406"/>
      <c r="S70" s="406"/>
      <c r="T70" s="406"/>
      <c r="U70" s="406"/>
      <c r="V70" s="406"/>
      <c r="W70" s="406"/>
      <c r="X70" s="406"/>
    </row>
    <row r="71" spans="1:24" x14ac:dyDescent="0.25">
      <c r="A71" s="406"/>
      <c r="B71" s="406"/>
      <c r="C71" s="406"/>
      <c r="D71" s="407"/>
      <c r="E71" s="432"/>
      <c r="F71" s="432"/>
      <c r="G71" s="432"/>
      <c r="H71" s="432"/>
      <c r="I71" s="432"/>
      <c r="J71" s="432"/>
      <c r="K71" s="432"/>
      <c r="L71" s="432"/>
      <c r="M71" s="432"/>
      <c r="N71" s="432"/>
      <c r="O71" s="406"/>
      <c r="P71" s="406"/>
      <c r="Q71" s="406"/>
      <c r="R71" s="406"/>
      <c r="S71" s="406"/>
      <c r="T71" s="406"/>
      <c r="U71" s="406"/>
      <c r="V71" s="406"/>
      <c r="W71" s="406"/>
      <c r="X71" s="406"/>
    </row>
    <row r="72" spans="1:24" x14ac:dyDescent="0.25">
      <c r="A72" s="406"/>
      <c r="B72" s="406" t="s">
        <v>4981</v>
      </c>
      <c r="C72" s="406"/>
      <c r="D72" s="407"/>
      <c r="E72" s="433"/>
      <c r="F72" s="433"/>
      <c r="G72" s="433"/>
      <c r="H72" s="433"/>
      <c r="I72" s="433"/>
      <c r="J72" s="433"/>
      <c r="K72" s="433"/>
      <c r="L72" s="433"/>
      <c r="M72" s="433"/>
      <c r="N72" s="433"/>
      <c r="O72" s="406"/>
      <c r="P72" s="406"/>
      <c r="Q72" s="406"/>
      <c r="R72" s="406"/>
      <c r="S72" s="406"/>
      <c r="T72" s="406"/>
      <c r="U72" s="406"/>
      <c r="V72" s="406"/>
      <c r="W72" s="406"/>
      <c r="X72" s="406"/>
    </row>
    <row r="73" spans="1:24" x14ac:dyDescent="0.25">
      <c r="A73" s="406"/>
      <c r="B73" s="406" t="s">
        <v>4980</v>
      </c>
      <c r="C73" s="406"/>
      <c r="D73" s="407"/>
      <c r="E73" s="432"/>
      <c r="F73" s="432"/>
      <c r="G73" s="432"/>
      <c r="H73" s="432"/>
      <c r="I73" s="432"/>
      <c r="J73" s="432"/>
      <c r="K73" s="432"/>
      <c r="L73" s="432"/>
      <c r="M73" s="432"/>
      <c r="N73" s="432"/>
      <c r="O73" s="406"/>
      <c r="P73" s="406"/>
      <c r="Q73" s="406"/>
      <c r="R73" s="406"/>
      <c r="S73" s="406"/>
      <c r="T73" s="406"/>
      <c r="U73" s="406"/>
      <c r="V73" s="406"/>
      <c r="W73" s="406"/>
      <c r="X73" s="406"/>
    </row>
    <row r="74" spans="1:24" x14ac:dyDescent="0.25">
      <c r="A74" s="406"/>
      <c r="B74" s="406" t="s">
        <v>4982</v>
      </c>
      <c r="C74" s="406"/>
      <c r="D74" s="407"/>
      <c r="E74" s="407"/>
      <c r="F74" s="407"/>
      <c r="G74" s="407"/>
      <c r="H74" s="407"/>
      <c r="I74" s="407"/>
      <c r="J74" s="407"/>
      <c r="K74" s="407"/>
      <c r="L74" s="406"/>
      <c r="M74" s="406"/>
      <c r="N74" s="406"/>
      <c r="O74" s="406"/>
      <c r="P74" s="406"/>
      <c r="Q74" s="406"/>
      <c r="R74" s="406"/>
      <c r="S74" s="406"/>
      <c r="T74" s="406"/>
      <c r="U74" s="406"/>
      <c r="V74" s="406"/>
      <c r="W74" s="406"/>
      <c r="X74" s="406"/>
    </row>
  </sheetData>
  <phoneticPr fontId="0"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34229-7DA6-434C-BC5E-51B31F3C3ECE}">
  <dimension ref="B2:F5"/>
  <sheetViews>
    <sheetView zoomScale="205" zoomScaleNormal="205" workbookViewId="0">
      <selection activeCell="B12" sqref="B12"/>
    </sheetView>
  </sheetViews>
  <sheetFormatPr defaultRowHeight="15" x14ac:dyDescent="0.25"/>
  <sheetData>
    <row r="2" spans="2:6" x14ac:dyDescent="0.25">
      <c r="B2" t="s">
        <v>5060</v>
      </c>
      <c r="C2" t="s">
        <v>5059</v>
      </c>
      <c r="F2" t="s">
        <v>5058</v>
      </c>
    </row>
    <row r="3" spans="2:6" x14ac:dyDescent="0.25">
      <c r="B3" t="s">
        <v>5057</v>
      </c>
      <c r="C3" t="s">
        <v>5056</v>
      </c>
      <c r="F3" t="s">
        <v>5055</v>
      </c>
    </row>
    <row r="4" spans="2:6" x14ac:dyDescent="0.25">
      <c r="B4" t="s">
        <v>5054</v>
      </c>
      <c r="C4" t="s">
        <v>5053</v>
      </c>
    </row>
    <row r="5" spans="2:6" x14ac:dyDescent="0.25">
      <c r="B5" t="s">
        <v>5052</v>
      </c>
      <c r="C5" t="s">
        <v>5051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dimension ref="A1:D167"/>
  <sheetViews>
    <sheetView workbookViewId="0"/>
  </sheetViews>
  <sheetFormatPr defaultRowHeight="15" x14ac:dyDescent="0.25"/>
  <cols>
    <col min="1" max="1" width="39" bestFit="1" customWidth="1"/>
    <col min="2" max="2" width="42.28515625" customWidth="1"/>
    <col min="3" max="3" width="48.42578125" bestFit="1" customWidth="1"/>
    <col min="4" max="4" width="12" bestFit="1" customWidth="1"/>
  </cols>
  <sheetData>
    <row r="1" spans="1:4" ht="21.75" x14ac:dyDescent="0.25">
      <c r="A1" s="491" t="s">
        <v>3721</v>
      </c>
      <c r="B1" s="28"/>
      <c r="C1" s="28"/>
      <c r="D1" s="28"/>
    </row>
    <row r="2" spans="1:4" x14ac:dyDescent="0.25">
      <c r="A2" s="492" t="s">
        <v>3722</v>
      </c>
      <c r="B2" s="492" t="s">
        <v>3723</v>
      </c>
      <c r="C2" s="492" t="s">
        <v>3724</v>
      </c>
      <c r="D2" s="492" t="s">
        <v>3725</v>
      </c>
    </row>
    <row r="3" spans="1:4" ht="15.75" thickBot="1" x14ac:dyDescent="0.3">
      <c r="A3" s="493" t="s">
        <v>3726</v>
      </c>
      <c r="B3" s="487" t="s">
        <v>3727</v>
      </c>
      <c r="C3" s="494" t="s">
        <v>3728</v>
      </c>
      <c r="D3" s="494" t="s">
        <v>3729</v>
      </c>
    </row>
    <row r="4" spans="1:4" ht="15.75" thickBot="1" x14ac:dyDescent="0.3">
      <c r="A4" s="495" t="s">
        <v>3730</v>
      </c>
      <c r="B4" s="488" t="s">
        <v>3731</v>
      </c>
      <c r="C4" s="496" t="s">
        <v>3732</v>
      </c>
      <c r="D4" s="496" t="s">
        <v>3729</v>
      </c>
    </row>
    <row r="5" spans="1:4" ht="15.75" thickBot="1" x14ac:dyDescent="0.3">
      <c r="A5" s="493" t="s">
        <v>3733</v>
      </c>
      <c r="B5" s="487" t="s">
        <v>3734</v>
      </c>
      <c r="C5" s="494" t="s">
        <v>3735</v>
      </c>
      <c r="D5" s="494" t="s">
        <v>3729</v>
      </c>
    </row>
    <row r="6" spans="1:4" ht="15.75" thickBot="1" x14ac:dyDescent="0.3">
      <c r="A6" s="495" t="s">
        <v>3736</v>
      </c>
      <c r="B6" s="488" t="s">
        <v>3737</v>
      </c>
      <c r="C6" s="496" t="s">
        <v>3738</v>
      </c>
      <c r="D6" s="496" t="s">
        <v>3729</v>
      </c>
    </row>
    <row r="7" spans="1:4" ht="15.75" thickBot="1" x14ac:dyDescent="0.3">
      <c r="A7" s="493" t="s">
        <v>3739</v>
      </c>
      <c r="B7" s="487" t="s">
        <v>3740</v>
      </c>
      <c r="C7" s="494" t="s">
        <v>3741</v>
      </c>
      <c r="D7" s="494" t="s">
        <v>3729</v>
      </c>
    </row>
    <row r="8" spans="1:4" ht="15.75" thickBot="1" x14ac:dyDescent="0.3">
      <c r="A8" s="495" t="s">
        <v>3742</v>
      </c>
      <c r="B8" s="488" t="s">
        <v>3743</v>
      </c>
      <c r="C8" s="496" t="s">
        <v>3744</v>
      </c>
      <c r="D8" s="496" t="s">
        <v>3729</v>
      </c>
    </row>
    <row r="9" spans="1:4" ht="15.75" thickBot="1" x14ac:dyDescent="0.3">
      <c r="A9" s="493" t="s">
        <v>3745</v>
      </c>
      <c r="B9" s="487" t="s">
        <v>3746</v>
      </c>
      <c r="C9" s="494" t="s">
        <v>3747</v>
      </c>
      <c r="D9" s="494" t="s">
        <v>3729</v>
      </c>
    </row>
    <row r="10" spans="1:4" ht="15.75" thickBot="1" x14ac:dyDescent="0.3">
      <c r="A10" s="495" t="s">
        <v>3748</v>
      </c>
      <c r="B10" s="488" t="s">
        <v>3749</v>
      </c>
      <c r="C10" s="496" t="s">
        <v>3750</v>
      </c>
      <c r="D10" s="496" t="s">
        <v>3729</v>
      </c>
    </row>
    <row r="11" spans="1:4" ht="15.75" thickBot="1" x14ac:dyDescent="0.3">
      <c r="A11" s="493" t="s">
        <v>3751</v>
      </c>
      <c r="B11" s="487" t="s">
        <v>3752</v>
      </c>
      <c r="C11" s="494" t="s">
        <v>3753</v>
      </c>
      <c r="D11" s="494" t="s">
        <v>3754</v>
      </c>
    </row>
    <row r="12" spans="1:4" ht="15.75" thickBot="1" x14ac:dyDescent="0.3">
      <c r="A12" s="495" t="s">
        <v>3755</v>
      </c>
      <c r="B12" s="488" t="s">
        <v>3756</v>
      </c>
      <c r="C12" s="496" t="s">
        <v>3757</v>
      </c>
      <c r="D12" s="496" t="s">
        <v>3729</v>
      </c>
    </row>
    <row r="13" spans="1:4" ht="15.75" thickBot="1" x14ac:dyDescent="0.3">
      <c r="A13" s="493" t="s">
        <v>3758</v>
      </c>
      <c r="B13" s="487" t="s">
        <v>3759</v>
      </c>
      <c r="C13" s="494" t="s">
        <v>3760</v>
      </c>
      <c r="D13" s="494" t="s">
        <v>3729</v>
      </c>
    </row>
    <row r="14" spans="1:4" ht="15.75" thickBot="1" x14ac:dyDescent="0.3">
      <c r="A14" s="495" t="s">
        <v>3761</v>
      </c>
      <c r="B14" s="488" t="s">
        <v>3762</v>
      </c>
      <c r="C14" s="496" t="s">
        <v>3763</v>
      </c>
      <c r="D14" s="496" t="s">
        <v>3729</v>
      </c>
    </row>
    <row r="15" spans="1:4" ht="15.75" thickBot="1" x14ac:dyDescent="0.3">
      <c r="A15" s="493" t="s">
        <v>3764</v>
      </c>
      <c r="B15" s="487" t="s">
        <v>3765</v>
      </c>
      <c r="C15" s="494" t="s">
        <v>3766</v>
      </c>
      <c r="D15" s="494" t="s">
        <v>3729</v>
      </c>
    </row>
    <row r="16" spans="1:4" ht="15.75" thickBot="1" x14ac:dyDescent="0.3">
      <c r="A16" s="495" t="s">
        <v>3767</v>
      </c>
      <c r="B16" s="488" t="s">
        <v>3768</v>
      </c>
      <c r="C16" s="496" t="s">
        <v>3769</v>
      </c>
      <c r="D16" s="496" t="s">
        <v>3729</v>
      </c>
    </row>
    <row r="17" spans="1:4" ht="15.75" thickBot="1" x14ac:dyDescent="0.3">
      <c r="A17" s="493" t="s">
        <v>3770</v>
      </c>
      <c r="B17" s="487" t="s">
        <v>3771</v>
      </c>
      <c r="C17" s="494" t="s">
        <v>3772</v>
      </c>
      <c r="D17" s="494" t="s">
        <v>3729</v>
      </c>
    </row>
    <row r="18" spans="1:4" ht="15.75" thickBot="1" x14ac:dyDescent="0.3">
      <c r="A18" s="495" t="s">
        <v>3773</v>
      </c>
      <c r="B18" s="488" t="s">
        <v>3774</v>
      </c>
      <c r="C18" s="496" t="s">
        <v>3775</v>
      </c>
      <c r="D18" s="496" t="s">
        <v>3729</v>
      </c>
    </row>
    <row r="19" spans="1:4" ht="15.75" thickBot="1" x14ac:dyDescent="0.3">
      <c r="A19" s="493" t="s">
        <v>3776</v>
      </c>
      <c r="B19" s="487" t="s">
        <v>3777</v>
      </c>
      <c r="C19" s="494" t="s">
        <v>3778</v>
      </c>
      <c r="D19" s="494" t="s">
        <v>3754</v>
      </c>
    </row>
    <row r="20" spans="1:4" ht="15.75" thickBot="1" x14ac:dyDescent="0.3">
      <c r="A20" s="495" t="s">
        <v>3779</v>
      </c>
      <c r="B20" s="488" t="s">
        <v>3780</v>
      </c>
      <c r="C20" s="496" t="s">
        <v>3781</v>
      </c>
      <c r="D20" s="496" t="s">
        <v>3729</v>
      </c>
    </row>
    <row r="21" spans="1:4" ht="15.75" thickBot="1" x14ac:dyDescent="0.3">
      <c r="A21" s="493" t="s">
        <v>3782</v>
      </c>
      <c r="B21" s="487" t="s">
        <v>3783</v>
      </c>
      <c r="C21" s="494" t="s">
        <v>3784</v>
      </c>
      <c r="D21" s="494" t="s">
        <v>3729</v>
      </c>
    </row>
    <row r="22" spans="1:4" ht="15.75" thickBot="1" x14ac:dyDescent="0.3">
      <c r="A22" s="495" t="s">
        <v>3785</v>
      </c>
      <c r="B22" s="488" t="s">
        <v>3786</v>
      </c>
      <c r="C22" s="496" t="s">
        <v>3787</v>
      </c>
      <c r="D22" s="496" t="s">
        <v>3729</v>
      </c>
    </row>
    <row r="23" spans="1:4" ht="15.75" thickBot="1" x14ac:dyDescent="0.3">
      <c r="A23" s="493" t="s">
        <v>3788</v>
      </c>
      <c r="B23" s="487" t="s">
        <v>3789</v>
      </c>
      <c r="C23" s="494" t="s">
        <v>3790</v>
      </c>
      <c r="D23" s="494" t="s">
        <v>3729</v>
      </c>
    </row>
    <row r="24" spans="1:4" ht="15.75" thickBot="1" x14ac:dyDescent="0.3">
      <c r="A24" s="495" t="s">
        <v>3791</v>
      </c>
      <c r="B24" s="488" t="s">
        <v>3792</v>
      </c>
      <c r="C24" s="496" t="s">
        <v>3728</v>
      </c>
      <c r="D24" s="496" t="s">
        <v>3729</v>
      </c>
    </row>
    <row r="25" spans="1:4" ht="15.75" thickBot="1" x14ac:dyDescent="0.3">
      <c r="A25" s="493" t="s">
        <v>3793</v>
      </c>
      <c r="B25" s="487" t="s">
        <v>3794</v>
      </c>
      <c r="C25" s="494" t="s">
        <v>3795</v>
      </c>
      <c r="D25" s="494" t="s">
        <v>3729</v>
      </c>
    </row>
    <row r="26" spans="1:4" ht="15.75" thickBot="1" x14ac:dyDescent="0.3">
      <c r="A26" s="495" t="s">
        <v>3796</v>
      </c>
      <c r="B26" s="488" t="s">
        <v>3797</v>
      </c>
      <c r="C26" s="496" t="s">
        <v>3798</v>
      </c>
      <c r="D26" s="496" t="s">
        <v>3729</v>
      </c>
    </row>
    <row r="27" spans="1:4" ht="23.25" thickBot="1" x14ac:dyDescent="0.3">
      <c r="A27" s="493" t="s">
        <v>3796</v>
      </c>
      <c r="B27" s="487" t="s">
        <v>3799</v>
      </c>
      <c r="C27" s="494" t="s">
        <v>3728</v>
      </c>
      <c r="D27" s="494" t="s">
        <v>3729</v>
      </c>
    </row>
    <row r="28" spans="1:4" ht="15.75" thickBot="1" x14ac:dyDescent="0.3">
      <c r="A28" s="495" t="s">
        <v>3800</v>
      </c>
      <c r="B28" s="488" t="s">
        <v>3743</v>
      </c>
      <c r="C28" s="496" t="s">
        <v>3744</v>
      </c>
      <c r="D28" s="496" t="s">
        <v>3729</v>
      </c>
    </row>
    <row r="29" spans="1:4" ht="15.75" thickBot="1" x14ac:dyDescent="0.3">
      <c r="A29" s="493" t="s">
        <v>3801</v>
      </c>
      <c r="B29" s="487" t="s">
        <v>3802</v>
      </c>
      <c r="C29" s="494" t="s">
        <v>3728</v>
      </c>
      <c r="D29" s="494" t="s">
        <v>3729</v>
      </c>
    </row>
    <row r="30" spans="1:4" ht="15.75" thickBot="1" x14ac:dyDescent="0.3">
      <c r="A30" s="495" t="s">
        <v>3803</v>
      </c>
      <c r="B30" s="488" t="s">
        <v>3804</v>
      </c>
      <c r="C30" s="496" t="s">
        <v>3805</v>
      </c>
      <c r="D30" s="496" t="s">
        <v>3729</v>
      </c>
    </row>
    <row r="31" spans="1:4" ht="15.75" thickBot="1" x14ac:dyDescent="0.3">
      <c r="A31" s="493" t="s">
        <v>3806</v>
      </c>
      <c r="B31" s="487" t="s">
        <v>3807</v>
      </c>
      <c r="C31" s="494" t="s">
        <v>3728</v>
      </c>
      <c r="D31" s="494" t="s">
        <v>3729</v>
      </c>
    </row>
    <row r="32" spans="1:4" ht="15.75" thickBot="1" x14ac:dyDescent="0.3">
      <c r="A32" s="495" t="s">
        <v>3600</v>
      </c>
      <c r="B32" s="488" t="s">
        <v>3808</v>
      </c>
      <c r="C32" s="496" t="s">
        <v>3809</v>
      </c>
      <c r="D32" s="496" t="s">
        <v>3729</v>
      </c>
    </row>
    <row r="33" spans="1:4" ht="15.75" thickBot="1" x14ac:dyDescent="0.3">
      <c r="A33" s="493" t="s">
        <v>3810</v>
      </c>
      <c r="B33" s="487" t="s">
        <v>3811</v>
      </c>
      <c r="C33" s="494" t="s">
        <v>3812</v>
      </c>
      <c r="D33" s="494" t="s">
        <v>3729</v>
      </c>
    </row>
    <row r="34" spans="1:4" ht="15.75" thickBot="1" x14ac:dyDescent="0.3">
      <c r="A34" s="495" t="s">
        <v>3813</v>
      </c>
      <c r="B34" s="488" t="s">
        <v>3814</v>
      </c>
      <c r="C34" s="496" t="s">
        <v>3815</v>
      </c>
      <c r="D34" s="496" t="s">
        <v>3729</v>
      </c>
    </row>
    <row r="35" spans="1:4" ht="15.75" thickBot="1" x14ac:dyDescent="0.3">
      <c r="A35" s="493" t="s">
        <v>3816</v>
      </c>
      <c r="B35" s="487" t="s">
        <v>3817</v>
      </c>
      <c r="C35" s="494" t="s">
        <v>3818</v>
      </c>
      <c r="D35" s="494" t="s">
        <v>3729</v>
      </c>
    </row>
    <row r="36" spans="1:4" ht="15.75" thickBot="1" x14ac:dyDescent="0.3">
      <c r="A36" s="495" t="s">
        <v>3819</v>
      </c>
      <c r="B36" s="488" t="s">
        <v>3820</v>
      </c>
      <c r="C36" s="496" t="s">
        <v>3728</v>
      </c>
      <c r="D36" s="496" t="s">
        <v>3729</v>
      </c>
    </row>
    <row r="37" spans="1:4" ht="15.75" thickBot="1" x14ac:dyDescent="0.3">
      <c r="A37" s="493" t="s">
        <v>3821</v>
      </c>
      <c r="B37" s="487" t="s">
        <v>3822</v>
      </c>
      <c r="C37" s="494" t="s">
        <v>3728</v>
      </c>
      <c r="D37" s="494" t="s">
        <v>3729</v>
      </c>
    </row>
    <row r="38" spans="1:4" ht="15.75" thickBot="1" x14ac:dyDescent="0.3">
      <c r="A38" s="495" t="s">
        <v>3823</v>
      </c>
      <c r="B38" s="488" t="s">
        <v>3824</v>
      </c>
      <c r="C38" s="496" t="s">
        <v>3825</v>
      </c>
      <c r="D38" s="496" t="s">
        <v>3729</v>
      </c>
    </row>
    <row r="39" spans="1:4" ht="15.75" thickBot="1" x14ac:dyDescent="0.3">
      <c r="A39" s="493" t="s">
        <v>3826</v>
      </c>
      <c r="B39" s="487" t="s">
        <v>3827</v>
      </c>
      <c r="C39" s="494" t="s">
        <v>3735</v>
      </c>
      <c r="D39" s="494" t="s">
        <v>3729</v>
      </c>
    </row>
    <row r="40" spans="1:4" ht="15.75" thickBot="1" x14ac:dyDescent="0.3">
      <c r="A40" s="495" t="s">
        <v>3828</v>
      </c>
      <c r="B40" s="488" t="s">
        <v>3829</v>
      </c>
      <c r="C40" s="496" t="s">
        <v>3830</v>
      </c>
      <c r="D40" s="496" t="s">
        <v>3754</v>
      </c>
    </row>
    <row r="41" spans="1:4" ht="15.75" thickBot="1" x14ac:dyDescent="0.3">
      <c r="A41" s="493" t="s">
        <v>3831</v>
      </c>
      <c r="B41" s="487" t="s">
        <v>3832</v>
      </c>
      <c r="C41" s="494" t="s">
        <v>3833</v>
      </c>
      <c r="D41" s="494" t="s">
        <v>3729</v>
      </c>
    </row>
    <row r="42" spans="1:4" ht="15.75" thickBot="1" x14ac:dyDescent="0.3">
      <c r="A42" s="495" t="s">
        <v>3834</v>
      </c>
      <c r="B42" s="488" t="s">
        <v>3835</v>
      </c>
      <c r="C42" s="496" t="s">
        <v>3836</v>
      </c>
      <c r="D42" s="496" t="s">
        <v>3729</v>
      </c>
    </row>
    <row r="43" spans="1:4" ht="15.75" thickBot="1" x14ac:dyDescent="0.3">
      <c r="A43" s="493" t="s">
        <v>3837</v>
      </c>
      <c r="B43" s="487" t="s">
        <v>3838</v>
      </c>
      <c r="C43" s="494" t="s">
        <v>3839</v>
      </c>
      <c r="D43" s="494" t="s">
        <v>3729</v>
      </c>
    </row>
    <row r="44" spans="1:4" ht="15.75" thickBot="1" x14ac:dyDescent="0.3">
      <c r="A44" s="495" t="s">
        <v>3840</v>
      </c>
      <c r="B44" s="488" t="s">
        <v>3841</v>
      </c>
      <c r="C44" s="496" t="s">
        <v>3842</v>
      </c>
      <c r="D44" s="496" t="s">
        <v>3729</v>
      </c>
    </row>
    <row r="45" spans="1:4" ht="15.75" thickBot="1" x14ac:dyDescent="0.3">
      <c r="A45" s="493" t="s">
        <v>3843</v>
      </c>
      <c r="B45" s="487" t="s">
        <v>3740</v>
      </c>
      <c r="C45" s="494" t="s">
        <v>3842</v>
      </c>
      <c r="D45" s="494" t="s">
        <v>3729</v>
      </c>
    </row>
    <row r="46" spans="1:4" ht="15.75" thickBot="1" x14ac:dyDescent="0.3">
      <c r="A46" s="495" t="s">
        <v>3844</v>
      </c>
      <c r="B46" s="488" t="s">
        <v>3845</v>
      </c>
      <c r="C46" s="496" t="s">
        <v>3728</v>
      </c>
      <c r="D46" s="496" t="s">
        <v>3729</v>
      </c>
    </row>
    <row r="47" spans="1:4" ht="15.75" thickBot="1" x14ac:dyDescent="0.3">
      <c r="A47" s="493" t="s">
        <v>3846</v>
      </c>
      <c r="B47" s="487" t="s">
        <v>3847</v>
      </c>
      <c r="C47" s="494" t="s">
        <v>3728</v>
      </c>
      <c r="D47" s="494" t="s">
        <v>3729</v>
      </c>
    </row>
    <row r="48" spans="1:4" ht="15.75" thickBot="1" x14ac:dyDescent="0.3">
      <c r="A48" s="495" t="s">
        <v>3848</v>
      </c>
      <c r="B48" s="488" t="s">
        <v>3849</v>
      </c>
      <c r="C48" s="496" t="s">
        <v>3850</v>
      </c>
      <c r="D48" s="496" t="s">
        <v>3729</v>
      </c>
    </row>
    <row r="49" spans="1:4" ht="34.5" thickBot="1" x14ac:dyDescent="0.3">
      <c r="A49" s="493" t="s">
        <v>3851</v>
      </c>
      <c r="B49" s="487" t="s">
        <v>3852</v>
      </c>
      <c r="C49" s="494" t="s">
        <v>3728</v>
      </c>
      <c r="D49" s="494" t="s">
        <v>3754</v>
      </c>
    </row>
    <row r="50" spans="1:4" ht="34.5" thickBot="1" x14ac:dyDescent="0.3">
      <c r="A50" s="495" t="s">
        <v>3853</v>
      </c>
      <c r="B50" s="488" t="s">
        <v>3854</v>
      </c>
      <c r="C50" s="496" t="s">
        <v>3728</v>
      </c>
      <c r="D50" s="496" t="s">
        <v>3754</v>
      </c>
    </row>
    <row r="51" spans="1:4" ht="15.75" thickBot="1" x14ac:dyDescent="0.3">
      <c r="A51" s="493" t="s">
        <v>3855</v>
      </c>
      <c r="B51" s="487" t="s">
        <v>3856</v>
      </c>
      <c r="C51" s="494" t="s">
        <v>3728</v>
      </c>
      <c r="D51" s="494" t="s">
        <v>3729</v>
      </c>
    </row>
    <row r="52" spans="1:4" ht="15.75" thickBot="1" x14ac:dyDescent="0.3">
      <c r="A52" s="495" t="s">
        <v>3857</v>
      </c>
      <c r="B52" s="488" t="s">
        <v>3858</v>
      </c>
      <c r="C52" s="496" t="s">
        <v>3859</v>
      </c>
      <c r="D52" s="496" t="s">
        <v>3729</v>
      </c>
    </row>
    <row r="53" spans="1:4" ht="15.75" thickBot="1" x14ac:dyDescent="0.3">
      <c r="A53" s="493" t="s">
        <v>3860</v>
      </c>
      <c r="B53" s="487" t="s">
        <v>3768</v>
      </c>
      <c r="C53" s="494" t="s">
        <v>3769</v>
      </c>
      <c r="D53" s="494" t="s">
        <v>3729</v>
      </c>
    </row>
    <row r="54" spans="1:4" ht="15.75" thickBot="1" x14ac:dyDescent="0.3">
      <c r="A54" s="495" t="s">
        <v>3861</v>
      </c>
      <c r="B54" s="488" t="s">
        <v>3862</v>
      </c>
      <c r="C54" s="496" t="s">
        <v>3863</v>
      </c>
      <c r="D54" s="496" t="s">
        <v>3729</v>
      </c>
    </row>
    <row r="55" spans="1:4" ht="15.75" thickBot="1" x14ac:dyDescent="0.3">
      <c r="A55" s="493" t="s">
        <v>3864</v>
      </c>
      <c r="B55" s="487" t="s">
        <v>3777</v>
      </c>
      <c r="C55" s="494" t="s">
        <v>3778</v>
      </c>
      <c r="D55" s="494" t="s">
        <v>3729</v>
      </c>
    </row>
    <row r="56" spans="1:4" ht="15.75" thickBot="1" x14ac:dyDescent="0.3">
      <c r="A56" s="495" t="s">
        <v>3865</v>
      </c>
      <c r="B56" s="488" t="s">
        <v>3866</v>
      </c>
      <c r="C56" s="496" t="s">
        <v>3867</v>
      </c>
      <c r="D56" s="496" t="s">
        <v>3729</v>
      </c>
    </row>
    <row r="57" spans="1:4" ht="15.75" thickBot="1" x14ac:dyDescent="0.3">
      <c r="A57" s="493" t="s">
        <v>3868</v>
      </c>
      <c r="B57" s="487" t="s">
        <v>3869</v>
      </c>
      <c r="C57" s="494" t="s">
        <v>3870</v>
      </c>
      <c r="D57" s="494" t="s">
        <v>3729</v>
      </c>
    </row>
    <row r="58" spans="1:4" ht="15.75" thickBot="1" x14ac:dyDescent="0.3">
      <c r="A58" s="495" t="s">
        <v>3871</v>
      </c>
      <c r="B58" s="488" t="s">
        <v>3872</v>
      </c>
      <c r="C58" s="496" t="s">
        <v>3870</v>
      </c>
      <c r="D58" s="496" t="s">
        <v>3729</v>
      </c>
    </row>
    <row r="59" spans="1:4" ht="15.75" thickBot="1" x14ac:dyDescent="0.3">
      <c r="A59" s="493" t="s">
        <v>3873</v>
      </c>
      <c r="B59" s="487" t="s">
        <v>3874</v>
      </c>
      <c r="C59" s="494" t="s">
        <v>3875</v>
      </c>
      <c r="D59" s="494" t="s">
        <v>3729</v>
      </c>
    </row>
    <row r="60" spans="1:4" ht="15.75" thickBot="1" x14ac:dyDescent="0.3">
      <c r="A60" s="495" t="s">
        <v>3876</v>
      </c>
      <c r="B60" s="488" t="s">
        <v>3877</v>
      </c>
      <c r="C60" s="496" t="s">
        <v>3878</v>
      </c>
      <c r="D60" s="496" t="s">
        <v>3729</v>
      </c>
    </row>
    <row r="61" spans="1:4" ht="15.75" thickBot="1" x14ac:dyDescent="0.3">
      <c r="A61" s="493" t="s">
        <v>3879</v>
      </c>
      <c r="B61" s="487" t="s">
        <v>3880</v>
      </c>
      <c r="C61" s="494" t="s">
        <v>3881</v>
      </c>
      <c r="D61" s="494" t="s">
        <v>3729</v>
      </c>
    </row>
    <row r="62" spans="1:4" ht="15.75" thickBot="1" x14ac:dyDescent="0.3">
      <c r="A62" s="495" t="s">
        <v>3882</v>
      </c>
      <c r="B62" s="488" t="s">
        <v>3883</v>
      </c>
      <c r="C62" s="496" t="s">
        <v>3884</v>
      </c>
      <c r="D62" s="496" t="s">
        <v>3729</v>
      </c>
    </row>
    <row r="63" spans="1:4" ht="15.75" thickBot="1" x14ac:dyDescent="0.3">
      <c r="A63" s="493" t="s">
        <v>3885</v>
      </c>
      <c r="B63" s="487" t="s">
        <v>3886</v>
      </c>
      <c r="C63" s="494" t="s">
        <v>3887</v>
      </c>
      <c r="D63" s="494" t="s">
        <v>3729</v>
      </c>
    </row>
    <row r="64" spans="1:4" ht="15.75" thickBot="1" x14ac:dyDescent="0.3">
      <c r="A64" s="495" t="s">
        <v>3888</v>
      </c>
      <c r="B64" s="488" t="s">
        <v>3889</v>
      </c>
      <c r="C64" s="496" t="s">
        <v>3760</v>
      </c>
      <c r="D64" s="496" t="s">
        <v>3729</v>
      </c>
    </row>
    <row r="65" spans="1:4" ht="15.75" thickBot="1" x14ac:dyDescent="0.3">
      <c r="A65" s="493" t="s">
        <v>3890</v>
      </c>
      <c r="B65" s="487" t="s">
        <v>3891</v>
      </c>
      <c r="C65" s="494" t="s">
        <v>3892</v>
      </c>
      <c r="D65" s="494" t="s">
        <v>3729</v>
      </c>
    </row>
    <row r="66" spans="1:4" ht="15.75" thickBot="1" x14ac:dyDescent="0.3">
      <c r="A66" s="495" t="s">
        <v>3893</v>
      </c>
      <c r="B66" s="488" t="s">
        <v>3817</v>
      </c>
      <c r="C66" s="496" t="s">
        <v>3818</v>
      </c>
      <c r="D66" s="496" t="s">
        <v>3729</v>
      </c>
    </row>
    <row r="67" spans="1:4" ht="15.75" thickBot="1" x14ac:dyDescent="0.3">
      <c r="A67" s="493" t="s">
        <v>3894</v>
      </c>
      <c r="B67" s="487" t="s">
        <v>3895</v>
      </c>
      <c r="C67" s="494" t="s">
        <v>3896</v>
      </c>
      <c r="D67" s="494" t="s">
        <v>3729</v>
      </c>
    </row>
    <row r="68" spans="1:4" ht="15.75" thickBot="1" x14ac:dyDescent="0.3">
      <c r="A68" s="495" t="s">
        <v>3897</v>
      </c>
      <c r="B68" s="488" t="s">
        <v>3898</v>
      </c>
      <c r="C68" s="496" t="s">
        <v>3899</v>
      </c>
      <c r="D68" s="496" t="s">
        <v>3754</v>
      </c>
    </row>
    <row r="69" spans="1:4" ht="15.75" thickBot="1" x14ac:dyDescent="0.3">
      <c r="A69" s="493" t="s">
        <v>3900</v>
      </c>
      <c r="B69" s="487" t="s">
        <v>3901</v>
      </c>
      <c r="C69" s="494" t="s">
        <v>3902</v>
      </c>
      <c r="D69" s="494" t="s">
        <v>3754</v>
      </c>
    </row>
    <row r="70" spans="1:4" ht="15.75" thickBot="1" x14ac:dyDescent="0.3">
      <c r="A70" s="495" t="s">
        <v>3903</v>
      </c>
      <c r="B70" s="488" t="s">
        <v>3904</v>
      </c>
      <c r="C70" s="496" t="s">
        <v>3905</v>
      </c>
      <c r="D70" s="496" t="s">
        <v>3729</v>
      </c>
    </row>
    <row r="71" spans="1:4" ht="15.75" thickBot="1" x14ac:dyDescent="0.3">
      <c r="A71" s="493" t="s">
        <v>3906</v>
      </c>
      <c r="B71" s="487" t="s">
        <v>3907</v>
      </c>
      <c r="C71" s="494" t="s">
        <v>3870</v>
      </c>
      <c r="D71" s="494" t="s">
        <v>3729</v>
      </c>
    </row>
    <row r="72" spans="1:4" ht="15.75" thickBot="1" x14ac:dyDescent="0.3">
      <c r="A72" s="495" t="s">
        <v>3908</v>
      </c>
      <c r="B72" s="488" t="s">
        <v>3762</v>
      </c>
      <c r="C72" s="496" t="s">
        <v>3763</v>
      </c>
      <c r="D72" s="496" t="s">
        <v>3729</v>
      </c>
    </row>
    <row r="73" spans="1:4" ht="15.75" thickBot="1" x14ac:dyDescent="0.3">
      <c r="A73" s="493" t="s">
        <v>3909</v>
      </c>
      <c r="B73" s="487" t="s">
        <v>3858</v>
      </c>
      <c r="C73" s="494" t="s">
        <v>3859</v>
      </c>
      <c r="D73" s="494" t="s">
        <v>3729</v>
      </c>
    </row>
    <row r="74" spans="1:4" ht="15.75" thickBot="1" x14ac:dyDescent="0.3">
      <c r="A74" s="495" t="s">
        <v>3910</v>
      </c>
      <c r="B74" s="488" t="s">
        <v>3768</v>
      </c>
      <c r="C74" s="496" t="s">
        <v>3769</v>
      </c>
      <c r="D74" s="496" t="s">
        <v>3729</v>
      </c>
    </row>
    <row r="75" spans="1:4" ht="15.75" thickBot="1" x14ac:dyDescent="0.3">
      <c r="A75" s="493" t="s">
        <v>3911</v>
      </c>
      <c r="B75" s="487" t="s">
        <v>3912</v>
      </c>
      <c r="C75" s="494" t="s">
        <v>3913</v>
      </c>
      <c r="D75" s="494" t="s">
        <v>3729</v>
      </c>
    </row>
    <row r="76" spans="1:4" ht="15.75" thickBot="1" x14ac:dyDescent="0.3">
      <c r="A76" s="495" t="s">
        <v>3914</v>
      </c>
      <c r="B76" s="488" t="s">
        <v>3915</v>
      </c>
      <c r="C76" s="496" t="s">
        <v>3916</v>
      </c>
      <c r="D76" s="496" t="s">
        <v>3729</v>
      </c>
    </row>
    <row r="77" spans="1:4" ht="15.75" thickBot="1" x14ac:dyDescent="0.3">
      <c r="A77" s="493" t="s">
        <v>3917</v>
      </c>
      <c r="B77" s="487" t="s">
        <v>3918</v>
      </c>
      <c r="C77" s="494" t="s">
        <v>3913</v>
      </c>
      <c r="D77" s="494" t="s">
        <v>3729</v>
      </c>
    </row>
    <row r="78" spans="1:4" ht="15.75" thickBot="1" x14ac:dyDescent="0.3">
      <c r="A78" s="495" t="s">
        <v>3919</v>
      </c>
      <c r="B78" s="488" t="s">
        <v>3920</v>
      </c>
      <c r="C78" s="496" t="s">
        <v>3728</v>
      </c>
      <c r="D78" s="496" t="s">
        <v>3921</v>
      </c>
    </row>
    <row r="79" spans="1:4" ht="15.75" thickBot="1" x14ac:dyDescent="0.3">
      <c r="A79" s="493" t="s">
        <v>3922</v>
      </c>
      <c r="B79" s="487" t="s">
        <v>3923</v>
      </c>
      <c r="C79" s="494" t="s">
        <v>3924</v>
      </c>
      <c r="D79" s="494" t="s">
        <v>3729</v>
      </c>
    </row>
    <row r="80" spans="1:4" ht="15.75" thickBot="1" x14ac:dyDescent="0.3">
      <c r="A80" s="495" t="s">
        <v>3925</v>
      </c>
      <c r="B80" s="488" t="s">
        <v>38</v>
      </c>
      <c r="C80" s="496" t="s">
        <v>3926</v>
      </c>
      <c r="D80" s="496" t="s">
        <v>3729</v>
      </c>
    </row>
    <row r="81" spans="1:4" ht="15.75" thickBot="1" x14ac:dyDescent="0.3">
      <c r="A81" s="493" t="s">
        <v>3927</v>
      </c>
      <c r="B81" s="487" t="s">
        <v>3928</v>
      </c>
      <c r="C81" s="494" t="s">
        <v>3929</v>
      </c>
      <c r="D81" s="494" t="s">
        <v>3729</v>
      </c>
    </row>
    <row r="82" spans="1:4" ht="15.75" thickBot="1" x14ac:dyDescent="0.3">
      <c r="A82" s="495" t="s">
        <v>3930</v>
      </c>
      <c r="B82" s="488" t="s">
        <v>3931</v>
      </c>
      <c r="C82" s="496" t="s">
        <v>3932</v>
      </c>
      <c r="D82" s="496" t="s">
        <v>3729</v>
      </c>
    </row>
    <row r="83" spans="1:4" ht="15.75" thickBot="1" x14ac:dyDescent="0.3">
      <c r="A83" s="493" t="s">
        <v>3933</v>
      </c>
      <c r="B83" s="487" t="s">
        <v>3934</v>
      </c>
      <c r="C83" s="494" t="s">
        <v>3935</v>
      </c>
      <c r="D83" s="494" t="s">
        <v>3729</v>
      </c>
    </row>
    <row r="84" spans="1:4" ht="15.75" thickBot="1" x14ac:dyDescent="0.3">
      <c r="A84" s="495" t="s">
        <v>3936</v>
      </c>
      <c r="B84" s="488" t="s">
        <v>3937</v>
      </c>
      <c r="C84" s="496" t="s">
        <v>3938</v>
      </c>
      <c r="D84" s="496" t="s">
        <v>3729</v>
      </c>
    </row>
    <row r="85" spans="1:4" ht="15.75" thickBot="1" x14ac:dyDescent="0.3">
      <c r="A85" s="493" t="s">
        <v>3939</v>
      </c>
      <c r="B85" s="487" t="s">
        <v>3940</v>
      </c>
      <c r="C85" s="494" t="s">
        <v>3941</v>
      </c>
      <c r="D85" s="494" t="s">
        <v>3729</v>
      </c>
    </row>
    <row r="86" spans="1:4" ht="15.75" thickBot="1" x14ac:dyDescent="0.3">
      <c r="A86" s="495" t="s">
        <v>3942</v>
      </c>
      <c r="B86" s="488" t="s">
        <v>3943</v>
      </c>
      <c r="C86" s="496" t="s">
        <v>3944</v>
      </c>
      <c r="D86" s="496" t="s">
        <v>3729</v>
      </c>
    </row>
    <row r="87" spans="1:4" ht="15.75" thickBot="1" x14ac:dyDescent="0.3">
      <c r="A87" s="493" t="s">
        <v>3945</v>
      </c>
      <c r="B87" s="487" t="s">
        <v>3946</v>
      </c>
      <c r="C87" s="494" t="s">
        <v>3947</v>
      </c>
      <c r="D87" s="494" t="s">
        <v>3729</v>
      </c>
    </row>
    <row r="88" spans="1:4" ht="15.75" thickBot="1" x14ac:dyDescent="0.3">
      <c r="A88" s="495" t="s">
        <v>3948</v>
      </c>
      <c r="B88" s="488" t="s">
        <v>3949</v>
      </c>
      <c r="C88" s="496" t="s">
        <v>3947</v>
      </c>
      <c r="D88" s="496" t="s">
        <v>3729</v>
      </c>
    </row>
    <row r="89" spans="1:4" ht="23.25" thickBot="1" x14ac:dyDescent="0.3">
      <c r="A89" s="493" t="s">
        <v>3950</v>
      </c>
      <c r="B89" s="487" t="s">
        <v>3951</v>
      </c>
      <c r="C89" s="494" t="s">
        <v>3952</v>
      </c>
      <c r="D89" s="494" t="s">
        <v>3729</v>
      </c>
    </row>
    <row r="90" spans="1:4" ht="15.75" thickBot="1" x14ac:dyDescent="0.3">
      <c r="A90" s="495" t="s">
        <v>3953</v>
      </c>
      <c r="B90" s="488" t="s">
        <v>3954</v>
      </c>
      <c r="C90" s="496" t="s">
        <v>3955</v>
      </c>
      <c r="D90" s="496" t="s">
        <v>3729</v>
      </c>
    </row>
    <row r="91" spans="1:4" ht="15.75" thickBot="1" x14ac:dyDescent="0.3">
      <c r="A91" s="493" t="s">
        <v>3956</v>
      </c>
      <c r="B91" s="487" t="s">
        <v>3957</v>
      </c>
      <c r="C91" s="494" t="s">
        <v>3958</v>
      </c>
      <c r="D91" s="494" t="s">
        <v>3729</v>
      </c>
    </row>
    <row r="92" spans="1:4" ht="15.75" thickBot="1" x14ac:dyDescent="0.3">
      <c r="A92" s="495" t="s">
        <v>3959</v>
      </c>
      <c r="B92" s="488" t="s">
        <v>3960</v>
      </c>
      <c r="C92" s="496" t="s">
        <v>3961</v>
      </c>
      <c r="D92" s="496" t="s">
        <v>3729</v>
      </c>
    </row>
    <row r="93" spans="1:4" ht="15.75" thickBot="1" x14ac:dyDescent="0.3">
      <c r="A93" s="493" t="s">
        <v>3962</v>
      </c>
      <c r="B93" s="487" t="s">
        <v>3731</v>
      </c>
      <c r="C93" s="494" t="s">
        <v>3732</v>
      </c>
      <c r="D93" s="494" t="s">
        <v>3729</v>
      </c>
    </row>
    <row r="94" spans="1:4" ht="15.75" thickBot="1" x14ac:dyDescent="0.3">
      <c r="A94" s="495" t="s">
        <v>3963</v>
      </c>
      <c r="B94" s="488" t="s">
        <v>3749</v>
      </c>
      <c r="C94" s="496" t="s">
        <v>3750</v>
      </c>
      <c r="D94" s="496" t="s">
        <v>3729</v>
      </c>
    </row>
    <row r="95" spans="1:4" ht="15.75" thickBot="1" x14ac:dyDescent="0.3">
      <c r="A95" s="493" t="s">
        <v>3964</v>
      </c>
      <c r="B95" s="487" t="s">
        <v>3771</v>
      </c>
      <c r="C95" s="494" t="s">
        <v>3965</v>
      </c>
      <c r="D95" s="494" t="s">
        <v>3729</v>
      </c>
    </row>
    <row r="96" spans="1:4" ht="15.75" thickBot="1" x14ac:dyDescent="0.3">
      <c r="A96" s="495" t="s">
        <v>3966</v>
      </c>
      <c r="B96" s="488" t="s">
        <v>3967</v>
      </c>
      <c r="C96" s="496" t="s">
        <v>3968</v>
      </c>
      <c r="D96" s="496" t="s">
        <v>3729</v>
      </c>
    </row>
    <row r="97" spans="1:4" ht="15.75" thickBot="1" x14ac:dyDescent="0.3">
      <c r="A97" s="493" t="s">
        <v>3969</v>
      </c>
      <c r="B97" s="487" t="s">
        <v>3970</v>
      </c>
      <c r="C97" s="494" t="s">
        <v>3971</v>
      </c>
      <c r="D97" s="494" t="s">
        <v>3729</v>
      </c>
    </row>
    <row r="98" spans="1:4" ht="15.75" thickBot="1" x14ac:dyDescent="0.3">
      <c r="A98" s="495" t="s">
        <v>3972</v>
      </c>
      <c r="B98" s="488" t="s">
        <v>3973</v>
      </c>
      <c r="C98" s="496" t="s">
        <v>3974</v>
      </c>
      <c r="D98" s="496" t="s">
        <v>3729</v>
      </c>
    </row>
    <row r="99" spans="1:4" ht="15.75" thickBot="1" x14ac:dyDescent="0.3">
      <c r="A99" s="493" t="s">
        <v>3975</v>
      </c>
      <c r="B99" s="487" t="s">
        <v>3976</v>
      </c>
      <c r="C99" s="494" t="s">
        <v>3728</v>
      </c>
      <c r="D99" s="494" t="s">
        <v>3729</v>
      </c>
    </row>
    <row r="100" spans="1:4" ht="15.75" thickBot="1" x14ac:dyDescent="0.3">
      <c r="A100" s="495" t="s">
        <v>3977</v>
      </c>
      <c r="B100" s="488" t="s">
        <v>3978</v>
      </c>
      <c r="C100" s="496" t="s">
        <v>3979</v>
      </c>
      <c r="D100" s="496" t="s">
        <v>3729</v>
      </c>
    </row>
    <row r="101" spans="1:4" ht="15.75" thickBot="1" x14ac:dyDescent="0.3">
      <c r="A101" s="493" t="s">
        <v>3980</v>
      </c>
      <c r="B101" s="487" t="s">
        <v>3981</v>
      </c>
      <c r="C101" s="494" t="s">
        <v>3982</v>
      </c>
      <c r="D101" s="494" t="s">
        <v>3729</v>
      </c>
    </row>
    <row r="102" spans="1:4" ht="15.75" thickBot="1" x14ac:dyDescent="0.3">
      <c r="A102" s="495" t="s">
        <v>3983</v>
      </c>
      <c r="B102" s="488" t="s">
        <v>3984</v>
      </c>
      <c r="C102" s="496" t="s">
        <v>3985</v>
      </c>
      <c r="D102" s="496" t="s">
        <v>3729</v>
      </c>
    </row>
    <row r="103" spans="1:4" ht="15.75" thickBot="1" x14ac:dyDescent="0.3">
      <c r="A103" s="493" t="s">
        <v>3986</v>
      </c>
      <c r="B103" s="487" t="s">
        <v>3987</v>
      </c>
      <c r="C103" s="494" t="s">
        <v>3988</v>
      </c>
      <c r="D103" s="494" t="s">
        <v>3729</v>
      </c>
    </row>
    <row r="104" spans="1:4" ht="15.75" thickBot="1" x14ac:dyDescent="0.3">
      <c r="A104" s="495" t="s">
        <v>3989</v>
      </c>
      <c r="B104" s="488" t="s">
        <v>3990</v>
      </c>
      <c r="C104" s="496" t="s">
        <v>3728</v>
      </c>
      <c r="D104" s="496" t="s">
        <v>3729</v>
      </c>
    </row>
    <row r="105" spans="1:4" x14ac:dyDescent="0.25">
      <c r="A105" s="564" t="s">
        <v>3991</v>
      </c>
      <c r="B105" s="489" t="s">
        <v>3992</v>
      </c>
      <c r="C105" s="566" t="s">
        <v>3728</v>
      </c>
      <c r="D105" s="566" t="s">
        <v>3754</v>
      </c>
    </row>
    <row r="106" spans="1:4" ht="15.75" thickBot="1" x14ac:dyDescent="0.3">
      <c r="A106" s="565"/>
      <c r="B106" s="487" t="s">
        <v>3993</v>
      </c>
      <c r="C106" s="567"/>
      <c r="D106" s="567"/>
    </row>
    <row r="107" spans="1:4" x14ac:dyDescent="0.25">
      <c r="A107" s="568" t="s">
        <v>3994</v>
      </c>
      <c r="B107" s="490" t="s">
        <v>3995</v>
      </c>
      <c r="C107" s="570" t="s">
        <v>3728</v>
      </c>
      <c r="D107" s="570" t="s">
        <v>3754</v>
      </c>
    </row>
    <row r="108" spans="1:4" ht="15.75" thickBot="1" x14ac:dyDescent="0.3">
      <c r="A108" s="569"/>
      <c r="B108" s="488" t="s">
        <v>3996</v>
      </c>
      <c r="C108" s="571"/>
      <c r="D108" s="571"/>
    </row>
    <row r="109" spans="1:4" ht="15.75" thickBot="1" x14ac:dyDescent="0.3">
      <c r="A109" s="493" t="s">
        <v>3997</v>
      </c>
      <c r="B109" s="487" t="s">
        <v>3998</v>
      </c>
      <c r="C109" s="494" t="s">
        <v>3728</v>
      </c>
      <c r="D109" s="494" t="s">
        <v>3754</v>
      </c>
    </row>
    <row r="110" spans="1:4" ht="15.75" thickBot="1" x14ac:dyDescent="0.3">
      <c r="A110" s="495" t="s">
        <v>3999</v>
      </c>
      <c r="B110" s="488" t="s">
        <v>4000</v>
      </c>
      <c r="C110" s="496" t="s">
        <v>3728</v>
      </c>
      <c r="D110" s="496" t="s">
        <v>3754</v>
      </c>
    </row>
    <row r="111" spans="1:4" ht="15.75" thickBot="1" x14ac:dyDescent="0.3">
      <c r="A111" s="493" t="s">
        <v>4001</v>
      </c>
      <c r="B111" s="487" t="s">
        <v>4002</v>
      </c>
      <c r="C111" s="494" t="s">
        <v>3728</v>
      </c>
      <c r="D111" s="494" t="s">
        <v>3754</v>
      </c>
    </row>
    <row r="112" spans="1:4" ht="15.75" thickBot="1" x14ac:dyDescent="0.3">
      <c r="A112" s="495" t="s">
        <v>4003</v>
      </c>
      <c r="B112" s="488" t="s">
        <v>4004</v>
      </c>
      <c r="C112" s="496" t="s">
        <v>3728</v>
      </c>
      <c r="D112" s="496" t="s">
        <v>3754</v>
      </c>
    </row>
    <row r="113" spans="1:4" ht="15.75" thickBot="1" x14ac:dyDescent="0.3">
      <c r="A113" s="493" t="s">
        <v>4005</v>
      </c>
      <c r="B113" s="487" t="s">
        <v>4006</v>
      </c>
      <c r="C113" s="494" t="s">
        <v>3728</v>
      </c>
      <c r="D113" s="494" t="s">
        <v>3754</v>
      </c>
    </row>
    <row r="114" spans="1:4" ht="15.75" thickBot="1" x14ac:dyDescent="0.3">
      <c r="A114" s="495" t="s">
        <v>4007</v>
      </c>
      <c r="B114" s="488" t="s">
        <v>4008</v>
      </c>
      <c r="C114" s="496" t="s">
        <v>4009</v>
      </c>
      <c r="D114" s="496" t="s">
        <v>3729</v>
      </c>
    </row>
    <row r="115" spans="1:4" ht="15.75" thickBot="1" x14ac:dyDescent="0.3">
      <c r="A115" s="493" t="s">
        <v>4010</v>
      </c>
      <c r="B115" s="487" t="s">
        <v>4011</v>
      </c>
      <c r="C115" s="494" t="s">
        <v>4009</v>
      </c>
      <c r="D115" s="494" t="s">
        <v>4012</v>
      </c>
    </row>
    <row r="116" spans="1:4" ht="15.75" thickBot="1" x14ac:dyDescent="0.3">
      <c r="A116" s="495" t="s">
        <v>4013</v>
      </c>
      <c r="B116" s="488" t="s">
        <v>4014</v>
      </c>
      <c r="C116" s="496" t="s">
        <v>4009</v>
      </c>
      <c r="D116" s="496" t="s">
        <v>3729</v>
      </c>
    </row>
    <row r="117" spans="1:4" ht="15.75" thickBot="1" x14ac:dyDescent="0.3">
      <c r="A117" s="493" t="s">
        <v>4015</v>
      </c>
      <c r="B117" s="487" t="s">
        <v>4016</v>
      </c>
      <c r="C117" s="494" t="s">
        <v>3728</v>
      </c>
      <c r="D117" s="494" t="s">
        <v>3754</v>
      </c>
    </row>
    <row r="118" spans="1:4" ht="15.75" thickBot="1" x14ac:dyDescent="0.3">
      <c r="A118" s="495" t="s">
        <v>4017</v>
      </c>
      <c r="B118" s="488" t="s">
        <v>4018</v>
      </c>
      <c r="C118" s="496" t="s">
        <v>3728</v>
      </c>
      <c r="D118" s="496" t="s">
        <v>3754</v>
      </c>
    </row>
    <row r="119" spans="1:4" ht="15.75" thickBot="1" x14ac:dyDescent="0.3">
      <c r="A119" s="493" t="s">
        <v>4019</v>
      </c>
      <c r="B119" s="487" t="s">
        <v>4020</v>
      </c>
      <c r="C119" s="494"/>
      <c r="D119" s="494"/>
    </row>
    <row r="120" spans="1:4" ht="15.75" thickBot="1" x14ac:dyDescent="0.3">
      <c r="A120" s="495" t="s">
        <v>4021</v>
      </c>
      <c r="B120" s="488" t="s">
        <v>4022</v>
      </c>
      <c r="C120" s="496"/>
      <c r="D120" s="496"/>
    </row>
    <row r="121" spans="1:4" ht="23.25" thickBot="1" x14ac:dyDescent="0.3">
      <c r="A121" s="493" t="s">
        <v>4023</v>
      </c>
      <c r="B121" s="487" t="s">
        <v>4024</v>
      </c>
      <c r="C121" s="494"/>
      <c r="D121" s="494"/>
    </row>
    <row r="122" spans="1:4" ht="23.25" thickBot="1" x14ac:dyDescent="0.3">
      <c r="A122" s="495" t="s">
        <v>4025</v>
      </c>
      <c r="B122" s="488" t="s">
        <v>4026</v>
      </c>
      <c r="C122" s="496"/>
      <c r="D122" s="496"/>
    </row>
    <row r="123" spans="1:4" ht="23.25" thickBot="1" x14ac:dyDescent="0.3">
      <c r="A123" s="493" t="s">
        <v>4027</v>
      </c>
      <c r="B123" s="487" t="s">
        <v>4028</v>
      </c>
      <c r="C123" s="494"/>
      <c r="D123" s="494"/>
    </row>
    <row r="124" spans="1:4" ht="23.25" thickBot="1" x14ac:dyDescent="0.3">
      <c r="A124" s="495" t="s">
        <v>4029</v>
      </c>
      <c r="B124" s="488" t="s">
        <v>4030</v>
      </c>
      <c r="C124" s="496"/>
      <c r="D124" s="496"/>
    </row>
    <row r="125" spans="1:4" ht="23.25" thickBot="1" x14ac:dyDescent="0.3">
      <c r="A125" s="493" t="s">
        <v>4031</v>
      </c>
      <c r="B125" s="487" t="s">
        <v>4032</v>
      </c>
      <c r="C125" s="494"/>
      <c r="D125" s="494"/>
    </row>
    <row r="126" spans="1:4" ht="23.25" thickBot="1" x14ac:dyDescent="0.3">
      <c r="A126" s="495" t="s">
        <v>4033</v>
      </c>
      <c r="B126" s="488" t="s">
        <v>4034</v>
      </c>
      <c r="C126" s="496"/>
      <c r="D126" s="496"/>
    </row>
    <row r="127" spans="1:4" ht="15.75" thickBot="1" x14ac:dyDescent="0.3">
      <c r="A127" s="493" t="s">
        <v>4035</v>
      </c>
      <c r="B127" s="487" t="s">
        <v>4036</v>
      </c>
      <c r="C127" s="494"/>
      <c r="D127" s="494"/>
    </row>
    <row r="128" spans="1:4" ht="15.75" thickBot="1" x14ac:dyDescent="0.3">
      <c r="A128" s="495" t="s">
        <v>4037</v>
      </c>
      <c r="B128" s="488" t="s">
        <v>4038</v>
      </c>
      <c r="C128" s="496"/>
      <c r="D128" s="496"/>
    </row>
    <row r="129" spans="1:4" ht="68.25" thickBot="1" x14ac:dyDescent="0.3">
      <c r="A129" s="493" t="s">
        <v>4039</v>
      </c>
      <c r="B129" s="487" t="s">
        <v>4040</v>
      </c>
      <c r="C129" s="494"/>
      <c r="D129" s="494"/>
    </row>
    <row r="133" spans="1:4" ht="21.75" x14ac:dyDescent="0.25">
      <c r="A133" s="491" t="s">
        <v>4802</v>
      </c>
    </row>
    <row r="134" spans="1:4" x14ac:dyDescent="0.25">
      <c r="A134" s="492" t="s">
        <v>3722</v>
      </c>
      <c r="B134" s="492" t="s">
        <v>3723</v>
      </c>
    </row>
    <row r="135" spans="1:4" x14ac:dyDescent="0.25">
      <c r="A135" s="509" t="s">
        <v>4742</v>
      </c>
      <c r="B135" s="510" t="s">
        <v>4741</v>
      </c>
    </row>
    <row r="136" spans="1:4" x14ac:dyDescent="0.25">
      <c r="A136" s="509" t="s">
        <v>4744</v>
      </c>
      <c r="B136" s="510" t="s">
        <v>4743</v>
      </c>
    </row>
    <row r="137" spans="1:4" ht="39" x14ac:dyDescent="0.25">
      <c r="A137" t="s">
        <v>4746</v>
      </c>
      <c r="B137" s="510" t="s">
        <v>4745</v>
      </c>
    </row>
    <row r="138" spans="1:4" x14ac:dyDescent="0.25">
      <c r="A138" s="509" t="s">
        <v>4748</v>
      </c>
      <c r="B138" s="510" t="s">
        <v>4747</v>
      </c>
    </row>
    <row r="139" spans="1:4" ht="39" x14ac:dyDescent="0.25">
      <c r="A139" s="509" t="s">
        <v>4750</v>
      </c>
      <c r="B139" s="510" t="s">
        <v>4749</v>
      </c>
    </row>
    <row r="140" spans="1:4" ht="26.25" x14ac:dyDescent="0.25">
      <c r="A140" s="509" t="s">
        <v>4752</v>
      </c>
      <c r="B140" s="510" t="s">
        <v>4751</v>
      </c>
    </row>
    <row r="141" spans="1:4" ht="26.25" x14ac:dyDescent="0.25">
      <c r="A141" s="509" t="s">
        <v>3796</v>
      </c>
      <c r="B141" s="510" t="s">
        <v>4753</v>
      </c>
    </row>
    <row r="142" spans="1:4" x14ac:dyDescent="0.25">
      <c r="A142" s="509" t="s">
        <v>3796</v>
      </c>
      <c r="B142" s="510" t="s">
        <v>4754</v>
      </c>
    </row>
    <row r="143" spans="1:4" ht="26.25" x14ac:dyDescent="0.25">
      <c r="A143" s="509" t="s">
        <v>3600</v>
      </c>
      <c r="B143" s="510" t="s">
        <v>4755</v>
      </c>
    </row>
    <row r="144" spans="1:4" x14ac:dyDescent="0.25">
      <c r="A144" s="509" t="s">
        <v>4757</v>
      </c>
      <c r="B144" s="510" t="s">
        <v>4756</v>
      </c>
    </row>
    <row r="145" spans="1:3" ht="26.25" x14ac:dyDescent="0.25">
      <c r="A145" s="509" t="s">
        <v>3793</v>
      </c>
      <c r="B145" s="510" t="s">
        <v>4758</v>
      </c>
    </row>
    <row r="146" spans="1:3" ht="39" x14ac:dyDescent="0.25">
      <c r="A146" s="509" t="s">
        <v>4799</v>
      </c>
      <c r="B146" s="510" t="s">
        <v>4759</v>
      </c>
    </row>
    <row r="147" spans="1:3" ht="26.25" x14ac:dyDescent="0.25">
      <c r="A147" s="509" t="s">
        <v>4761</v>
      </c>
      <c r="B147" s="510" t="s">
        <v>4760</v>
      </c>
    </row>
    <row r="148" spans="1:3" ht="39" x14ac:dyDescent="0.25">
      <c r="A148" s="509" t="s">
        <v>4763</v>
      </c>
      <c r="B148" s="510" t="s">
        <v>4762</v>
      </c>
      <c r="C148" t="s">
        <v>4800</v>
      </c>
    </row>
    <row r="149" spans="1:3" ht="26.25" x14ac:dyDescent="0.25">
      <c r="A149" s="509" t="s">
        <v>4801</v>
      </c>
      <c r="B149" s="510" t="s">
        <v>4764</v>
      </c>
    </row>
    <row r="150" spans="1:3" x14ac:dyDescent="0.25">
      <c r="A150" s="509" t="s">
        <v>4766</v>
      </c>
      <c r="B150" s="510" t="s">
        <v>4765</v>
      </c>
    </row>
    <row r="151" spans="1:3" x14ac:dyDescent="0.25">
      <c r="A151" s="509" t="s">
        <v>4768</v>
      </c>
      <c r="B151" s="510" t="s">
        <v>4767</v>
      </c>
    </row>
    <row r="152" spans="1:3" ht="26.25" x14ac:dyDescent="0.25">
      <c r="A152" s="509" t="s">
        <v>4770</v>
      </c>
      <c r="B152" s="510" t="s">
        <v>4769</v>
      </c>
    </row>
    <row r="153" spans="1:3" x14ac:dyDescent="0.25">
      <c r="A153" s="509" t="s">
        <v>4772</v>
      </c>
      <c r="B153" s="510" t="s">
        <v>4771</v>
      </c>
    </row>
    <row r="154" spans="1:3" x14ac:dyDescent="0.25">
      <c r="A154" s="509" t="s">
        <v>4774</v>
      </c>
      <c r="B154" s="510" t="s">
        <v>4773</v>
      </c>
    </row>
    <row r="155" spans="1:3" x14ac:dyDescent="0.25">
      <c r="A155" s="509" t="s">
        <v>4776</v>
      </c>
      <c r="B155" s="510" t="s">
        <v>4775</v>
      </c>
    </row>
    <row r="156" spans="1:3" x14ac:dyDescent="0.25">
      <c r="A156" s="509" t="s">
        <v>4778</v>
      </c>
      <c r="B156" s="510" t="s">
        <v>4777</v>
      </c>
    </row>
    <row r="157" spans="1:3" x14ac:dyDescent="0.25">
      <c r="A157" s="509" t="s">
        <v>4780</v>
      </c>
      <c r="B157" s="510" t="s">
        <v>4779</v>
      </c>
    </row>
    <row r="158" spans="1:3" x14ac:dyDescent="0.25">
      <c r="A158" s="509" t="s">
        <v>4782</v>
      </c>
      <c r="B158" s="510" t="s">
        <v>4781</v>
      </c>
    </row>
    <row r="159" spans="1:3" x14ac:dyDescent="0.25">
      <c r="A159" s="509" t="s">
        <v>4783</v>
      </c>
      <c r="B159" s="510" t="s">
        <v>2207</v>
      </c>
    </row>
    <row r="160" spans="1:3" x14ac:dyDescent="0.25">
      <c r="A160" s="509" t="s">
        <v>4785</v>
      </c>
      <c r="B160" s="510" t="s">
        <v>4784</v>
      </c>
    </row>
    <row r="161" spans="1:2" x14ac:dyDescent="0.25">
      <c r="A161" s="509" t="s">
        <v>3816</v>
      </c>
      <c r="B161" s="510" t="s">
        <v>4786</v>
      </c>
    </row>
    <row r="162" spans="1:2" ht="26.25" x14ac:dyDescent="0.25">
      <c r="A162" s="509" t="s">
        <v>4788</v>
      </c>
      <c r="B162" s="510" t="s">
        <v>4787</v>
      </c>
    </row>
    <row r="163" spans="1:2" ht="26.25" x14ac:dyDescent="0.25">
      <c r="A163" s="509" t="s">
        <v>4790</v>
      </c>
      <c r="B163" s="510" t="s">
        <v>4789</v>
      </c>
    </row>
    <row r="164" spans="1:2" x14ac:dyDescent="0.25">
      <c r="A164" s="509" t="s">
        <v>4792</v>
      </c>
      <c r="B164" s="510" t="s">
        <v>4791</v>
      </c>
    </row>
    <row r="165" spans="1:2" x14ac:dyDescent="0.25">
      <c r="A165" s="509" t="s">
        <v>4794</v>
      </c>
      <c r="B165" s="510" t="s">
        <v>4793</v>
      </c>
    </row>
    <row r="166" spans="1:2" ht="26.25" x14ac:dyDescent="0.25">
      <c r="A166" s="509" t="s">
        <v>4796</v>
      </c>
      <c r="B166" s="510" t="s">
        <v>4795</v>
      </c>
    </row>
    <row r="167" spans="1:2" x14ac:dyDescent="0.25">
      <c r="A167" s="509" t="s">
        <v>4798</v>
      </c>
      <c r="B167" s="510" t="s">
        <v>4797</v>
      </c>
    </row>
  </sheetData>
  <mergeCells count="6">
    <mergeCell ref="A105:A106"/>
    <mergeCell ref="C105:C106"/>
    <mergeCell ref="D105:D106"/>
    <mergeCell ref="A107:A108"/>
    <mergeCell ref="C107:C108"/>
    <mergeCell ref="D107:D108"/>
  </mergeCell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dimension ref="A1:C353"/>
  <sheetViews>
    <sheetView workbookViewId="0"/>
  </sheetViews>
  <sheetFormatPr defaultRowHeight="15" x14ac:dyDescent="0.25"/>
  <cols>
    <col min="1" max="1" width="25.7109375" customWidth="1"/>
    <col min="2" max="2" width="28.140625" bestFit="1" customWidth="1"/>
    <col min="3" max="3" width="100.7109375" style="486" customWidth="1"/>
  </cols>
  <sheetData>
    <row r="1" spans="1:3" ht="21.75" x14ac:dyDescent="0.25">
      <c r="A1" s="491" t="s">
        <v>4740</v>
      </c>
    </row>
    <row r="2" spans="1:3" x14ac:dyDescent="0.25">
      <c r="A2" s="499" t="s">
        <v>4041</v>
      </c>
      <c r="B2" s="500" t="s">
        <v>4404</v>
      </c>
      <c r="C2" s="505" t="s">
        <v>4405</v>
      </c>
    </row>
    <row r="3" spans="1:3" x14ac:dyDescent="0.25">
      <c r="A3" s="501" t="s">
        <v>4118</v>
      </c>
      <c r="B3" s="502" t="s">
        <v>4385</v>
      </c>
      <c r="C3" s="506" t="s">
        <v>4482</v>
      </c>
    </row>
    <row r="4" spans="1:3" x14ac:dyDescent="0.25">
      <c r="A4" s="503" t="s">
        <v>4122</v>
      </c>
      <c r="B4" s="504" t="s">
        <v>4385</v>
      </c>
      <c r="C4" s="507" t="s">
        <v>4486</v>
      </c>
    </row>
    <row r="5" spans="1:3" x14ac:dyDescent="0.25">
      <c r="A5" s="501" t="s">
        <v>4123</v>
      </c>
      <c r="B5" s="502" t="s">
        <v>4385</v>
      </c>
      <c r="C5" s="506" t="s">
        <v>4487</v>
      </c>
    </row>
    <row r="6" spans="1:3" x14ac:dyDescent="0.25">
      <c r="A6" s="503" t="s">
        <v>4131</v>
      </c>
      <c r="B6" s="504" t="s">
        <v>4385</v>
      </c>
      <c r="C6" s="507" t="s">
        <v>4495</v>
      </c>
    </row>
    <row r="7" spans="1:3" x14ac:dyDescent="0.25">
      <c r="A7" s="501" t="s">
        <v>4133</v>
      </c>
      <c r="B7" s="502" t="s">
        <v>4385</v>
      </c>
      <c r="C7" s="506" t="s">
        <v>4497</v>
      </c>
    </row>
    <row r="8" spans="1:3" x14ac:dyDescent="0.25">
      <c r="A8" s="503" t="s">
        <v>4134</v>
      </c>
      <c r="B8" s="504" t="s">
        <v>4385</v>
      </c>
      <c r="C8" s="507" t="s">
        <v>4498</v>
      </c>
    </row>
    <row r="9" spans="1:3" x14ac:dyDescent="0.25">
      <c r="A9" s="501" t="s">
        <v>4138</v>
      </c>
      <c r="B9" s="502" t="s">
        <v>4385</v>
      </c>
      <c r="C9" s="506" t="s">
        <v>4502</v>
      </c>
    </row>
    <row r="10" spans="1:3" x14ac:dyDescent="0.25">
      <c r="A10" s="503" t="s">
        <v>4139</v>
      </c>
      <c r="B10" s="504" t="s">
        <v>4385</v>
      </c>
      <c r="C10" s="507" t="s">
        <v>4503</v>
      </c>
    </row>
    <row r="11" spans="1:3" x14ac:dyDescent="0.25">
      <c r="A11" s="501" t="s">
        <v>4140</v>
      </c>
      <c r="B11" s="502" t="s">
        <v>4385</v>
      </c>
      <c r="C11" s="506" t="s">
        <v>4504</v>
      </c>
    </row>
    <row r="12" spans="1:3" x14ac:dyDescent="0.25">
      <c r="A12" s="503" t="s">
        <v>4141</v>
      </c>
      <c r="B12" s="504" t="s">
        <v>4385</v>
      </c>
      <c r="C12" s="507" t="s">
        <v>4505</v>
      </c>
    </row>
    <row r="13" spans="1:3" x14ac:dyDescent="0.25">
      <c r="A13" s="501" t="s">
        <v>4143</v>
      </c>
      <c r="B13" s="502" t="s">
        <v>4385</v>
      </c>
      <c r="C13" s="506" t="s">
        <v>4507</v>
      </c>
    </row>
    <row r="14" spans="1:3" x14ac:dyDescent="0.25">
      <c r="A14" s="503" t="s">
        <v>4144</v>
      </c>
      <c r="B14" s="504" t="s">
        <v>4385</v>
      </c>
      <c r="C14" s="507" t="s">
        <v>4508</v>
      </c>
    </row>
    <row r="15" spans="1:3" x14ac:dyDescent="0.25">
      <c r="A15" s="501" t="s">
        <v>4116</v>
      </c>
      <c r="B15" s="502" t="s">
        <v>4384</v>
      </c>
      <c r="C15" s="506" t="s">
        <v>4480</v>
      </c>
    </row>
    <row r="16" spans="1:3" x14ac:dyDescent="0.25">
      <c r="A16" s="503" t="s">
        <v>4117</v>
      </c>
      <c r="B16" s="504" t="s">
        <v>4384</v>
      </c>
      <c r="C16" s="507" t="s">
        <v>4481</v>
      </c>
    </row>
    <row r="17" spans="1:3" x14ac:dyDescent="0.25">
      <c r="A17" s="501" t="s">
        <v>4119</v>
      </c>
      <c r="B17" s="502" t="s">
        <v>4384</v>
      </c>
      <c r="C17" s="506" t="s">
        <v>4483</v>
      </c>
    </row>
    <row r="18" spans="1:3" x14ac:dyDescent="0.25">
      <c r="A18" s="503" t="s">
        <v>4120</v>
      </c>
      <c r="B18" s="504" t="s">
        <v>4384</v>
      </c>
      <c r="C18" s="507" t="s">
        <v>4484</v>
      </c>
    </row>
    <row r="19" spans="1:3" x14ac:dyDescent="0.25">
      <c r="A19" s="501" t="s">
        <v>4145</v>
      </c>
      <c r="B19" s="502" t="s">
        <v>4384</v>
      </c>
      <c r="C19" s="506" t="s">
        <v>4509</v>
      </c>
    </row>
    <row r="20" spans="1:3" x14ac:dyDescent="0.25">
      <c r="A20" s="503" t="s">
        <v>4147</v>
      </c>
      <c r="B20" s="504" t="s">
        <v>4384</v>
      </c>
      <c r="C20" s="507" t="s">
        <v>4511</v>
      </c>
    </row>
    <row r="21" spans="1:3" x14ac:dyDescent="0.25">
      <c r="A21" s="501" t="s">
        <v>4184</v>
      </c>
      <c r="B21" s="502" t="s">
        <v>4384</v>
      </c>
      <c r="C21" s="506" t="s">
        <v>4547</v>
      </c>
    </row>
    <row r="22" spans="1:3" x14ac:dyDescent="0.25">
      <c r="A22" s="503" t="s">
        <v>4240</v>
      </c>
      <c r="B22" s="504" t="s">
        <v>4384</v>
      </c>
      <c r="C22" s="507" t="s">
        <v>4603</v>
      </c>
    </row>
    <row r="23" spans="1:3" x14ac:dyDescent="0.25">
      <c r="A23" s="501" t="s">
        <v>4246</v>
      </c>
      <c r="B23" s="502" t="s">
        <v>4384</v>
      </c>
      <c r="C23" s="506" t="s">
        <v>4609</v>
      </c>
    </row>
    <row r="24" spans="1:3" x14ac:dyDescent="0.25">
      <c r="A24" s="503" t="s">
        <v>4252</v>
      </c>
      <c r="B24" s="504" t="s">
        <v>4384</v>
      </c>
      <c r="C24" s="507" t="s">
        <v>4615</v>
      </c>
    </row>
    <row r="25" spans="1:3" x14ac:dyDescent="0.25">
      <c r="A25" s="501" t="s">
        <v>4259</v>
      </c>
      <c r="B25" s="502" t="s">
        <v>4384</v>
      </c>
      <c r="C25" s="506" t="s">
        <v>4622</v>
      </c>
    </row>
    <row r="26" spans="1:3" x14ac:dyDescent="0.25">
      <c r="A26" s="503" t="s">
        <v>4310</v>
      </c>
      <c r="B26" s="504" t="s">
        <v>4384</v>
      </c>
      <c r="C26" s="507" t="s">
        <v>4672</v>
      </c>
    </row>
    <row r="27" spans="1:3" x14ac:dyDescent="0.25">
      <c r="A27" s="501" t="s">
        <v>4347</v>
      </c>
      <c r="B27" s="502" t="s">
        <v>4384</v>
      </c>
      <c r="C27" s="506" t="s">
        <v>4709</v>
      </c>
    </row>
    <row r="28" spans="1:3" x14ac:dyDescent="0.25">
      <c r="A28" s="503" t="s">
        <v>4348</v>
      </c>
      <c r="B28" s="504" t="s">
        <v>4384</v>
      </c>
      <c r="C28" s="507" t="s">
        <v>4710</v>
      </c>
    </row>
    <row r="29" spans="1:3" x14ac:dyDescent="0.25">
      <c r="A29" s="501" t="s">
        <v>4350</v>
      </c>
      <c r="B29" s="502" t="s">
        <v>4384</v>
      </c>
      <c r="C29" s="506" t="s">
        <v>4712</v>
      </c>
    </row>
    <row r="30" spans="1:3" x14ac:dyDescent="0.25">
      <c r="A30" s="503" t="s">
        <v>4367</v>
      </c>
      <c r="B30" s="504" t="s">
        <v>4384</v>
      </c>
      <c r="C30" s="507" t="s">
        <v>4729</v>
      </c>
    </row>
    <row r="31" spans="1:3" x14ac:dyDescent="0.25">
      <c r="A31" s="501" t="s">
        <v>4368</v>
      </c>
      <c r="B31" s="502" t="s">
        <v>4384</v>
      </c>
      <c r="C31" s="506" t="s">
        <v>4730</v>
      </c>
    </row>
    <row r="32" spans="1:3" x14ac:dyDescent="0.25">
      <c r="A32" s="503" t="s">
        <v>4370</v>
      </c>
      <c r="B32" s="504" t="s">
        <v>4384</v>
      </c>
      <c r="C32" s="507" t="s">
        <v>4731</v>
      </c>
    </row>
    <row r="33" spans="1:3" x14ac:dyDescent="0.25">
      <c r="A33" s="501" t="s">
        <v>4373</v>
      </c>
      <c r="B33" s="502" t="s">
        <v>4384</v>
      </c>
      <c r="C33" s="506" t="s">
        <v>4734</v>
      </c>
    </row>
    <row r="34" spans="1:3" x14ac:dyDescent="0.25">
      <c r="A34" s="503" t="s">
        <v>4374</v>
      </c>
      <c r="B34" s="504" t="s">
        <v>4384</v>
      </c>
      <c r="C34" s="507" t="s">
        <v>4735</v>
      </c>
    </row>
    <row r="35" spans="1:3" x14ac:dyDescent="0.25">
      <c r="A35" s="501" t="s">
        <v>4064</v>
      </c>
      <c r="B35" s="502" t="s">
        <v>4381</v>
      </c>
      <c r="C35" s="506" t="s">
        <v>4428</v>
      </c>
    </row>
    <row r="36" spans="1:3" x14ac:dyDescent="0.25">
      <c r="A36" s="503" t="s">
        <v>4065</v>
      </c>
      <c r="B36" s="504" t="s">
        <v>4381</v>
      </c>
      <c r="C36" s="507" t="s">
        <v>4429</v>
      </c>
    </row>
    <row r="37" spans="1:3" x14ac:dyDescent="0.25">
      <c r="A37" s="501" t="s">
        <v>4066</v>
      </c>
      <c r="B37" s="502" t="s">
        <v>4381</v>
      </c>
      <c r="C37" s="506" t="s">
        <v>4430</v>
      </c>
    </row>
    <row r="38" spans="1:3" x14ac:dyDescent="0.25">
      <c r="A38" s="503" t="s">
        <v>4067</v>
      </c>
      <c r="B38" s="504" t="s">
        <v>4381</v>
      </c>
      <c r="C38" s="507" t="s">
        <v>4431</v>
      </c>
    </row>
    <row r="39" spans="1:3" x14ac:dyDescent="0.25">
      <c r="A39" s="501" t="s">
        <v>4070</v>
      </c>
      <c r="B39" s="502" t="s">
        <v>4381</v>
      </c>
      <c r="C39" s="506" t="s">
        <v>4434</v>
      </c>
    </row>
    <row r="40" spans="1:3" x14ac:dyDescent="0.25">
      <c r="A40" s="503" t="s">
        <v>4071</v>
      </c>
      <c r="B40" s="504" t="s">
        <v>4381</v>
      </c>
      <c r="C40" s="507" t="s">
        <v>4435</v>
      </c>
    </row>
    <row r="41" spans="1:3" x14ac:dyDescent="0.25">
      <c r="A41" s="501" t="s">
        <v>4072</v>
      </c>
      <c r="B41" s="502" t="s">
        <v>4381</v>
      </c>
      <c r="C41" s="506" t="s">
        <v>4436</v>
      </c>
    </row>
    <row r="42" spans="1:3" x14ac:dyDescent="0.25">
      <c r="A42" s="503" t="s">
        <v>4087</v>
      </c>
      <c r="B42" s="504" t="s">
        <v>4381</v>
      </c>
      <c r="C42" s="507" t="s">
        <v>4451</v>
      </c>
    </row>
    <row r="43" spans="1:3" x14ac:dyDescent="0.25">
      <c r="A43" s="501" t="s">
        <v>4090</v>
      </c>
      <c r="B43" s="502" t="s">
        <v>4381</v>
      </c>
      <c r="C43" s="506" t="s">
        <v>4454</v>
      </c>
    </row>
    <row r="44" spans="1:3" x14ac:dyDescent="0.25">
      <c r="A44" s="503" t="s">
        <v>4125</v>
      </c>
      <c r="B44" s="504" t="s">
        <v>4381</v>
      </c>
      <c r="C44" s="507" t="s">
        <v>4489</v>
      </c>
    </row>
    <row r="45" spans="1:3" x14ac:dyDescent="0.25">
      <c r="A45" s="501" t="s">
        <v>4126</v>
      </c>
      <c r="B45" s="502" t="s">
        <v>4381</v>
      </c>
      <c r="C45" s="506" t="s">
        <v>4490</v>
      </c>
    </row>
    <row r="46" spans="1:3" x14ac:dyDescent="0.25">
      <c r="A46" s="503" t="s">
        <v>4127</v>
      </c>
      <c r="B46" s="504" t="s">
        <v>4381</v>
      </c>
      <c r="C46" s="507" t="s">
        <v>4491</v>
      </c>
    </row>
    <row r="47" spans="1:3" x14ac:dyDescent="0.25">
      <c r="A47" s="501" t="s">
        <v>4129</v>
      </c>
      <c r="B47" s="502" t="s">
        <v>4381</v>
      </c>
      <c r="C47" s="506" t="s">
        <v>4493</v>
      </c>
    </row>
    <row r="48" spans="1:3" x14ac:dyDescent="0.25">
      <c r="A48" s="503" t="s">
        <v>4148</v>
      </c>
      <c r="B48" s="504" t="s">
        <v>4381</v>
      </c>
      <c r="C48" s="507" t="s">
        <v>4512</v>
      </c>
    </row>
    <row r="49" spans="1:3" x14ac:dyDescent="0.25">
      <c r="A49" s="501" t="s">
        <v>4149</v>
      </c>
      <c r="B49" s="502" t="s">
        <v>4381</v>
      </c>
      <c r="C49" s="506" t="s">
        <v>4513</v>
      </c>
    </row>
    <row r="50" spans="1:3" x14ac:dyDescent="0.25">
      <c r="A50" s="503" t="s">
        <v>4176</v>
      </c>
      <c r="B50" s="504" t="s">
        <v>4381</v>
      </c>
      <c r="C50" s="507" t="s">
        <v>4539</v>
      </c>
    </row>
    <row r="51" spans="1:3" x14ac:dyDescent="0.25">
      <c r="A51" s="501" t="s">
        <v>4180</v>
      </c>
      <c r="B51" s="502" t="s">
        <v>4381</v>
      </c>
      <c r="C51" s="506" t="s">
        <v>4543</v>
      </c>
    </row>
    <row r="52" spans="1:3" x14ac:dyDescent="0.25">
      <c r="A52" s="503" t="s">
        <v>4181</v>
      </c>
      <c r="B52" s="504" t="s">
        <v>4381</v>
      </c>
      <c r="C52" s="507" t="s">
        <v>4544</v>
      </c>
    </row>
    <row r="53" spans="1:3" x14ac:dyDescent="0.25">
      <c r="A53" s="501" t="s">
        <v>4182</v>
      </c>
      <c r="B53" s="502" t="s">
        <v>4381</v>
      </c>
      <c r="C53" s="506" t="s">
        <v>4545</v>
      </c>
    </row>
    <row r="54" spans="1:3" x14ac:dyDescent="0.25">
      <c r="A54" s="503" t="s">
        <v>4189</v>
      </c>
      <c r="B54" s="504" t="s">
        <v>4381</v>
      </c>
      <c r="C54" s="507" t="s">
        <v>4552</v>
      </c>
    </row>
    <row r="55" spans="1:3" x14ac:dyDescent="0.25">
      <c r="A55" s="501" t="s">
        <v>4190</v>
      </c>
      <c r="B55" s="502" t="s">
        <v>4381</v>
      </c>
      <c r="C55" s="506" t="s">
        <v>4553</v>
      </c>
    </row>
    <row r="56" spans="1:3" x14ac:dyDescent="0.25">
      <c r="A56" s="503" t="s">
        <v>4191</v>
      </c>
      <c r="B56" s="504" t="s">
        <v>4381</v>
      </c>
      <c r="C56" s="507" t="s">
        <v>4554</v>
      </c>
    </row>
    <row r="57" spans="1:3" x14ac:dyDescent="0.25">
      <c r="A57" s="501" t="s">
        <v>4192</v>
      </c>
      <c r="B57" s="502" t="s">
        <v>4381</v>
      </c>
      <c r="C57" s="506" t="s">
        <v>4555</v>
      </c>
    </row>
    <row r="58" spans="1:3" x14ac:dyDescent="0.25">
      <c r="A58" s="503" t="s">
        <v>4193</v>
      </c>
      <c r="B58" s="504" t="s">
        <v>4381</v>
      </c>
      <c r="C58" s="507" t="s">
        <v>4556</v>
      </c>
    </row>
    <row r="59" spans="1:3" x14ac:dyDescent="0.25">
      <c r="A59" s="501" t="s">
        <v>4194</v>
      </c>
      <c r="B59" s="502" t="s">
        <v>4381</v>
      </c>
      <c r="C59" s="506" t="s">
        <v>4557</v>
      </c>
    </row>
    <row r="60" spans="1:3" x14ac:dyDescent="0.25">
      <c r="A60" s="503" t="s">
        <v>4195</v>
      </c>
      <c r="B60" s="504" t="s">
        <v>4381</v>
      </c>
      <c r="C60" s="507" t="s">
        <v>4558</v>
      </c>
    </row>
    <row r="61" spans="1:3" x14ac:dyDescent="0.25">
      <c r="A61" s="501" t="s">
        <v>4196</v>
      </c>
      <c r="B61" s="502" t="s">
        <v>4381</v>
      </c>
      <c r="C61" s="506" t="s">
        <v>4559</v>
      </c>
    </row>
    <row r="62" spans="1:3" x14ac:dyDescent="0.25">
      <c r="A62" s="503" t="s">
        <v>4197</v>
      </c>
      <c r="B62" s="504" t="s">
        <v>4381</v>
      </c>
      <c r="C62" s="507" t="s">
        <v>4560</v>
      </c>
    </row>
    <row r="63" spans="1:3" x14ac:dyDescent="0.25">
      <c r="A63" s="501" t="s">
        <v>4198</v>
      </c>
      <c r="B63" s="502" t="s">
        <v>4381</v>
      </c>
      <c r="C63" s="506" t="s">
        <v>4561</v>
      </c>
    </row>
    <row r="64" spans="1:3" x14ac:dyDescent="0.25">
      <c r="A64" s="503" t="s">
        <v>4199</v>
      </c>
      <c r="B64" s="504" t="s">
        <v>4381</v>
      </c>
      <c r="C64" s="507" t="s">
        <v>4562</v>
      </c>
    </row>
    <row r="65" spans="1:3" x14ac:dyDescent="0.25">
      <c r="A65" s="501" t="s">
        <v>4200</v>
      </c>
      <c r="B65" s="502" t="s">
        <v>4381</v>
      </c>
      <c r="C65" s="506" t="s">
        <v>4563</v>
      </c>
    </row>
    <row r="66" spans="1:3" x14ac:dyDescent="0.25">
      <c r="A66" s="503" t="s">
        <v>4201</v>
      </c>
      <c r="B66" s="504" t="s">
        <v>4381</v>
      </c>
      <c r="C66" s="507" t="s">
        <v>4564</v>
      </c>
    </row>
    <row r="67" spans="1:3" x14ac:dyDescent="0.25">
      <c r="A67" s="501" t="s">
        <v>4202</v>
      </c>
      <c r="B67" s="502" t="s">
        <v>4381</v>
      </c>
      <c r="C67" s="506" t="s">
        <v>4565</v>
      </c>
    </row>
    <row r="68" spans="1:3" x14ac:dyDescent="0.25">
      <c r="A68" s="503" t="s">
        <v>4203</v>
      </c>
      <c r="B68" s="504" t="s">
        <v>4381</v>
      </c>
      <c r="C68" s="507" t="s">
        <v>4566</v>
      </c>
    </row>
    <row r="69" spans="1:3" x14ac:dyDescent="0.25">
      <c r="A69" s="501" t="s">
        <v>4204</v>
      </c>
      <c r="B69" s="502" t="s">
        <v>4381</v>
      </c>
      <c r="C69" s="506" t="s">
        <v>4567</v>
      </c>
    </row>
    <row r="70" spans="1:3" x14ac:dyDescent="0.25">
      <c r="A70" s="503" t="s">
        <v>4205</v>
      </c>
      <c r="B70" s="504" t="s">
        <v>4381</v>
      </c>
      <c r="C70" s="507" t="s">
        <v>4568</v>
      </c>
    </row>
    <row r="71" spans="1:3" x14ac:dyDescent="0.25">
      <c r="A71" s="501" t="s">
        <v>4262</v>
      </c>
      <c r="B71" s="502" t="s">
        <v>4381</v>
      </c>
      <c r="C71" s="506" t="s">
        <v>4625</v>
      </c>
    </row>
    <row r="72" spans="1:3" x14ac:dyDescent="0.25">
      <c r="A72" s="503" t="s">
        <v>4263</v>
      </c>
      <c r="B72" s="504" t="s">
        <v>4381</v>
      </c>
      <c r="C72" s="507" t="s">
        <v>4626</v>
      </c>
    </row>
    <row r="73" spans="1:3" x14ac:dyDescent="0.25">
      <c r="A73" s="501" t="s">
        <v>4264</v>
      </c>
      <c r="B73" s="502" t="s">
        <v>4381</v>
      </c>
      <c r="C73" s="506" t="s">
        <v>4627</v>
      </c>
    </row>
    <row r="74" spans="1:3" x14ac:dyDescent="0.25">
      <c r="A74" s="503" t="s">
        <v>4043</v>
      </c>
      <c r="B74" s="504" t="s">
        <v>2233</v>
      </c>
      <c r="C74" s="507" t="s">
        <v>4407</v>
      </c>
    </row>
    <row r="75" spans="1:3" x14ac:dyDescent="0.25">
      <c r="A75" s="501" t="s">
        <v>4044</v>
      </c>
      <c r="B75" s="502" t="s">
        <v>2233</v>
      </c>
      <c r="C75" s="506" t="s">
        <v>4408</v>
      </c>
    </row>
    <row r="76" spans="1:3" x14ac:dyDescent="0.25">
      <c r="A76" s="503" t="s">
        <v>4048</v>
      </c>
      <c r="B76" s="504" t="s">
        <v>2233</v>
      </c>
      <c r="C76" s="507" t="s">
        <v>4412</v>
      </c>
    </row>
    <row r="77" spans="1:3" x14ac:dyDescent="0.25">
      <c r="A77" s="501" t="s">
        <v>4049</v>
      </c>
      <c r="B77" s="502" t="s">
        <v>2233</v>
      </c>
      <c r="C77" s="506" t="s">
        <v>4413</v>
      </c>
    </row>
    <row r="78" spans="1:3" x14ac:dyDescent="0.25">
      <c r="A78" s="503" t="s">
        <v>4099</v>
      </c>
      <c r="B78" s="504" t="s">
        <v>2233</v>
      </c>
      <c r="C78" s="507" t="s">
        <v>4463</v>
      </c>
    </row>
    <row r="79" spans="1:3" x14ac:dyDescent="0.25">
      <c r="A79" s="501" t="s">
        <v>4100</v>
      </c>
      <c r="B79" s="502" t="s">
        <v>2233</v>
      </c>
      <c r="C79" s="506" t="s">
        <v>4464</v>
      </c>
    </row>
    <row r="80" spans="1:3" x14ac:dyDescent="0.25">
      <c r="A80" s="503" t="s">
        <v>4101</v>
      </c>
      <c r="B80" s="504" t="s">
        <v>2233</v>
      </c>
      <c r="C80" s="507" t="s">
        <v>4465</v>
      </c>
    </row>
    <row r="81" spans="1:3" x14ac:dyDescent="0.25">
      <c r="A81" s="501" t="s">
        <v>4102</v>
      </c>
      <c r="B81" s="502" t="s">
        <v>2233</v>
      </c>
      <c r="C81" s="506" t="s">
        <v>4466</v>
      </c>
    </row>
    <row r="82" spans="1:3" x14ac:dyDescent="0.25">
      <c r="A82" s="503" t="s">
        <v>4103</v>
      </c>
      <c r="B82" s="504" t="s">
        <v>2233</v>
      </c>
      <c r="C82" s="507" t="s">
        <v>4467</v>
      </c>
    </row>
    <row r="83" spans="1:3" x14ac:dyDescent="0.25">
      <c r="A83" s="501" t="s">
        <v>4104</v>
      </c>
      <c r="B83" s="502" t="s">
        <v>2233</v>
      </c>
      <c r="C83" s="506" t="s">
        <v>4468</v>
      </c>
    </row>
    <row r="84" spans="1:3" x14ac:dyDescent="0.25">
      <c r="A84" s="503" t="s">
        <v>4114</v>
      </c>
      <c r="B84" s="504" t="s">
        <v>2233</v>
      </c>
      <c r="C84" s="507" t="s">
        <v>4478</v>
      </c>
    </row>
    <row r="85" spans="1:3" x14ac:dyDescent="0.25">
      <c r="A85" s="501" t="s">
        <v>4115</v>
      </c>
      <c r="B85" s="502" t="s">
        <v>2233</v>
      </c>
      <c r="C85" s="506" t="s">
        <v>4479</v>
      </c>
    </row>
    <row r="86" spans="1:3" x14ac:dyDescent="0.25">
      <c r="A86" s="503" t="s">
        <v>4121</v>
      </c>
      <c r="B86" s="504" t="s">
        <v>2233</v>
      </c>
      <c r="C86" s="507" t="s">
        <v>4485</v>
      </c>
    </row>
    <row r="87" spans="1:3" ht="30" x14ac:dyDescent="0.25">
      <c r="A87" s="501" t="s">
        <v>4124</v>
      </c>
      <c r="B87" s="502" t="s">
        <v>2233</v>
      </c>
      <c r="C87" s="506" t="s">
        <v>4488</v>
      </c>
    </row>
    <row r="88" spans="1:3" x14ac:dyDescent="0.25">
      <c r="A88" s="503" t="s">
        <v>4132</v>
      </c>
      <c r="B88" s="504" t="s">
        <v>2233</v>
      </c>
      <c r="C88" s="507" t="s">
        <v>4496</v>
      </c>
    </row>
    <row r="89" spans="1:3" x14ac:dyDescent="0.25">
      <c r="A89" s="501" t="s">
        <v>4136</v>
      </c>
      <c r="B89" s="502" t="s">
        <v>2233</v>
      </c>
      <c r="C89" s="506" t="s">
        <v>4500</v>
      </c>
    </row>
    <row r="90" spans="1:3" x14ac:dyDescent="0.25">
      <c r="A90" s="503" t="s">
        <v>4137</v>
      </c>
      <c r="B90" s="504" t="s">
        <v>2233</v>
      </c>
      <c r="C90" s="507" t="s">
        <v>4501</v>
      </c>
    </row>
    <row r="91" spans="1:3" x14ac:dyDescent="0.25">
      <c r="A91" s="501" t="s">
        <v>4142</v>
      </c>
      <c r="B91" s="502" t="s">
        <v>2233</v>
      </c>
      <c r="C91" s="506" t="s">
        <v>4506</v>
      </c>
    </row>
    <row r="92" spans="1:3" x14ac:dyDescent="0.25">
      <c r="A92" s="503" t="s">
        <v>4146</v>
      </c>
      <c r="B92" s="504" t="s">
        <v>2233</v>
      </c>
      <c r="C92" s="507" t="s">
        <v>4510</v>
      </c>
    </row>
    <row r="93" spans="1:3" x14ac:dyDescent="0.25">
      <c r="A93" s="501" t="s">
        <v>4169</v>
      </c>
      <c r="B93" s="502" t="s">
        <v>2233</v>
      </c>
      <c r="C93" s="506" t="s">
        <v>4532</v>
      </c>
    </row>
    <row r="94" spans="1:3" x14ac:dyDescent="0.25">
      <c r="A94" s="503" t="s">
        <v>4170</v>
      </c>
      <c r="B94" s="504" t="s">
        <v>2233</v>
      </c>
      <c r="C94" s="507" t="s">
        <v>4533</v>
      </c>
    </row>
    <row r="95" spans="1:3" x14ac:dyDescent="0.25">
      <c r="A95" s="501" t="s">
        <v>4211</v>
      </c>
      <c r="B95" s="502" t="s">
        <v>2233</v>
      </c>
      <c r="C95" s="506" t="s">
        <v>4574</v>
      </c>
    </row>
    <row r="96" spans="1:3" x14ac:dyDescent="0.25">
      <c r="A96" s="503" t="s">
        <v>4212</v>
      </c>
      <c r="B96" s="504" t="s">
        <v>2233</v>
      </c>
      <c r="C96" s="507" t="s">
        <v>4575</v>
      </c>
    </row>
    <row r="97" spans="1:3" x14ac:dyDescent="0.25">
      <c r="A97" s="501" t="s">
        <v>4213</v>
      </c>
      <c r="B97" s="502" t="s">
        <v>2233</v>
      </c>
      <c r="C97" s="506" t="s">
        <v>4576</v>
      </c>
    </row>
    <row r="98" spans="1:3" x14ac:dyDescent="0.25">
      <c r="A98" s="503" t="s">
        <v>4215</v>
      </c>
      <c r="B98" s="504" t="s">
        <v>2233</v>
      </c>
      <c r="C98" s="507" t="s">
        <v>4578</v>
      </c>
    </row>
    <row r="99" spans="1:3" x14ac:dyDescent="0.25">
      <c r="A99" s="501" t="s">
        <v>4235</v>
      </c>
      <c r="B99" s="502" t="s">
        <v>2233</v>
      </c>
      <c r="C99" s="506" t="s">
        <v>4598</v>
      </c>
    </row>
    <row r="100" spans="1:3" x14ac:dyDescent="0.25">
      <c r="A100" s="503" t="s">
        <v>4242</v>
      </c>
      <c r="B100" s="504" t="s">
        <v>2233</v>
      </c>
      <c r="C100" s="507" t="s">
        <v>4605</v>
      </c>
    </row>
    <row r="101" spans="1:3" x14ac:dyDescent="0.25">
      <c r="A101" s="501" t="s">
        <v>4253</v>
      </c>
      <c r="B101" s="502" t="s">
        <v>2233</v>
      </c>
      <c r="C101" s="506" t="s">
        <v>4616</v>
      </c>
    </row>
    <row r="102" spans="1:3" x14ac:dyDescent="0.25">
      <c r="A102" s="503" t="s">
        <v>4260</v>
      </c>
      <c r="B102" s="504" t="s">
        <v>2233</v>
      </c>
      <c r="C102" s="507" t="s">
        <v>4623</v>
      </c>
    </row>
    <row r="103" spans="1:3" x14ac:dyDescent="0.25">
      <c r="A103" s="501" t="s">
        <v>4261</v>
      </c>
      <c r="B103" s="502" t="s">
        <v>2233</v>
      </c>
      <c r="C103" s="506" t="s">
        <v>4624</v>
      </c>
    </row>
    <row r="104" spans="1:3" x14ac:dyDescent="0.25">
      <c r="A104" s="503" t="s">
        <v>4266</v>
      </c>
      <c r="B104" s="504" t="s">
        <v>2233</v>
      </c>
      <c r="C104" s="507" t="s">
        <v>4629</v>
      </c>
    </row>
    <row r="105" spans="1:3" x14ac:dyDescent="0.25">
      <c r="A105" s="501" t="s">
        <v>4267</v>
      </c>
      <c r="B105" s="502" t="s">
        <v>2233</v>
      </c>
      <c r="C105" s="506" t="s">
        <v>4630</v>
      </c>
    </row>
    <row r="106" spans="1:3" x14ac:dyDescent="0.25">
      <c r="A106" s="503" t="s">
        <v>4268</v>
      </c>
      <c r="B106" s="504" t="s">
        <v>2233</v>
      </c>
      <c r="C106" s="507" t="s">
        <v>4631</v>
      </c>
    </row>
    <row r="107" spans="1:3" x14ac:dyDescent="0.25">
      <c r="A107" s="501" t="s">
        <v>4269</v>
      </c>
      <c r="B107" s="502" t="s">
        <v>2233</v>
      </c>
      <c r="C107" s="506" t="s">
        <v>4632</v>
      </c>
    </row>
    <row r="108" spans="1:3" x14ac:dyDescent="0.25">
      <c r="A108" s="503" t="s">
        <v>4278</v>
      </c>
      <c r="B108" s="504" t="s">
        <v>2233</v>
      </c>
      <c r="C108" s="507" t="s">
        <v>4641</v>
      </c>
    </row>
    <row r="109" spans="1:3" x14ac:dyDescent="0.25">
      <c r="A109" s="501" t="s">
        <v>4281</v>
      </c>
      <c r="B109" s="502" t="s">
        <v>2233</v>
      </c>
      <c r="C109" s="506" t="s">
        <v>4644</v>
      </c>
    </row>
    <row r="110" spans="1:3" x14ac:dyDescent="0.25">
      <c r="A110" s="503" t="s">
        <v>4282</v>
      </c>
      <c r="B110" s="504" t="s">
        <v>2233</v>
      </c>
      <c r="C110" s="507" t="s">
        <v>4645</v>
      </c>
    </row>
    <row r="111" spans="1:3" x14ac:dyDescent="0.25">
      <c r="A111" s="501" t="s">
        <v>4283</v>
      </c>
      <c r="B111" s="502" t="s">
        <v>2233</v>
      </c>
      <c r="C111" s="506" t="s">
        <v>4646</v>
      </c>
    </row>
    <row r="112" spans="1:3" x14ac:dyDescent="0.25">
      <c r="A112" s="503" t="s">
        <v>4284</v>
      </c>
      <c r="B112" s="504" t="s">
        <v>2233</v>
      </c>
      <c r="C112" s="507" t="s">
        <v>4647</v>
      </c>
    </row>
    <row r="113" spans="1:3" x14ac:dyDescent="0.25">
      <c r="A113" s="501" t="s">
        <v>4288</v>
      </c>
      <c r="B113" s="502" t="s">
        <v>2233</v>
      </c>
      <c r="C113" s="506" t="s">
        <v>4651</v>
      </c>
    </row>
    <row r="114" spans="1:3" x14ac:dyDescent="0.25">
      <c r="A114" s="503" t="s">
        <v>4295</v>
      </c>
      <c r="B114" s="504" t="s">
        <v>2233</v>
      </c>
      <c r="C114" s="507" t="s">
        <v>4658</v>
      </c>
    </row>
    <row r="115" spans="1:3" x14ac:dyDescent="0.25">
      <c r="A115" s="501" t="s">
        <v>4296</v>
      </c>
      <c r="B115" s="502" t="s">
        <v>2233</v>
      </c>
      <c r="C115" s="506" t="s">
        <v>4659</v>
      </c>
    </row>
    <row r="116" spans="1:3" x14ac:dyDescent="0.25">
      <c r="A116" s="503" t="s">
        <v>4316</v>
      </c>
      <c r="B116" s="504" t="s">
        <v>2233</v>
      </c>
      <c r="C116" s="507" t="s">
        <v>4678</v>
      </c>
    </row>
    <row r="117" spans="1:3" x14ac:dyDescent="0.25">
      <c r="A117" s="501" t="s">
        <v>4338</v>
      </c>
      <c r="B117" s="502" t="s">
        <v>2233</v>
      </c>
      <c r="C117" s="506" t="s">
        <v>4700</v>
      </c>
    </row>
    <row r="118" spans="1:3" x14ac:dyDescent="0.25">
      <c r="A118" s="503" t="s">
        <v>4342</v>
      </c>
      <c r="B118" s="504" t="s">
        <v>2233</v>
      </c>
      <c r="C118" s="507" t="s">
        <v>4704</v>
      </c>
    </row>
    <row r="119" spans="1:3" x14ac:dyDescent="0.25">
      <c r="A119" s="501" t="s">
        <v>4343</v>
      </c>
      <c r="B119" s="502" t="s">
        <v>2233</v>
      </c>
      <c r="C119" s="506" t="s">
        <v>4705</v>
      </c>
    </row>
    <row r="120" spans="1:3" x14ac:dyDescent="0.25">
      <c r="A120" s="503" t="s">
        <v>4344</v>
      </c>
      <c r="B120" s="504" t="s">
        <v>2233</v>
      </c>
      <c r="C120" s="507" t="s">
        <v>4706</v>
      </c>
    </row>
    <row r="121" spans="1:3" x14ac:dyDescent="0.25">
      <c r="A121" s="501" t="s">
        <v>4365</v>
      </c>
      <c r="B121" s="502" t="s">
        <v>2233</v>
      </c>
      <c r="C121" s="506" t="s">
        <v>4727</v>
      </c>
    </row>
    <row r="122" spans="1:3" x14ac:dyDescent="0.25">
      <c r="A122" s="503" t="s">
        <v>4371</v>
      </c>
      <c r="B122" s="504" t="s">
        <v>2233</v>
      </c>
      <c r="C122" s="507" t="s">
        <v>4732</v>
      </c>
    </row>
    <row r="123" spans="1:3" x14ac:dyDescent="0.25">
      <c r="A123" s="501" t="s">
        <v>4372</v>
      </c>
      <c r="B123" s="502" t="s">
        <v>2233</v>
      </c>
      <c r="C123" s="506" t="s">
        <v>4733</v>
      </c>
    </row>
    <row r="124" spans="1:3" x14ac:dyDescent="0.25">
      <c r="A124" s="503" t="s">
        <v>4375</v>
      </c>
      <c r="B124" s="504" t="s">
        <v>2233</v>
      </c>
      <c r="C124" s="507" t="s">
        <v>4736</v>
      </c>
    </row>
    <row r="125" spans="1:3" x14ac:dyDescent="0.25">
      <c r="A125" s="501" t="s">
        <v>4376</v>
      </c>
      <c r="B125" s="502" t="s">
        <v>2233</v>
      </c>
      <c r="C125" s="506" t="s">
        <v>4737</v>
      </c>
    </row>
    <row r="126" spans="1:3" x14ac:dyDescent="0.25">
      <c r="A126" s="503" t="s">
        <v>4377</v>
      </c>
      <c r="B126" s="504" t="s">
        <v>2233</v>
      </c>
      <c r="C126" s="507" t="s">
        <v>4738</v>
      </c>
    </row>
    <row r="127" spans="1:3" x14ac:dyDescent="0.25">
      <c r="A127" s="501" t="s">
        <v>4076</v>
      </c>
      <c r="B127" s="502" t="s">
        <v>43</v>
      </c>
      <c r="C127" s="506" t="s">
        <v>4440</v>
      </c>
    </row>
    <row r="128" spans="1:3" x14ac:dyDescent="0.25">
      <c r="A128" s="503" t="s">
        <v>4150</v>
      </c>
      <c r="B128" s="504" t="s">
        <v>43</v>
      </c>
      <c r="C128" s="507" t="s">
        <v>4514</v>
      </c>
    </row>
    <row r="129" spans="1:3" x14ac:dyDescent="0.25">
      <c r="A129" s="501" t="s">
        <v>4208</v>
      </c>
      <c r="B129" s="502" t="s">
        <v>43</v>
      </c>
      <c r="C129" s="506" t="s">
        <v>4571</v>
      </c>
    </row>
    <row r="130" spans="1:3" x14ac:dyDescent="0.25">
      <c r="A130" s="503" t="s">
        <v>4214</v>
      </c>
      <c r="B130" s="504" t="s">
        <v>43</v>
      </c>
      <c r="C130" s="507" t="s">
        <v>4577</v>
      </c>
    </row>
    <row r="131" spans="1:3" x14ac:dyDescent="0.25">
      <c r="A131" s="501" t="s">
        <v>76</v>
      </c>
      <c r="B131" s="502" t="s">
        <v>43</v>
      </c>
      <c r="C131" s="506" t="s">
        <v>4386</v>
      </c>
    </row>
    <row r="132" spans="1:3" x14ac:dyDescent="0.25">
      <c r="A132" s="503" t="s">
        <v>4387</v>
      </c>
      <c r="B132" s="504" t="s">
        <v>43</v>
      </c>
      <c r="C132" s="507" t="s">
        <v>4388</v>
      </c>
    </row>
    <row r="133" spans="1:3" x14ac:dyDescent="0.25">
      <c r="A133" s="501" t="s">
        <v>4389</v>
      </c>
      <c r="B133" s="502" t="s">
        <v>43</v>
      </c>
      <c r="C133" s="506" t="s">
        <v>4390</v>
      </c>
    </row>
    <row r="134" spans="1:3" x14ac:dyDescent="0.25">
      <c r="A134" s="503" t="s">
        <v>4391</v>
      </c>
      <c r="B134" s="504" t="s">
        <v>43</v>
      </c>
      <c r="C134" s="507" t="s">
        <v>4392</v>
      </c>
    </row>
    <row r="135" spans="1:3" x14ac:dyDescent="0.25">
      <c r="A135" s="501" t="s">
        <v>4393</v>
      </c>
      <c r="B135" s="502" t="s">
        <v>43</v>
      </c>
      <c r="C135" s="506" t="s">
        <v>4394</v>
      </c>
    </row>
    <row r="136" spans="1:3" x14ac:dyDescent="0.25">
      <c r="A136" s="503" t="s">
        <v>91</v>
      </c>
      <c r="B136" s="504" t="s">
        <v>43</v>
      </c>
      <c r="C136" s="507" t="s">
        <v>4395</v>
      </c>
    </row>
    <row r="137" spans="1:3" x14ac:dyDescent="0.25">
      <c r="A137" s="501" t="s">
        <v>4396</v>
      </c>
      <c r="B137" s="502" t="s">
        <v>43</v>
      </c>
      <c r="C137" s="506" t="s">
        <v>4399</v>
      </c>
    </row>
    <row r="138" spans="1:3" x14ac:dyDescent="0.25">
      <c r="A138" s="503" t="s">
        <v>82</v>
      </c>
      <c r="B138" s="504" t="s">
        <v>43</v>
      </c>
      <c r="C138" s="507" t="s">
        <v>4400</v>
      </c>
    </row>
    <row r="139" spans="1:3" x14ac:dyDescent="0.25">
      <c r="A139" s="501" t="s">
        <v>4397</v>
      </c>
      <c r="B139" s="502" t="s">
        <v>43</v>
      </c>
      <c r="C139" s="506" t="s">
        <v>4401</v>
      </c>
    </row>
    <row r="140" spans="1:3" x14ac:dyDescent="0.25">
      <c r="A140" s="503" t="s">
        <v>4398</v>
      </c>
      <c r="B140" s="504" t="s">
        <v>43</v>
      </c>
      <c r="C140" s="507" t="s">
        <v>4402</v>
      </c>
    </row>
    <row r="141" spans="1:3" x14ac:dyDescent="0.25">
      <c r="A141" s="501" t="s">
        <v>88</v>
      </c>
      <c r="B141" s="502" t="s">
        <v>43</v>
      </c>
      <c r="C141" s="506" t="s">
        <v>4403</v>
      </c>
    </row>
    <row r="142" spans="1:3" x14ac:dyDescent="0.25">
      <c r="A142" s="503" t="s">
        <v>4249</v>
      </c>
      <c r="B142" s="504" t="s">
        <v>43</v>
      </c>
      <c r="C142" s="507" t="s">
        <v>4612</v>
      </c>
    </row>
    <row r="143" spans="1:3" x14ac:dyDescent="0.25">
      <c r="A143" s="501" t="s">
        <v>4250</v>
      </c>
      <c r="B143" s="502" t="s">
        <v>43</v>
      </c>
      <c r="C143" s="506" t="s">
        <v>4613</v>
      </c>
    </row>
    <row r="144" spans="1:3" x14ac:dyDescent="0.25">
      <c r="A144" s="503" t="s">
        <v>4358</v>
      </c>
      <c r="B144" s="504" t="s">
        <v>43</v>
      </c>
      <c r="C144" s="507" t="s">
        <v>4720</v>
      </c>
    </row>
    <row r="145" spans="1:3" x14ac:dyDescent="0.25">
      <c r="A145" s="501" t="s">
        <v>4050</v>
      </c>
      <c r="B145" s="502" t="s">
        <v>2469</v>
      </c>
      <c r="C145" s="506" t="s">
        <v>4414</v>
      </c>
    </row>
    <row r="146" spans="1:3" x14ac:dyDescent="0.25">
      <c r="A146" s="503" t="s">
        <v>4158</v>
      </c>
      <c r="B146" s="504" t="s">
        <v>2469</v>
      </c>
      <c r="C146" s="507" t="s">
        <v>4522</v>
      </c>
    </row>
    <row r="147" spans="1:3" x14ac:dyDescent="0.25">
      <c r="A147" s="501" t="s">
        <v>4187</v>
      </c>
      <c r="B147" s="502" t="s">
        <v>2469</v>
      </c>
      <c r="C147" s="506" t="s">
        <v>4550</v>
      </c>
    </row>
    <row r="148" spans="1:3" x14ac:dyDescent="0.25">
      <c r="A148" s="503" t="s">
        <v>4188</v>
      </c>
      <c r="B148" s="504" t="s">
        <v>2469</v>
      </c>
      <c r="C148" s="507" t="s">
        <v>4551</v>
      </c>
    </row>
    <row r="149" spans="1:3" x14ac:dyDescent="0.25">
      <c r="A149" s="501" t="s">
        <v>4258</v>
      </c>
      <c r="B149" s="502" t="s">
        <v>2469</v>
      </c>
      <c r="C149" s="506" t="s">
        <v>4621</v>
      </c>
    </row>
    <row r="150" spans="1:3" x14ac:dyDescent="0.25">
      <c r="A150" s="503" t="s">
        <v>4271</v>
      </c>
      <c r="B150" s="504" t="s">
        <v>2469</v>
      </c>
      <c r="C150" s="507" t="s">
        <v>4634</v>
      </c>
    </row>
    <row r="151" spans="1:3" x14ac:dyDescent="0.25">
      <c r="A151" s="501" t="s">
        <v>4355</v>
      </c>
      <c r="B151" s="502" t="s">
        <v>2469</v>
      </c>
      <c r="C151" s="506" t="s">
        <v>4717</v>
      </c>
    </row>
    <row r="152" spans="1:3" x14ac:dyDescent="0.25">
      <c r="A152" s="503" t="s">
        <v>4047</v>
      </c>
      <c r="B152" s="504" t="s">
        <v>4380</v>
      </c>
      <c r="C152" s="507" t="s">
        <v>4411</v>
      </c>
    </row>
    <row r="153" spans="1:3" x14ac:dyDescent="0.25">
      <c r="A153" s="501" t="s">
        <v>4051</v>
      </c>
      <c r="B153" s="502" t="s">
        <v>4380</v>
      </c>
      <c r="C153" s="506" t="s">
        <v>4415</v>
      </c>
    </row>
    <row r="154" spans="1:3" x14ac:dyDescent="0.25">
      <c r="A154" s="503" t="s">
        <v>4081</v>
      </c>
      <c r="B154" s="504" t="s">
        <v>4380</v>
      </c>
      <c r="C154" s="507" t="s">
        <v>4445</v>
      </c>
    </row>
    <row r="155" spans="1:3" x14ac:dyDescent="0.25">
      <c r="A155" s="501" t="s">
        <v>4084</v>
      </c>
      <c r="B155" s="502" t="s">
        <v>4380</v>
      </c>
      <c r="C155" s="506" t="s">
        <v>4448</v>
      </c>
    </row>
    <row r="156" spans="1:3" x14ac:dyDescent="0.25">
      <c r="A156" s="503" t="s">
        <v>4085</v>
      </c>
      <c r="B156" s="504" t="s">
        <v>4380</v>
      </c>
      <c r="C156" s="507" t="s">
        <v>4449</v>
      </c>
    </row>
    <row r="157" spans="1:3" x14ac:dyDescent="0.25">
      <c r="A157" s="501" t="s">
        <v>4183</v>
      </c>
      <c r="B157" s="502" t="s">
        <v>4380</v>
      </c>
      <c r="C157" s="506" t="s">
        <v>4546</v>
      </c>
    </row>
    <row r="158" spans="1:3" x14ac:dyDescent="0.25">
      <c r="A158" s="503" t="s">
        <v>4185</v>
      </c>
      <c r="B158" s="504" t="s">
        <v>4380</v>
      </c>
      <c r="C158" s="507" t="s">
        <v>4548</v>
      </c>
    </row>
    <row r="159" spans="1:3" x14ac:dyDescent="0.25">
      <c r="A159" s="501" t="s">
        <v>4206</v>
      </c>
      <c r="B159" s="502" t="s">
        <v>4380</v>
      </c>
      <c r="C159" s="506" t="s">
        <v>4569</v>
      </c>
    </row>
    <row r="160" spans="1:3" x14ac:dyDescent="0.25">
      <c r="A160" s="503" t="s">
        <v>4207</v>
      </c>
      <c r="B160" s="504" t="s">
        <v>4380</v>
      </c>
      <c r="C160" s="507" t="s">
        <v>4570</v>
      </c>
    </row>
    <row r="161" spans="1:3" x14ac:dyDescent="0.25">
      <c r="A161" s="501" t="s">
        <v>4229</v>
      </c>
      <c r="B161" s="502" t="s">
        <v>4380</v>
      </c>
      <c r="C161" s="506" t="s">
        <v>4592</v>
      </c>
    </row>
    <row r="162" spans="1:3" x14ac:dyDescent="0.25">
      <c r="A162" s="503" t="s">
        <v>4231</v>
      </c>
      <c r="B162" s="504" t="s">
        <v>4380</v>
      </c>
      <c r="C162" s="507" t="s">
        <v>4594</v>
      </c>
    </row>
    <row r="163" spans="1:3" x14ac:dyDescent="0.25">
      <c r="A163" s="501" t="s">
        <v>4270</v>
      </c>
      <c r="B163" s="502" t="s">
        <v>4380</v>
      </c>
      <c r="C163" s="506" t="s">
        <v>4633</v>
      </c>
    </row>
    <row r="164" spans="1:3" x14ac:dyDescent="0.25">
      <c r="A164" s="503" t="s">
        <v>4305</v>
      </c>
      <c r="B164" s="504" t="s">
        <v>4380</v>
      </c>
      <c r="C164" s="507" t="s">
        <v>4667</v>
      </c>
    </row>
    <row r="165" spans="1:3" x14ac:dyDescent="0.25">
      <c r="A165" s="501" t="s">
        <v>4306</v>
      </c>
      <c r="B165" s="502" t="s">
        <v>4380</v>
      </c>
      <c r="C165" s="506" t="s">
        <v>4668</v>
      </c>
    </row>
    <row r="166" spans="1:3" x14ac:dyDescent="0.25">
      <c r="A166" s="503" t="s">
        <v>4308</v>
      </c>
      <c r="B166" s="504" t="s">
        <v>4380</v>
      </c>
      <c r="C166" s="507" t="s">
        <v>4670</v>
      </c>
    </row>
    <row r="167" spans="1:3" x14ac:dyDescent="0.25">
      <c r="A167" s="501" t="s">
        <v>4351</v>
      </c>
      <c r="B167" s="502" t="s">
        <v>4380</v>
      </c>
      <c r="C167" s="506" t="s">
        <v>4713</v>
      </c>
    </row>
    <row r="168" spans="1:3" x14ac:dyDescent="0.25">
      <c r="A168" s="503" t="s">
        <v>4366</v>
      </c>
      <c r="B168" s="504" t="s">
        <v>4380</v>
      </c>
      <c r="C168" s="507" t="s">
        <v>4728</v>
      </c>
    </row>
    <row r="169" spans="1:3" x14ac:dyDescent="0.25">
      <c r="A169" s="501" t="s">
        <v>4042</v>
      </c>
      <c r="B169" s="502" t="s">
        <v>4379</v>
      </c>
      <c r="C169" s="506" t="s">
        <v>4406</v>
      </c>
    </row>
    <row r="170" spans="1:3" x14ac:dyDescent="0.25">
      <c r="A170" s="503" t="s">
        <v>4045</v>
      </c>
      <c r="B170" s="504" t="s">
        <v>4379</v>
      </c>
      <c r="C170" s="507" t="s">
        <v>4409</v>
      </c>
    </row>
    <row r="171" spans="1:3" x14ac:dyDescent="0.25">
      <c r="A171" s="501" t="s">
        <v>4046</v>
      </c>
      <c r="B171" s="502" t="s">
        <v>4379</v>
      </c>
      <c r="C171" s="506" t="s">
        <v>4410</v>
      </c>
    </row>
    <row r="172" spans="1:3" x14ac:dyDescent="0.25">
      <c r="A172" s="503" t="s">
        <v>4053</v>
      </c>
      <c r="B172" s="504" t="s">
        <v>4379</v>
      </c>
      <c r="C172" s="507" t="s">
        <v>4417</v>
      </c>
    </row>
    <row r="173" spans="1:3" x14ac:dyDescent="0.25">
      <c r="A173" s="501" t="s">
        <v>4054</v>
      </c>
      <c r="B173" s="502" t="s">
        <v>4379</v>
      </c>
      <c r="C173" s="506" t="s">
        <v>4418</v>
      </c>
    </row>
    <row r="174" spans="1:3" x14ac:dyDescent="0.25">
      <c r="A174" s="503" t="s">
        <v>4055</v>
      </c>
      <c r="B174" s="504" t="s">
        <v>4379</v>
      </c>
      <c r="C174" s="507" t="s">
        <v>4419</v>
      </c>
    </row>
    <row r="175" spans="1:3" x14ac:dyDescent="0.25">
      <c r="A175" s="501" t="s">
        <v>4056</v>
      </c>
      <c r="B175" s="502" t="s">
        <v>4379</v>
      </c>
      <c r="C175" s="506" t="s">
        <v>4420</v>
      </c>
    </row>
    <row r="176" spans="1:3" x14ac:dyDescent="0.25">
      <c r="A176" s="503" t="s">
        <v>4057</v>
      </c>
      <c r="B176" s="504" t="s">
        <v>4379</v>
      </c>
      <c r="C176" s="507" t="s">
        <v>4421</v>
      </c>
    </row>
    <row r="177" spans="1:3" x14ac:dyDescent="0.25">
      <c r="A177" s="501" t="s">
        <v>4075</v>
      </c>
      <c r="B177" s="502" t="s">
        <v>4379</v>
      </c>
      <c r="C177" s="506" t="s">
        <v>4439</v>
      </c>
    </row>
    <row r="178" spans="1:3" x14ac:dyDescent="0.25">
      <c r="A178" s="503" t="s">
        <v>4086</v>
      </c>
      <c r="B178" s="504" t="s">
        <v>4379</v>
      </c>
      <c r="C178" s="507" t="s">
        <v>4450</v>
      </c>
    </row>
    <row r="179" spans="1:3" x14ac:dyDescent="0.25">
      <c r="A179" s="501" t="s">
        <v>4092</v>
      </c>
      <c r="B179" s="502" t="s">
        <v>4379</v>
      </c>
      <c r="C179" s="506" t="s">
        <v>4456</v>
      </c>
    </row>
    <row r="180" spans="1:3" x14ac:dyDescent="0.25">
      <c r="A180" s="503" t="s">
        <v>4093</v>
      </c>
      <c r="B180" s="504" t="s">
        <v>4379</v>
      </c>
      <c r="C180" s="507" t="s">
        <v>4457</v>
      </c>
    </row>
    <row r="181" spans="1:3" x14ac:dyDescent="0.25">
      <c r="A181" s="501" t="s">
        <v>4128</v>
      </c>
      <c r="B181" s="502" t="s">
        <v>4379</v>
      </c>
      <c r="C181" s="506" t="s">
        <v>4492</v>
      </c>
    </row>
    <row r="182" spans="1:3" x14ac:dyDescent="0.25">
      <c r="A182" s="503" t="s">
        <v>4152</v>
      </c>
      <c r="B182" s="504" t="s">
        <v>4379</v>
      </c>
      <c r="C182" s="507" t="s">
        <v>4516</v>
      </c>
    </row>
    <row r="183" spans="1:3" x14ac:dyDescent="0.25">
      <c r="A183" s="501" t="s">
        <v>4154</v>
      </c>
      <c r="B183" s="502" t="s">
        <v>4379</v>
      </c>
      <c r="C183" s="506" t="s">
        <v>4518</v>
      </c>
    </row>
    <row r="184" spans="1:3" x14ac:dyDescent="0.25">
      <c r="A184" s="503" t="s">
        <v>4156</v>
      </c>
      <c r="B184" s="504" t="s">
        <v>4379</v>
      </c>
      <c r="C184" s="507" t="s">
        <v>4520</v>
      </c>
    </row>
    <row r="185" spans="1:3" x14ac:dyDescent="0.25">
      <c r="A185" s="501" t="s">
        <v>4157</v>
      </c>
      <c r="B185" s="502" t="s">
        <v>4379</v>
      </c>
      <c r="C185" s="506" t="s">
        <v>4521</v>
      </c>
    </row>
    <row r="186" spans="1:3" x14ac:dyDescent="0.25">
      <c r="A186" s="503" t="s">
        <v>4165</v>
      </c>
      <c r="B186" s="504" t="s">
        <v>4379</v>
      </c>
      <c r="C186" s="507" t="s">
        <v>4529</v>
      </c>
    </row>
    <row r="187" spans="1:3" x14ac:dyDescent="0.25">
      <c r="A187" s="501" t="s">
        <v>4174</v>
      </c>
      <c r="B187" s="502" t="s">
        <v>4379</v>
      </c>
      <c r="C187" s="506" t="s">
        <v>4537</v>
      </c>
    </row>
    <row r="188" spans="1:3" x14ac:dyDescent="0.25">
      <c r="A188" s="503" t="s">
        <v>4209</v>
      </c>
      <c r="B188" s="504" t="s">
        <v>4379</v>
      </c>
      <c r="C188" s="507" t="s">
        <v>4572</v>
      </c>
    </row>
    <row r="189" spans="1:3" x14ac:dyDescent="0.25">
      <c r="A189" s="501" t="s">
        <v>4219</v>
      </c>
      <c r="B189" s="502" t="s">
        <v>4379</v>
      </c>
      <c r="C189" s="506" t="s">
        <v>4582</v>
      </c>
    </row>
    <row r="190" spans="1:3" x14ac:dyDescent="0.25">
      <c r="A190" s="503" t="s">
        <v>4223</v>
      </c>
      <c r="B190" s="504" t="s">
        <v>4379</v>
      </c>
      <c r="C190" s="507" t="s">
        <v>4586</v>
      </c>
    </row>
    <row r="191" spans="1:3" x14ac:dyDescent="0.25">
      <c r="A191" s="501" t="s">
        <v>4224</v>
      </c>
      <c r="B191" s="502" t="s">
        <v>4379</v>
      </c>
      <c r="C191" s="506" t="s">
        <v>4587</v>
      </c>
    </row>
    <row r="192" spans="1:3" x14ac:dyDescent="0.25">
      <c r="A192" s="503" t="s">
        <v>4225</v>
      </c>
      <c r="B192" s="504" t="s">
        <v>4379</v>
      </c>
      <c r="C192" s="507" t="s">
        <v>4588</v>
      </c>
    </row>
    <row r="193" spans="1:3" x14ac:dyDescent="0.25">
      <c r="A193" s="501" t="s">
        <v>4234</v>
      </c>
      <c r="B193" s="502" t="s">
        <v>4379</v>
      </c>
      <c r="C193" s="506" t="s">
        <v>4597</v>
      </c>
    </row>
    <row r="194" spans="1:3" x14ac:dyDescent="0.25">
      <c r="A194" s="503" t="s">
        <v>4241</v>
      </c>
      <c r="B194" s="504" t="s">
        <v>4379</v>
      </c>
      <c r="C194" s="507" t="s">
        <v>4604</v>
      </c>
    </row>
    <row r="195" spans="1:3" x14ac:dyDescent="0.25">
      <c r="A195" s="501" t="s">
        <v>4243</v>
      </c>
      <c r="B195" s="502" t="s">
        <v>4379</v>
      </c>
      <c r="C195" s="506" t="s">
        <v>4606</v>
      </c>
    </row>
    <row r="196" spans="1:3" x14ac:dyDescent="0.25">
      <c r="A196" s="503" t="s">
        <v>4244</v>
      </c>
      <c r="B196" s="504" t="s">
        <v>4379</v>
      </c>
      <c r="C196" s="507" t="s">
        <v>4607</v>
      </c>
    </row>
    <row r="197" spans="1:3" x14ac:dyDescent="0.25">
      <c r="A197" s="501" t="s">
        <v>4247</v>
      </c>
      <c r="B197" s="502" t="s">
        <v>4379</v>
      </c>
      <c r="C197" s="506" t="s">
        <v>4610</v>
      </c>
    </row>
    <row r="198" spans="1:3" x14ac:dyDescent="0.25">
      <c r="A198" s="503" t="s">
        <v>4248</v>
      </c>
      <c r="B198" s="504" t="s">
        <v>4379</v>
      </c>
      <c r="C198" s="507" t="s">
        <v>4611</v>
      </c>
    </row>
    <row r="199" spans="1:3" x14ac:dyDescent="0.25">
      <c r="A199" s="501" t="s">
        <v>4265</v>
      </c>
      <c r="B199" s="502" t="s">
        <v>4379</v>
      </c>
      <c r="C199" s="506" t="s">
        <v>4628</v>
      </c>
    </row>
    <row r="200" spans="1:3" x14ac:dyDescent="0.25">
      <c r="A200" s="503" t="s">
        <v>4277</v>
      </c>
      <c r="B200" s="504" t="s">
        <v>4379</v>
      </c>
      <c r="C200" s="507" t="s">
        <v>4640</v>
      </c>
    </row>
    <row r="201" spans="1:3" x14ac:dyDescent="0.25">
      <c r="A201" s="501" t="s">
        <v>4280</v>
      </c>
      <c r="B201" s="502" t="s">
        <v>4379</v>
      </c>
      <c r="C201" s="506" t="s">
        <v>4643</v>
      </c>
    </row>
    <row r="202" spans="1:3" x14ac:dyDescent="0.25">
      <c r="A202" s="503" t="s">
        <v>4286</v>
      </c>
      <c r="B202" s="504" t="s">
        <v>4379</v>
      </c>
      <c r="C202" s="507" t="s">
        <v>4649</v>
      </c>
    </row>
    <row r="203" spans="1:3" x14ac:dyDescent="0.25">
      <c r="A203" s="501" t="s">
        <v>4290</v>
      </c>
      <c r="B203" s="502" t="s">
        <v>4379</v>
      </c>
      <c r="C203" s="506" t="s">
        <v>4653</v>
      </c>
    </row>
    <row r="204" spans="1:3" x14ac:dyDescent="0.25">
      <c r="A204" s="503" t="s">
        <v>4291</v>
      </c>
      <c r="B204" s="504" t="s">
        <v>4379</v>
      </c>
      <c r="C204" s="507" t="s">
        <v>4654</v>
      </c>
    </row>
    <row r="205" spans="1:3" x14ac:dyDescent="0.25">
      <c r="A205" s="501" t="s">
        <v>4292</v>
      </c>
      <c r="B205" s="502" t="s">
        <v>4379</v>
      </c>
      <c r="C205" s="506" t="s">
        <v>4655</v>
      </c>
    </row>
    <row r="206" spans="1:3" x14ac:dyDescent="0.25">
      <c r="A206" s="503" t="s">
        <v>4293</v>
      </c>
      <c r="B206" s="504" t="s">
        <v>4379</v>
      </c>
      <c r="C206" s="507" t="s">
        <v>4656</v>
      </c>
    </row>
    <row r="207" spans="1:3" x14ac:dyDescent="0.25">
      <c r="A207" s="501" t="s">
        <v>4301</v>
      </c>
      <c r="B207" s="502" t="s">
        <v>4379</v>
      </c>
      <c r="C207" s="506" t="s">
        <v>4664</v>
      </c>
    </row>
    <row r="208" spans="1:3" x14ac:dyDescent="0.25">
      <c r="A208" s="503" t="s">
        <v>4302</v>
      </c>
      <c r="B208" s="504" t="s">
        <v>4379</v>
      </c>
      <c r="C208" s="507" t="s">
        <v>4665</v>
      </c>
    </row>
    <row r="209" spans="1:3" x14ac:dyDescent="0.25">
      <c r="A209" s="501" t="s">
        <v>4303</v>
      </c>
      <c r="B209" s="502" t="s">
        <v>4379</v>
      </c>
      <c r="C209" s="506" t="s">
        <v>4529</v>
      </c>
    </row>
    <row r="210" spans="1:3" x14ac:dyDescent="0.25">
      <c r="A210" s="503" t="s">
        <v>4304</v>
      </c>
      <c r="B210" s="504" t="s">
        <v>4379</v>
      </c>
      <c r="C210" s="507" t="s">
        <v>4666</v>
      </c>
    </row>
    <row r="211" spans="1:3" x14ac:dyDescent="0.25">
      <c r="A211" s="501" t="s">
        <v>4311</v>
      </c>
      <c r="B211" s="502" t="s">
        <v>4379</v>
      </c>
      <c r="C211" s="506" t="s">
        <v>4673</v>
      </c>
    </row>
    <row r="212" spans="1:3" x14ac:dyDescent="0.25">
      <c r="A212" s="503" t="s">
        <v>4312</v>
      </c>
      <c r="B212" s="504" t="s">
        <v>4379</v>
      </c>
      <c r="C212" s="507" t="s">
        <v>4674</v>
      </c>
    </row>
    <row r="213" spans="1:3" x14ac:dyDescent="0.25">
      <c r="A213" s="501" t="s">
        <v>4313</v>
      </c>
      <c r="B213" s="502" t="s">
        <v>4379</v>
      </c>
      <c r="C213" s="506" t="s">
        <v>4675</v>
      </c>
    </row>
    <row r="214" spans="1:3" x14ac:dyDescent="0.25">
      <c r="A214" s="503" t="s">
        <v>4314</v>
      </c>
      <c r="B214" s="504" t="s">
        <v>4379</v>
      </c>
      <c r="C214" s="507" t="s">
        <v>4676</v>
      </c>
    </row>
    <row r="215" spans="1:3" x14ac:dyDescent="0.25">
      <c r="A215" s="501" t="s">
        <v>4320</v>
      </c>
      <c r="B215" s="502" t="s">
        <v>4379</v>
      </c>
      <c r="C215" s="506" t="s">
        <v>4682</v>
      </c>
    </row>
    <row r="216" spans="1:3" x14ac:dyDescent="0.25">
      <c r="A216" s="503" t="s">
        <v>4321</v>
      </c>
      <c r="B216" s="504" t="s">
        <v>4379</v>
      </c>
      <c r="C216" s="507" t="s">
        <v>4683</v>
      </c>
    </row>
    <row r="217" spans="1:3" x14ac:dyDescent="0.25">
      <c r="A217" s="501" t="s">
        <v>4329</v>
      </c>
      <c r="B217" s="502" t="s">
        <v>4379</v>
      </c>
      <c r="C217" s="506" t="s">
        <v>4691</v>
      </c>
    </row>
    <row r="218" spans="1:3" x14ac:dyDescent="0.25">
      <c r="A218" s="503" t="s">
        <v>4330</v>
      </c>
      <c r="B218" s="504" t="s">
        <v>4379</v>
      </c>
      <c r="C218" s="507" t="s">
        <v>4692</v>
      </c>
    </row>
    <row r="219" spans="1:3" x14ac:dyDescent="0.25">
      <c r="A219" s="501" t="s">
        <v>4331</v>
      </c>
      <c r="B219" s="502" t="s">
        <v>4379</v>
      </c>
      <c r="C219" s="506" t="s">
        <v>4693</v>
      </c>
    </row>
    <row r="220" spans="1:3" x14ac:dyDescent="0.25">
      <c r="A220" s="503" t="s">
        <v>4332</v>
      </c>
      <c r="B220" s="504" t="s">
        <v>4379</v>
      </c>
      <c r="C220" s="507" t="s">
        <v>4694</v>
      </c>
    </row>
    <row r="221" spans="1:3" x14ac:dyDescent="0.25">
      <c r="A221" s="501" t="s">
        <v>4333</v>
      </c>
      <c r="B221" s="502" t="s">
        <v>4379</v>
      </c>
      <c r="C221" s="506" t="s">
        <v>4695</v>
      </c>
    </row>
    <row r="222" spans="1:3" x14ac:dyDescent="0.25">
      <c r="A222" s="503" t="s">
        <v>4334</v>
      </c>
      <c r="B222" s="504" t="s">
        <v>4379</v>
      </c>
      <c r="C222" s="507" t="s">
        <v>4696</v>
      </c>
    </row>
    <row r="223" spans="1:3" x14ac:dyDescent="0.25">
      <c r="A223" s="501" t="s">
        <v>4335</v>
      </c>
      <c r="B223" s="502" t="s">
        <v>4379</v>
      </c>
      <c r="C223" s="506" t="s">
        <v>4697</v>
      </c>
    </row>
    <row r="224" spans="1:3" x14ac:dyDescent="0.25">
      <c r="A224" s="503" t="s">
        <v>4336</v>
      </c>
      <c r="B224" s="504" t="s">
        <v>4379</v>
      </c>
      <c r="C224" s="507" t="s">
        <v>4698</v>
      </c>
    </row>
    <row r="225" spans="1:3" x14ac:dyDescent="0.25">
      <c r="A225" s="501" t="s">
        <v>4337</v>
      </c>
      <c r="B225" s="502" t="s">
        <v>4379</v>
      </c>
      <c r="C225" s="506" t="s">
        <v>4699</v>
      </c>
    </row>
    <row r="226" spans="1:3" x14ac:dyDescent="0.25">
      <c r="A226" s="503" t="s">
        <v>4340</v>
      </c>
      <c r="B226" s="504" t="s">
        <v>4379</v>
      </c>
      <c r="C226" s="507" t="s">
        <v>4702</v>
      </c>
    </row>
    <row r="227" spans="1:3" x14ac:dyDescent="0.25">
      <c r="A227" s="501" t="s">
        <v>4341</v>
      </c>
      <c r="B227" s="502" t="s">
        <v>4379</v>
      </c>
      <c r="C227" s="506" t="s">
        <v>4703</v>
      </c>
    </row>
    <row r="228" spans="1:3" x14ac:dyDescent="0.25">
      <c r="A228" s="503" t="s">
        <v>4356</v>
      </c>
      <c r="B228" s="504" t="s">
        <v>4379</v>
      </c>
      <c r="C228" s="507" t="s">
        <v>4718</v>
      </c>
    </row>
    <row r="229" spans="1:3" x14ac:dyDescent="0.25">
      <c r="A229" s="501" t="s">
        <v>4058</v>
      </c>
      <c r="B229" s="502" t="s">
        <v>41</v>
      </c>
      <c r="C229" s="506" t="s">
        <v>4422</v>
      </c>
    </row>
    <row r="230" spans="1:3" x14ac:dyDescent="0.25">
      <c r="A230" s="503" t="s">
        <v>4059</v>
      </c>
      <c r="B230" s="504" t="s">
        <v>41</v>
      </c>
      <c r="C230" s="507" t="s">
        <v>4423</v>
      </c>
    </row>
    <row r="231" spans="1:3" x14ac:dyDescent="0.25">
      <c r="A231" s="501" t="s">
        <v>4060</v>
      </c>
      <c r="B231" s="502" t="s">
        <v>41</v>
      </c>
      <c r="C231" s="506" t="s">
        <v>4424</v>
      </c>
    </row>
    <row r="232" spans="1:3" x14ac:dyDescent="0.25">
      <c r="A232" s="503" t="s">
        <v>4061</v>
      </c>
      <c r="B232" s="504" t="s">
        <v>41</v>
      </c>
      <c r="C232" s="507" t="s">
        <v>4425</v>
      </c>
    </row>
    <row r="233" spans="1:3" x14ac:dyDescent="0.25">
      <c r="A233" s="501" t="s">
        <v>4062</v>
      </c>
      <c r="B233" s="502" t="s">
        <v>41</v>
      </c>
      <c r="C233" s="506" t="s">
        <v>4426</v>
      </c>
    </row>
    <row r="234" spans="1:3" x14ac:dyDescent="0.25">
      <c r="A234" s="503" t="s">
        <v>4068</v>
      </c>
      <c r="B234" s="504" t="s">
        <v>41</v>
      </c>
      <c r="C234" s="507" t="s">
        <v>4432</v>
      </c>
    </row>
    <row r="235" spans="1:3" x14ac:dyDescent="0.25">
      <c r="A235" s="501" t="s">
        <v>4069</v>
      </c>
      <c r="B235" s="502" t="s">
        <v>41</v>
      </c>
      <c r="C235" s="506" t="s">
        <v>4433</v>
      </c>
    </row>
    <row r="236" spans="1:3" x14ac:dyDescent="0.25">
      <c r="A236" s="503" t="s">
        <v>4073</v>
      </c>
      <c r="B236" s="504" t="s">
        <v>41</v>
      </c>
      <c r="C236" s="507" t="s">
        <v>4437</v>
      </c>
    </row>
    <row r="237" spans="1:3" x14ac:dyDescent="0.25">
      <c r="A237" s="501" t="s">
        <v>4078</v>
      </c>
      <c r="B237" s="502" t="s">
        <v>41</v>
      </c>
      <c r="C237" s="506" t="s">
        <v>4442</v>
      </c>
    </row>
    <row r="238" spans="1:3" x14ac:dyDescent="0.25">
      <c r="A238" s="503" t="s">
        <v>4079</v>
      </c>
      <c r="B238" s="504" t="s">
        <v>41</v>
      </c>
      <c r="C238" s="507" t="s">
        <v>4443</v>
      </c>
    </row>
    <row r="239" spans="1:3" x14ac:dyDescent="0.25">
      <c r="A239" s="501" t="s">
        <v>4080</v>
      </c>
      <c r="B239" s="502" t="s">
        <v>41</v>
      </c>
      <c r="C239" s="506" t="s">
        <v>4444</v>
      </c>
    </row>
    <row r="240" spans="1:3" x14ac:dyDescent="0.25">
      <c r="A240" s="503" t="s">
        <v>4089</v>
      </c>
      <c r="B240" s="504" t="s">
        <v>41</v>
      </c>
      <c r="C240" s="507" t="s">
        <v>4453</v>
      </c>
    </row>
    <row r="241" spans="1:3" x14ac:dyDescent="0.25">
      <c r="A241" s="501" t="s">
        <v>4091</v>
      </c>
      <c r="B241" s="502" t="s">
        <v>41</v>
      </c>
      <c r="C241" s="506" t="s">
        <v>4455</v>
      </c>
    </row>
    <row r="242" spans="1:3" x14ac:dyDescent="0.25">
      <c r="A242" s="503" t="s">
        <v>4094</v>
      </c>
      <c r="B242" s="504" t="s">
        <v>41</v>
      </c>
      <c r="C242" s="507" t="s">
        <v>4458</v>
      </c>
    </row>
    <row r="243" spans="1:3" x14ac:dyDescent="0.25">
      <c r="A243" s="501" t="s">
        <v>4095</v>
      </c>
      <c r="B243" s="502" t="s">
        <v>41</v>
      </c>
      <c r="C243" s="506" t="s">
        <v>4459</v>
      </c>
    </row>
    <row r="244" spans="1:3" x14ac:dyDescent="0.25">
      <c r="A244" s="503" t="s">
        <v>4096</v>
      </c>
      <c r="B244" s="504" t="s">
        <v>41</v>
      </c>
      <c r="C244" s="507" t="s">
        <v>4460</v>
      </c>
    </row>
    <row r="245" spans="1:3" x14ac:dyDescent="0.25">
      <c r="A245" s="501" t="s">
        <v>4097</v>
      </c>
      <c r="B245" s="502" t="s">
        <v>41</v>
      </c>
      <c r="C245" s="506" t="s">
        <v>4461</v>
      </c>
    </row>
    <row r="246" spans="1:3" x14ac:dyDescent="0.25">
      <c r="A246" s="503" t="s">
        <v>4098</v>
      </c>
      <c r="B246" s="504" t="s">
        <v>41</v>
      </c>
      <c r="C246" s="507" t="s">
        <v>4462</v>
      </c>
    </row>
    <row r="247" spans="1:3" x14ac:dyDescent="0.25">
      <c r="A247" s="501" t="s">
        <v>4105</v>
      </c>
      <c r="B247" s="502" t="s">
        <v>41</v>
      </c>
      <c r="C247" s="506" t="s">
        <v>4469</v>
      </c>
    </row>
    <row r="248" spans="1:3" ht="30" x14ac:dyDescent="0.25">
      <c r="A248" s="503" t="s">
        <v>4106</v>
      </c>
      <c r="B248" s="504" t="s">
        <v>41</v>
      </c>
      <c r="C248" s="507" t="s">
        <v>4470</v>
      </c>
    </row>
    <row r="249" spans="1:3" x14ac:dyDescent="0.25">
      <c r="A249" s="501" t="s">
        <v>4130</v>
      </c>
      <c r="B249" s="502" t="s">
        <v>41</v>
      </c>
      <c r="C249" s="506" t="s">
        <v>4494</v>
      </c>
    </row>
    <row r="250" spans="1:3" x14ac:dyDescent="0.25">
      <c r="A250" s="503" t="s">
        <v>4155</v>
      </c>
      <c r="B250" s="504" t="s">
        <v>41</v>
      </c>
      <c r="C250" s="507" t="s">
        <v>4519</v>
      </c>
    </row>
    <row r="251" spans="1:3" x14ac:dyDescent="0.25">
      <c r="A251" s="501" t="s">
        <v>4159</v>
      </c>
      <c r="B251" s="502" t="s">
        <v>41</v>
      </c>
      <c r="C251" s="506" t="s">
        <v>4523</v>
      </c>
    </row>
    <row r="252" spans="1:3" x14ac:dyDescent="0.25">
      <c r="A252" s="503" t="s">
        <v>4161</v>
      </c>
      <c r="B252" s="504" t="s">
        <v>41</v>
      </c>
      <c r="C252" s="507" t="s">
        <v>4525</v>
      </c>
    </row>
    <row r="253" spans="1:3" x14ac:dyDescent="0.25">
      <c r="A253" s="501" t="s">
        <v>4162</v>
      </c>
      <c r="B253" s="502" t="s">
        <v>41</v>
      </c>
      <c r="C253" s="506" t="s">
        <v>4526</v>
      </c>
    </row>
    <row r="254" spans="1:3" x14ac:dyDescent="0.25">
      <c r="A254" s="503" t="s">
        <v>4163</v>
      </c>
      <c r="B254" s="504" t="s">
        <v>41</v>
      </c>
      <c r="C254" s="507" t="s">
        <v>4527</v>
      </c>
    </row>
    <row r="255" spans="1:3" x14ac:dyDescent="0.25">
      <c r="A255" s="501" t="s">
        <v>4166</v>
      </c>
      <c r="B255" s="502" t="s">
        <v>41</v>
      </c>
      <c r="C255" s="506" t="s">
        <v>4530</v>
      </c>
    </row>
    <row r="256" spans="1:3" x14ac:dyDescent="0.25">
      <c r="A256" s="503" t="s">
        <v>4167</v>
      </c>
      <c r="B256" s="504" t="s">
        <v>41</v>
      </c>
      <c r="C256" s="507" t="s">
        <v>4531</v>
      </c>
    </row>
    <row r="257" spans="1:3" x14ac:dyDescent="0.25">
      <c r="A257" s="501" t="s">
        <v>4168</v>
      </c>
      <c r="B257" s="502" t="s">
        <v>41</v>
      </c>
      <c r="C257" s="506"/>
    </row>
    <row r="258" spans="1:3" x14ac:dyDescent="0.25">
      <c r="A258" s="503" t="s">
        <v>4171</v>
      </c>
      <c r="B258" s="504" t="s">
        <v>41</v>
      </c>
      <c r="C258" s="507" t="s">
        <v>4534</v>
      </c>
    </row>
    <row r="259" spans="1:3" x14ac:dyDescent="0.25">
      <c r="A259" s="501" t="s">
        <v>4172</v>
      </c>
      <c r="B259" s="502" t="s">
        <v>41</v>
      </c>
      <c r="C259" s="506" t="s">
        <v>4535</v>
      </c>
    </row>
    <row r="260" spans="1:3" x14ac:dyDescent="0.25">
      <c r="A260" s="503" t="s">
        <v>4173</v>
      </c>
      <c r="B260" s="504" t="s">
        <v>41</v>
      </c>
      <c r="C260" s="507" t="s">
        <v>4536</v>
      </c>
    </row>
    <row r="261" spans="1:3" x14ac:dyDescent="0.25">
      <c r="A261" s="501" t="s">
        <v>4175</v>
      </c>
      <c r="B261" s="502" t="s">
        <v>41</v>
      </c>
      <c r="C261" s="506" t="s">
        <v>4538</v>
      </c>
    </row>
    <row r="262" spans="1:3" x14ac:dyDescent="0.25">
      <c r="A262" s="503" t="s">
        <v>4178</v>
      </c>
      <c r="B262" s="504" t="s">
        <v>41</v>
      </c>
      <c r="C262" s="507" t="s">
        <v>4541</v>
      </c>
    </row>
    <row r="263" spans="1:3" x14ac:dyDescent="0.25">
      <c r="A263" s="501" t="s">
        <v>4179</v>
      </c>
      <c r="B263" s="502" t="s">
        <v>41</v>
      </c>
      <c r="C263" s="506" t="s">
        <v>4542</v>
      </c>
    </row>
    <row r="264" spans="1:3" x14ac:dyDescent="0.25">
      <c r="A264" s="503" t="s">
        <v>4186</v>
      </c>
      <c r="B264" s="504" t="s">
        <v>41</v>
      </c>
      <c r="C264" s="507" t="s">
        <v>4549</v>
      </c>
    </row>
    <row r="265" spans="1:3" x14ac:dyDescent="0.25">
      <c r="A265" s="501" t="s">
        <v>4210</v>
      </c>
      <c r="B265" s="502" t="s">
        <v>41</v>
      </c>
      <c r="C265" s="506" t="s">
        <v>4573</v>
      </c>
    </row>
    <row r="266" spans="1:3" x14ac:dyDescent="0.25">
      <c r="A266" s="503" t="s">
        <v>4217</v>
      </c>
      <c r="B266" s="504" t="s">
        <v>41</v>
      </c>
      <c r="C266" s="507" t="s">
        <v>4580</v>
      </c>
    </row>
    <row r="267" spans="1:3" x14ac:dyDescent="0.25">
      <c r="A267" s="501" t="s">
        <v>4218</v>
      </c>
      <c r="B267" s="502" t="s">
        <v>41</v>
      </c>
      <c r="C267" s="506" t="s">
        <v>4581</v>
      </c>
    </row>
    <row r="268" spans="1:3" x14ac:dyDescent="0.25">
      <c r="A268" s="503" t="s">
        <v>4222</v>
      </c>
      <c r="B268" s="504" t="s">
        <v>41</v>
      </c>
      <c r="C268" s="507" t="s">
        <v>4585</v>
      </c>
    </row>
    <row r="269" spans="1:3" x14ac:dyDescent="0.25">
      <c r="A269" s="501" t="s">
        <v>4226</v>
      </c>
      <c r="B269" s="502" t="s">
        <v>41</v>
      </c>
      <c r="C269" s="506" t="s">
        <v>4589</v>
      </c>
    </row>
    <row r="270" spans="1:3" x14ac:dyDescent="0.25">
      <c r="A270" s="503" t="s">
        <v>4227</v>
      </c>
      <c r="B270" s="504" t="s">
        <v>41</v>
      </c>
      <c r="C270" s="507" t="s">
        <v>4590</v>
      </c>
    </row>
    <row r="271" spans="1:3" x14ac:dyDescent="0.25">
      <c r="A271" s="501" t="s">
        <v>4228</v>
      </c>
      <c r="B271" s="502" t="s">
        <v>41</v>
      </c>
      <c r="C271" s="506" t="s">
        <v>4591</v>
      </c>
    </row>
    <row r="272" spans="1:3" x14ac:dyDescent="0.25">
      <c r="A272" s="503" t="s">
        <v>4232</v>
      </c>
      <c r="B272" s="504" t="s">
        <v>41</v>
      </c>
      <c r="C272" s="507" t="s">
        <v>4595</v>
      </c>
    </row>
    <row r="273" spans="1:3" x14ac:dyDescent="0.25">
      <c r="A273" s="501" t="s">
        <v>4233</v>
      </c>
      <c r="B273" s="502" t="s">
        <v>41</v>
      </c>
      <c r="C273" s="506" t="s">
        <v>4596</v>
      </c>
    </row>
    <row r="274" spans="1:3" x14ac:dyDescent="0.25">
      <c r="A274" s="503" t="s">
        <v>4236</v>
      </c>
      <c r="B274" s="504" t="s">
        <v>41</v>
      </c>
      <c r="C274" s="507" t="s">
        <v>4599</v>
      </c>
    </row>
    <row r="275" spans="1:3" x14ac:dyDescent="0.25">
      <c r="A275" s="501" t="s">
        <v>4238</v>
      </c>
      <c r="B275" s="502" t="s">
        <v>41</v>
      </c>
      <c r="C275" s="506" t="s">
        <v>4601</v>
      </c>
    </row>
    <row r="276" spans="1:3" x14ac:dyDescent="0.25">
      <c r="A276" s="503" t="s">
        <v>4239</v>
      </c>
      <c r="B276" s="504" t="s">
        <v>41</v>
      </c>
      <c r="C276" s="507" t="s">
        <v>4602</v>
      </c>
    </row>
    <row r="277" spans="1:3" x14ac:dyDescent="0.25">
      <c r="A277" s="501" t="s">
        <v>4245</v>
      </c>
      <c r="B277" s="502" t="s">
        <v>41</v>
      </c>
      <c r="C277" s="506" t="s">
        <v>4608</v>
      </c>
    </row>
    <row r="278" spans="1:3" x14ac:dyDescent="0.25">
      <c r="A278" s="503" t="s">
        <v>4251</v>
      </c>
      <c r="B278" s="504" t="s">
        <v>41</v>
      </c>
      <c r="C278" s="507" t="s">
        <v>4614</v>
      </c>
    </row>
    <row r="279" spans="1:3" x14ac:dyDescent="0.25">
      <c r="A279" s="501" t="s">
        <v>4254</v>
      </c>
      <c r="B279" s="502" t="s">
        <v>41</v>
      </c>
      <c r="C279" s="506" t="s">
        <v>4617</v>
      </c>
    </row>
    <row r="280" spans="1:3" x14ac:dyDescent="0.25">
      <c r="A280" s="503" t="s">
        <v>4255</v>
      </c>
      <c r="B280" s="504" t="s">
        <v>41</v>
      </c>
      <c r="C280" s="507" t="s">
        <v>4618</v>
      </c>
    </row>
    <row r="281" spans="1:3" x14ac:dyDescent="0.25">
      <c r="A281" s="501" t="s">
        <v>4256</v>
      </c>
      <c r="B281" s="502" t="s">
        <v>41</v>
      </c>
      <c r="C281" s="506" t="s">
        <v>4619</v>
      </c>
    </row>
    <row r="282" spans="1:3" x14ac:dyDescent="0.25">
      <c r="A282" s="503" t="s">
        <v>4257</v>
      </c>
      <c r="B282" s="504" t="s">
        <v>41</v>
      </c>
      <c r="C282" s="507" t="s">
        <v>4620</v>
      </c>
    </row>
    <row r="283" spans="1:3" x14ac:dyDescent="0.25">
      <c r="A283" s="501" t="s">
        <v>4272</v>
      </c>
      <c r="B283" s="502" t="s">
        <v>41</v>
      </c>
      <c r="C283" s="506" t="s">
        <v>4635</v>
      </c>
    </row>
    <row r="284" spans="1:3" x14ac:dyDescent="0.25">
      <c r="A284" s="503" t="s">
        <v>4273</v>
      </c>
      <c r="B284" s="504" t="s">
        <v>41</v>
      </c>
      <c r="C284" s="507" t="s">
        <v>4636</v>
      </c>
    </row>
    <row r="285" spans="1:3" x14ac:dyDescent="0.25">
      <c r="A285" s="501" t="s">
        <v>4274</v>
      </c>
      <c r="B285" s="502" t="s">
        <v>41</v>
      </c>
      <c r="C285" s="506" t="s">
        <v>4637</v>
      </c>
    </row>
    <row r="286" spans="1:3" x14ac:dyDescent="0.25">
      <c r="A286" s="503" t="s">
        <v>4275</v>
      </c>
      <c r="B286" s="504" t="s">
        <v>41</v>
      </c>
      <c r="C286" s="507" t="s">
        <v>4638</v>
      </c>
    </row>
    <row r="287" spans="1:3" x14ac:dyDescent="0.25">
      <c r="A287" s="501" t="s">
        <v>4279</v>
      </c>
      <c r="B287" s="502" t="s">
        <v>41</v>
      </c>
      <c r="C287" s="506" t="s">
        <v>4642</v>
      </c>
    </row>
    <row r="288" spans="1:3" x14ac:dyDescent="0.25">
      <c r="A288" s="503" t="s">
        <v>4285</v>
      </c>
      <c r="B288" s="504" t="s">
        <v>41</v>
      </c>
      <c r="C288" s="507" t="s">
        <v>4648</v>
      </c>
    </row>
    <row r="289" spans="1:3" x14ac:dyDescent="0.25">
      <c r="A289" s="501" t="s">
        <v>4289</v>
      </c>
      <c r="B289" s="502" t="s">
        <v>41</v>
      </c>
      <c r="C289" s="506" t="s">
        <v>4652</v>
      </c>
    </row>
    <row r="290" spans="1:3" x14ac:dyDescent="0.25">
      <c r="A290" s="503" t="s">
        <v>4294</v>
      </c>
      <c r="B290" s="504" t="s">
        <v>41</v>
      </c>
      <c r="C290" s="507" t="s">
        <v>4657</v>
      </c>
    </row>
    <row r="291" spans="1:3" x14ac:dyDescent="0.25">
      <c r="A291" s="501" t="s">
        <v>4307</v>
      </c>
      <c r="B291" s="502" t="s">
        <v>41</v>
      </c>
      <c r="C291" s="506" t="s">
        <v>4669</v>
      </c>
    </row>
    <row r="292" spans="1:3" x14ac:dyDescent="0.25">
      <c r="A292" s="503" t="s">
        <v>4315</v>
      </c>
      <c r="B292" s="504" t="s">
        <v>41</v>
      </c>
      <c r="C292" s="507" t="s">
        <v>4677</v>
      </c>
    </row>
    <row r="293" spans="1:3" x14ac:dyDescent="0.25">
      <c r="A293" s="501" t="s">
        <v>4317</v>
      </c>
      <c r="B293" s="502" t="s">
        <v>41</v>
      </c>
      <c r="C293" s="506" t="s">
        <v>4679</v>
      </c>
    </row>
    <row r="294" spans="1:3" x14ac:dyDescent="0.25">
      <c r="A294" s="503" t="s">
        <v>4318</v>
      </c>
      <c r="B294" s="504" t="s">
        <v>41</v>
      </c>
      <c r="C294" s="507" t="s">
        <v>4680</v>
      </c>
    </row>
    <row r="295" spans="1:3" x14ac:dyDescent="0.25">
      <c r="A295" s="501" t="s">
        <v>4322</v>
      </c>
      <c r="B295" s="502" t="s">
        <v>41</v>
      </c>
      <c r="C295" s="506" t="s">
        <v>4684</v>
      </c>
    </row>
    <row r="296" spans="1:3" x14ac:dyDescent="0.25">
      <c r="A296" s="503" t="s">
        <v>4323</v>
      </c>
      <c r="B296" s="504" t="s">
        <v>41</v>
      </c>
      <c r="C296" s="507" t="s">
        <v>4685</v>
      </c>
    </row>
    <row r="297" spans="1:3" x14ac:dyDescent="0.25">
      <c r="A297" s="501" t="s">
        <v>4324</v>
      </c>
      <c r="B297" s="502" t="s">
        <v>41</v>
      </c>
      <c r="C297" s="506" t="s">
        <v>4686</v>
      </c>
    </row>
    <row r="298" spans="1:3" x14ac:dyDescent="0.25">
      <c r="A298" s="503" t="s">
        <v>4325</v>
      </c>
      <c r="B298" s="504" t="s">
        <v>41</v>
      </c>
      <c r="C298" s="507" t="s">
        <v>4687</v>
      </c>
    </row>
    <row r="299" spans="1:3" x14ac:dyDescent="0.25">
      <c r="A299" s="501" t="s">
        <v>4326</v>
      </c>
      <c r="B299" s="502" t="s">
        <v>41</v>
      </c>
      <c r="C299" s="506" t="s">
        <v>4688</v>
      </c>
    </row>
    <row r="300" spans="1:3" x14ac:dyDescent="0.25">
      <c r="A300" s="503" t="s">
        <v>4327</v>
      </c>
      <c r="B300" s="504" t="s">
        <v>41</v>
      </c>
      <c r="C300" s="507" t="s">
        <v>4689</v>
      </c>
    </row>
    <row r="301" spans="1:3" x14ac:dyDescent="0.25">
      <c r="A301" s="501" t="s">
        <v>4345</v>
      </c>
      <c r="B301" s="502" t="s">
        <v>41</v>
      </c>
      <c r="C301" s="506" t="s">
        <v>4707</v>
      </c>
    </row>
    <row r="302" spans="1:3" x14ac:dyDescent="0.25">
      <c r="A302" s="503" t="s">
        <v>4349</v>
      </c>
      <c r="B302" s="504" t="s">
        <v>41</v>
      </c>
      <c r="C302" s="507" t="s">
        <v>4711</v>
      </c>
    </row>
    <row r="303" spans="1:3" x14ac:dyDescent="0.25">
      <c r="A303" s="501" t="s">
        <v>4352</v>
      </c>
      <c r="B303" s="502" t="s">
        <v>41</v>
      </c>
      <c r="C303" s="506" t="s">
        <v>4714</v>
      </c>
    </row>
    <row r="304" spans="1:3" x14ac:dyDescent="0.25">
      <c r="A304" s="503" t="s">
        <v>4354</v>
      </c>
      <c r="B304" s="504" t="s">
        <v>41</v>
      </c>
      <c r="C304" s="507" t="s">
        <v>4716</v>
      </c>
    </row>
    <row r="305" spans="1:3" x14ac:dyDescent="0.25">
      <c r="A305" s="501" t="s">
        <v>4357</v>
      </c>
      <c r="B305" s="502" t="s">
        <v>41</v>
      </c>
      <c r="C305" s="506" t="s">
        <v>4719</v>
      </c>
    </row>
    <row r="306" spans="1:3" x14ac:dyDescent="0.25">
      <c r="A306" s="503" t="s">
        <v>4361</v>
      </c>
      <c r="B306" s="504" t="s">
        <v>41</v>
      </c>
      <c r="C306" s="507" t="s">
        <v>4723</v>
      </c>
    </row>
    <row r="307" spans="1:3" x14ac:dyDescent="0.25">
      <c r="A307" s="501" t="s">
        <v>4362</v>
      </c>
      <c r="B307" s="502" t="s">
        <v>41</v>
      </c>
      <c r="C307" s="506" t="s">
        <v>4724</v>
      </c>
    </row>
    <row r="308" spans="1:3" x14ac:dyDescent="0.25">
      <c r="A308" s="503" t="s">
        <v>4363</v>
      </c>
      <c r="B308" s="504" t="s">
        <v>41</v>
      </c>
      <c r="C308" s="507" t="s">
        <v>4725</v>
      </c>
    </row>
    <row r="309" spans="1:3" x14ac:dyDescent="0.25">
      <c r="A309" s="501" t="s">
        <v>4364</v>
      </c>
      <c r="B309" s="502" t="s">
        <v>41</v>
      </c>
      <c r="C309" s="506" t="s">
        <v>4726</v>
      </c>
    </row>
    <row r="310" spans="1:3" x14ac:dyDescent="0.25">
      <c r="A310" s="503" t="s">
        <v>4369</v>
      </c>
      <c r="B310" s="504" t="s">
        <v>41</v>
      </c>
      <c r="C310" s="507" t="s">
        <v>4726</v>
      </c>
    </row>
    <row r="311" spans="1:3" x14ac:dyDescent="0.25">
      <c r="A311" s="501" t="s">
        <v>4378</v>
      </c>
      <c r="B311" s="502" t="s">
        <v>41</v>
      </c>
      <c r="C311" s="506" t="s">
        <v>4739</v>
      </c>
    </row>
    <row r="312" spans="1:3" ht="30" x14ac:dyDescent="0.25">
      <c r="A312" s="503" t="s">
        <v>4052</v>
      </c>
      <c r="B312" s="504" t="s">
        <v>2353</v>
      </c>
      <c r="C312" s="507" t="s">
        <v>4416</v>
      </c>
    </row>
    <row r="313" spans="1:3" x14ac:dyDescent="0.25">
      <c r="A313" s="501" t="s">
        <v>4063</v>
      </c>
      <c r="B313" s="502" t="s">
        <v>2353</v>
      </c>
      <c r="C313" s="506" t="s">
        <v>4427</v>
      </c>
    </row>
    <row r="314" spans="1:3" x14ac:dyDescent="0.25">
      <c r="A314" s="503" t="s">
        <v>4077</v>
      </c>
      <c r="B314" s="504" t="s">
        <v>2353</v>
      </c>
      <c r="C314" s="507" t="s">
        <v>4441</v>
      </c>
    </row>
    <row r="315" spans="1:3" x14ac:dyDescent="0.25">
      <c r="A315" s="501" t="s">
        <v>4082</v>
      </c>
      <c r="B315" s="502" t="s">
        <v>2353</v>
      </c>
      <c r="C315" s="506" t="s">
        <v>4446</v>
      </c>
    </row>
    <row r="316" spans="1:3" x14ac:dyDescent="0.25">
      <c r="A316" s="503" t="s">
        <v>4083</v>
      </c>
      <c r="B316" s="504" t="s">
        <v>2353</v>
      </c>
      <c r="C316" s="507" t="s">
        <v>4447</v>
      </c>
    </row>
    <row r="317" spans="1:3" x14ac:dyDescent="0.25">
      <c r="A317" s="501" t="s">
        <v>4088</v>
      </c>
      <c r="B317" s="502" t="s">
        <v>2353</v>
      </c>
      <c r="C317" s="506" t="s">
        <v>4452</v>
      </c>
    </row>
    <row r="318" spans="1:3" x14ac:dyDescent="0.25">
      <c r="A318" s="503" t="s">
        <v>4135</v>
      </c>
      <c r="B318" s="504" t="s">
        <v>2353</v>
      </c>
      <c r="C318" s="507" t="s">
        <v>4499</v>
      </c>
    </row>
    <row r="319" spans="1:3" x14ac:dyDescent="0.25">
      <c r="A319" s="501" t="s">
        <v>4153</v>
      </c>
      <c r="B319" s="502" t="s">
        <v>2353</v>
      </c>
      <c r="C319" s="506" t="s">
        <v>4517</v>
      </c>
    </row>
    <row r="320" spans="1:3" x14ac:dyDescent="0.25">
      <c r="A320" s="503" t="s">
        <v>4160</v>
      </c>
      <c r="B320" s="504" t="s">
        <v>2353</v>
      </c>
      <c r="C320" s="507" t="s">
        <v>4524</v>
      </c>
    </row>
    <row r="321" spans="1:3" x14ac:dyDescent="0.25">
      <c r="A321" s="501" t="s">
        <v>4164</v>
      </c>
      <c r="B321" s="502" t="s">
        <v>2353</v>
      </c>
      <c r="C321" s="506" t="s">
        <v>4528</v>
      </c>
    </row>
    <row r="322" spans="1:3" ht="30" x14ac:dyDescent="0.25">
      <c r="A322" s="503" t="s">
        <v>4216</v>
      </c>
      <c r="B322" s="504" t="s">
        <v>2353</v>
      </c>
      <c r="C322" s="507" t="s">
        <v>4579</v>
      </c>
    </row>
    <row r="323" spans="1:3" x14ac:dyDescent="0.25">
      <c r="A323" s="501" t="s">
        <v>4220</v>
      </c>
      <c r="B323" s="502" t="s">
        <v>2353</v>
      </c>
      <c r="C323" s="506" t="s">
        <v>4583</v>
      </c>
    </row>
    <row r="324" spans="1:3" x14ac:dyDescent="0.25">
      <c r="A324" s="503" t="s">
        <v>4221</v>
      </c>
      <c r="B324" s="504" t="s">
        <v>2353</v>
      </c>
      <c r="C324" s="507" t="s">
        <v>4584</v>
      </c>
    </row>
    <row r="325" spans="1:3" x14ac:dyDescent="0.25">
      <c r="A325" s="501" t="s">
        <v>4230</v>
      </c>
      <c r="B325" s="502" t="s">
        <v>2353</v>
      </c>
      <c r="C325" s="506" t="s">
        <v>4593</v>
      </c>
    </row>
    <row r="326" spans="1:3" x14ac:dyDescent="0.25">
      <c r="A326" s="503" t="s">
        <v>4237</v>
      </c>
      <c r="B326" s="504" t="s">
        <v>2353</v>
      </c>
      <c r="C326" s="507" t="s">
        <v>4600</v>
      </c>
    </row>
    <row r="327" spans="1:3" x14ac:dyDescent="0.25">
      <c r="A327" s="501" t="s">
        <v>4276</v>
      </c>
      <c r="B327" s="502" t="s">
        <v>2353</v>
      </c>
      <c r="C327" s="506" t="s">
        <v>4639</v>
      </c>
    </row>
    <row r="328" spans="1:3" x14ac:dyDescent="0.25">
      <c r="A328" s="503" t="s">
        <v>4287</v>
      </c>
      <c r="B328" s="504" t="s">
        <v>2353</v>
      </c>
      <c r="C328" s="507" t="s">
        <v>4650</v>
      </c>
    </row>
    <row r="329" spans="1:3" x14ac:dyDescent="0.25">
      <c r="A329" s="501" t="s">
        <v>4298</v>
      </c>
      <c r="B329" s="502" t="s">
        <v>2353</v>
      </c>
      <c r="C329" s="506" t="s">
        <v>4661</v>
      </c>
    </row>
    <row r="330" spans="1:3" x14ac:dyDescent="0.25">
      <c r="A330" s="503" t="s">
        <v>4299</v>
      </c>
      <c r="B330" s="504" t="s">
        <v>2353</v>
      </c>
      <c r="C330" s="507" t="s">
        <v>4662</v>
      </c>
    </row>
    <row r="331" spans="1:3" x14ac:dyDescent="0.25">
      <c r="A331" s="501" t="s">
        <v>4300</v>
      </c>
      <c r="B331" s="502" t="s">
        <v>2353</v>
      </c>
      <c r="C331" s="506" t="s">
        <v>4663</v>
      </c>
    </row>
    <row r="332" spans="1:3" x14ac:dyDescent="0.25">
      <c r="A332" s="503" t="s">
        <v>4309</v>
      </c>
      <c r="B332" s="504" t="s">
        <v>2353</v>
      </c>
      <c r="C332" s="507" t="s">
        <v>4671</v>
      </c>
    </row>
    <row r="333" spans="1:3" x14ac:dyDescent="0.25">
      <c r="A333" s="501" t="s">
        <v>4328</v>
      </c>
      <c r="B333" s="502" t="s">
        <v>2353</v>
      </c>
      <c r="C333" s="506" t="s">
        <v>4690</v>
      </c>
    </row>
    <row r="334" spans="1:3" x14ac:dyDescent="0.25">
      <c r="A334" s="503" t="s">
        <v>4339</v>
      </c>
      <c r="B334" s="504" t="s">
        <v>2353</v>
      </c>
      <c r="C334" s="507" t="s">
        <v>4701</v>
      </c>
    </row>
    <row r="335" spans="1:3" x14ac:dyDescent="0.25">
      <c r="A335" s="501" t="s">
        <v>4346</v>
      </c>
      <c r="B335" s="502" t="s">
        <v>2353</v>
      </c>
      <c r="C335" s="506" t="s">
        <v>4708</v>
      </c>
    </row>
    <row r="336" spans="1:3" x14ac:dyDescent="0.25">
      <c r="A336" s="503" t="s">
        <v>4353</v>
      </c>
      <c r="B336" s="504" t="s">
        <v>2353</v>
      </c>
      <c r="C336" s="507" t="s">
        <v>4715</v>
      </c>
    </row>
    <row r="337" spans="1:3" x14ac:dyDescent="0.25">
      <c r="A337" s="501" t="s">
        <v>4359</v>
      </c>
      <c r="B337" s="502" t="s">
        <v>2353</v>
      </c>
      <c r="C337" s="506" t="s">
        <v>4721</v>
      </c>
    </row>
    <row r="338" spans="1:3" x14ac:dyDescent="0.25">
      <c r="A338" s="503" t="s">
        <v>4360</v>
      </c>
      <c r="B338" s="504" t="s">
        <v>2353</v>
      </c>
      <c r="C338" s="507" t="s">
        <v>4722</v>
      </c>
    </row>
    <row r="339" spans="1:3" x14ac:dyDescent="0.25">
      <c r="A339" s="501" t="s">
        <v>4074</v>
      </c>
      <c r="B339" s="502" t="s">
        <v>4382</v>
      </c>
      <c r="C339" s="506" t="s">
        <v>4438</v>
      </c>
    </row>
    <row r="340" spans="1:3" ht="30" x14ac:dyDescent="0.25">
      <c r="A340" s="503" t="s">
        <v>4151</v>
      </c>
      <c r="B340" s="504" t="s">
        <v>4382</v>
      </c>
      <c r="C340" s="507" t="s">
        <v>4515</v>
      </c>
    </row>
    <row r="341" spans="1:3" x14ac:dyDescent="0.25">
      <c r="A341" s="501" t="s">
        <v>4177</v>
      </c>
      <c r="B341" s="502" t="s">
        <v>4382</v>
      </c>
      <c r="C341" s="506" t="s">
        <v>4540</v>
      </c>
    </row>
    <row r="342" spans="1:3" ht="30" x14ac:dyDescent="0.25">
      <c r="A342" s="503" t="s">
        <v>4297</v>
      </c>
      <c r="B342" s="504" t="s">
        <v>4382</v>
      </c>
      <c r="C342" s="507" t="s">
        <v>4660</v>
      </c>
    </row>
    <row r="343" spans="1:3" ht="30" x14ac:dyDescent="0.25">
      <c r="A343" s="501" t="s">
        <v>4319</v>
      </c>
      <c r="B343" s="502" t="s">
        <v>4382</v>
      </c>
      <c r="C343" s="506" t="s">
        <v>4681</v>
      </c>
    </row>
    <row r="344" spans="1:3" ht="45" x14ac:dyDescent="0.25">
      <c r="A344" s="503" t="s">
        <v>4107</v>
      </c>
      <c r="B344" s="504" t="s">
        <v>4383</v>
      </c>
      <c r="C344" s="507" t="s">
        <v>4471</v>
      </c>
    </row>
    <row r="345" spans="1:3" x14ac:dyDescent="0.25">
      <c r="A345" s="501" t="s">
        <v>4108</v>
      </c>
      <c r="B345" s="502" t="s">
        <v>4383</v>
      </c>
      <c r="C345" s="506" t="s">
        <v>4472</v>
      </c>
    </row>
    <row r="346" spans="1:3" ht="30" x14ac:dyDescent="0.25">
      <c r="A346" s="503" t="s">
        <v>4109</v>
      </c>
      <c r="B346" s="504" t="s">
        <v>4383</v>
      </c>
      <c r="C346" s="507" t="s">
        <v>4473</v>
      </c>
    </row>
    <row r="347" spans="1:3" ht="30" x14ac:dyDescent="0.25">
      <c r="A347" s="501" t="s">
        <v>4110</v>
      </c>
      <c r="B347" s="502" t="s">
        <v>4383</v>
      </c>
      <c r="C347" s="506" t="s">
        <v>4474</v>
      </c>
    </row>
    <row r="348" spans="1:3" ht="30" x14ac:dyDescent="0.25">
      <c r="A348" s="503" t="s">
        <v>4111</v>
      </c>
      <c r="B348" s="504" t="s">
        <v>4383</v>
      </c>
      <c r="C348" s="507" t="s">
        <v>4475</v>
      </c>
    </row>
    <row r="349" spans="1:3" x14ac:dyDescent="0.25">
      <c r="A349" s="501" t="s">
        <v>4112</v>
      </c>
      <c r="B349" s="502" t="s">
        <v>4383</v>
      </c>
      <c r="C349" s="506" t="s">
        <v>4476</v>
      </c>
    </row>
    <row r="350" spans="1:3" x14ac:dyDescent="0.25">
      <c r="A350" s="497" t="s">
        <v>4113</v>
      </c>
      <c r="B350" s="498" t="s">
        <v>4383</v>
      </c>
      <c r="C350" s="508" t="s">
        <v>4477</v>
      </c>
    </row>
    <row r="353" spans="1:1" x14ac:dyDescent="0.25">
      <c r="A353" t="s">
        <v>4819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dimension ref="B2:B18"/>
  <sheetViews>
    <sheetView workbookViewId="0"/>
  </sheetViews>
  <sheetFormatPr defaultRowHeight="15" x14ac:dyDescent="0.25"/>
  <sheetData>
    <row r="2" spans="2:2" ht="15.75" x14ac:dyDescent="0.25">
      <c r="B2" s="511" t="s">
        <v>4983</v>
      </c>
    </row>
    <row r="3" spans="2:2" x14ac:dyDescent="0.25">
      <c r="B3" t="s">
        <v>4803</v>
      </c>
    </row>
    <row r="4" spans="2:2" x14ac:dyDescent="0.25">
      <c r="B4" t="s">
        <v>4804</v>
      </c>
    </row>
    <row r="5" spans="2:2" x14ac:dyDescent="0.25">
      <c r="B5" t="s">
        <v>4805</v>
      </c>
    </row>
    <row r="6" spans="2:2" x14ac:dyDescent="0.25">
      <c r="B6" t="s">
        <v>4806</v>
      </c>
    </row>
    <row r="7" spans="2:2" x14ac:dyDescent="0.25">
      <c r="B7" t="s">
        <v>4807</v>
      </c>
    </row>
    <row r="8" spans="2:2" x14ac:dyDescent="0.25">
      <c r="B8" t="s">
        <v>4808</v>
      </c>
    </row>
    <row r="9" spans="2:2" x14ac:dyDescent="0.25">
      <c r="B9" t="s">
        <v>4809</v>
      </c>
    </row>
    <row r="10" spans="2:2" x14ac:dyDescent="0.25">
      <c r="B10" t="s">
        <v>4810</v>
      </c>
    </row>
    <row r="11" spans="2:2" x14ac:dyDescent="0.25">
      <c r="B11" t="s">
        <v>4811</v>
      </c>
    </row>
    <row r="12" spans="2:2" x14ac:dyDescent="0.25">
      <c r="B12" t="s">
        <v>4812</v>
      </c>
    </row>
    <row r="13" spans="2:2" x14ac:dyDescent="0.25">
      <c r="B13" t="s">
        <v>4813</v>
      </c>
    </row>
    <row r="14" spans="2:2" x14ac:dyDescent="0.25">
      <c r="B14" t="s">
        <v>4814</v>
      </c>
    </row>
    <row r="15" spans="2:2" x14ac:dyDescent="0.25">
      <c r="B15" t="s">
        <v>4815</v>
      </c>
    </row>
    <row r="16" spans="2:2" x14ac:dyDescent="0.25">
      <c r="B16" t="s">
        <v>4816</v>
      </c>
    </row>
    <row r="17" spans="2:2" x14ac:dyDescent="0.25">
      <c r="B17" t="s">
        <v>4817</v>
      </c>
    </row>
    <row r="18" spans="2:2" x14ac:dyDescent="0.25">
      <c r="B18" t="s">
        <v>4818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2</vt:i4>
      </vt:variant>
    </vt:vector>
  </HeadingPairs>
  <TitlesOfParts>
    <vt:vector size="40" baseType="lpstr">
      <vt:lpstr>Excel Competency Wheel</vt:lpstr>
      <vt:lpstr>Introduction</vt:lpstr>
      <vt:lpstr>Types of Spreadsheets</vt:lpstr>
      <vt:lpstr>Roaming, Autosum &amp; Shortcuts</vt:lpstr>
      <vt:lpstr>Goto</vt:lpstr>
      <vt:lpstr>Financial Results LSE</vt:lpstr>
      <vt:lpstr>Format Painter</vt:lpstr>
      <vt:lpstr>Clipboard, Font, Alignment</vt:lpstr>
      <vt:lpstr>Autofit</vt:lpstr>
      <vt:lpstr>Borders</vt:lpstr>
      <vt:lpstr>Data Types</vt:lpstr>
      <vt:lpstr>Operators</vt:lpstr>
      <vt:lpstr>Equations</vt:lpstr>
      <vt:lpstr>Functions Used in Spreadsheets</vt:lpstr>
      <vt:lpstr>Excel Functions by Categories</vt:lpstr>
      <vt:lpstr>Formulas &amp; Functions</vt:lpstr>
      <vt:lpstr>Paste Sp-Transp-Val-PstOpt</vt:lpstr>
      <vt:lpstr>Using Fill Handle</vt:lpstr>
      <vt:lpstr>Move</vt:lpstr>
      <vt:lpstr>Asbolute Relative Reference</vt:lpstr>
      <vt:lpstr>Income Statement</vt:lpstr>
      <vt:lpstr>Inserting Comments</vt:lpstr>
      <vt:lpstr>Formatting</vt:lpstr>
      <vt:lpstr>Audit Errors</vt:lpstr>
      <vt:lpstr>Audit Toolbar</vt:lpstr>
      <vt:lpstr>Audit Matrix</vt:lpstr>
      <vt:lpstr>Audit using Chart</vt:lpstr>
      <vt:lpstr>Auditing a Worksheet</vt:lpstr>
      <vt:lpstr>Audit using Cross Footing</vt:lpstr>
      <vt:lpstr>Hyperlink</vt:lpstr>
      <vt:lpstr>Others</vt:lpstr>
      <vt:lpstr>Range Name</vt:lpstr>
      <vt:lpstr>Window &amp; View Operations</vt:lpstr>
      <vt:lpstr>Group &amp; Outline</vt:lpstr>
      <vt:lpstr>Types of Excel File</vt:lpstr>
      <vt:lpstr>List of Shortcuts</vt:lpstr>
      <vt:lpstr>List of Functions</vt:lpstr>
      <vt:lpstr>What's new in Excel 2010</vt:lpstr>
      <vt:lpstr>Raheel</vt:lpstr>
      <vt:lpstr>revenue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turing</dc:creator>
  <cp:lastModifiedBy>Admin</cp:lastModifiedBy>
  <cp:lastPrinted>2013-06-27T06:10:15Z</cp:lastPrinted>
  <dcterms:created xsi:type="dcterms:W3CDTF">2010-05-29T06:07:41Z</dcterms:created>
  <dcterms:modified xsi:type="dcterms:W3CDTF">2020-07-11T18:35:25Z</dcterms:modified>
</cp:coreProperties>
</file>