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5320" tabRatio="500" activeTab="2"/>
  </bookViews>
  <sheets>
    <sheet name="Tiny13" sheetId="1" r:id="rId1"/>
    <sheet name="Mega328" sheetId="2" r:id="rId2"/>
    <sheet name="LM335 current" sheetId="3" r:id="rId3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" i="3"/>
  <c r="D6"/>
  <c r="E6"/>
  <c r="B6"/>
  <c r="B23" i="2"/>
  <c r="B22"/>
  <c r="B21"/>
  <c r="B20"/>
  <c r="B19"/>
  <c r="B18"/>
  <c r="B17"/>
  <c r="E14"/>
  <c r="D14"/>
  <c r="C14"/>
  <c r="B14"/>
  <c r="E13"/>
  <c r="D13"/>
  <c r="C13"/>
  <c r="B13"/>
  <c r="E12"/>
  <c r="D12"/>
  <c r="C12"/>
  <c r="B12"/>
  <c r="E11"/>
  <c r="D11"/>
  <c r="C11"/>
  <c r="B11"/>
  <c r="E9"/>
  <c r="D9"/>
  <c r="C9"/>
  <c r="B9"/>
  <c r="B6"/>
  <c r="B5"/>
  <c r="B3"/>
  <c r="B1"/>
  <c r="D20" i="1"/>
  <c r="B20"/>
  <c r="C17"/>
  <c r="F16"/>
  <c r="E14"/>
  <c r="D14"/>
  <c r="C14"/>
  <c r="B14"/>
  <c r="E13"/>
  <c r="D13"/>
  <c r="C13"/>
  <c r="B13"/>
  <c r="E12"/>
  <c r="D12"/>
  <c r="C12"/>
  <c r="B12"/>
  <c r="E11"/>
  <c r="D11"/>
  <c r="C11"/>
  <c r="B11"/>
  <c r="E9"/>
  <c r="D9"/>
  <c r="C9"/>
  <c r="B9"/>
  <c r="B6"/>
  <c r="B5"/>
  <c r="B3"/>
  <c r="B1"/>
</calcChain>
</file>

<file path=xl/sharedStrings.xml><?xml version="1.0" encoding="utf-8"?>
<sst xmlns="http://schemas.openxmlformats.org/spreadsheetml/2006/main" count="49" uniqueCount="30">
  <si>
    <t>Clk freq</t>
    <phoneticPr fontId="1" type="noConversion"/>
  </si>
  <si>
    <t>Div</t>
    <phoneticPr fontId="1" type="noConversion"/>
  </si>
  <si>
    <t>Eff. CF</t>
    <phoneticPr fontId="1" type="noConversion"/>
  </si>
  <si>
    <t>TMR bits</t>
    <phoneticPr fontId="1" type="noConversion"/>
  </si>
  <si>
    <t>TMR counts</t>
    <phoneticPr fontId="1" type="noConversion"/>
  </si>
  <si>
    <t>Ovr Flw Freq</t>
    <phoneticPr fontId="1" type="noConversion"/>
  </si>
  <si>
    <t>Pre scaler</t>
    <phoneticPr fontId="1" type="noConversion"/>
  </si>
  <si>
    <t>8 bits ctr T</t>
    <phoneticPr fontId="1" type="noConversion"/>
  </si>
  <si>
    <t>0.5sec</t>
    <phoneticPr fontId="1" type="noConversion"/>
  </si>
  <si>
    <t>mA</t>
    <phoneticPr fontId="1" type="noConversion"/>
  </si>
  <si>
    <t>sec</t>
    <phoneticPr fontId="1" type="noConversion"/>
  </si>
  <si>
    <t>uA</t>
    <phoneticPr fontId="1" type="noConversion"/>
  </si>
  <si>
    <t>battery</t>
    <phoneticPr fontId="1" type="noConversion"/>
  </si>
  <si>
    <t>mWh</t>
    <phoneticPr fontId="1" type="noConversion"/>
  </si>
  <si>
    <t>V</t>
    <phoneticPr fontId="1" type="noConversion"/>
  </si>
  <si>
    <t>mAh</t>
    <phoneticPr fontId="1" type="noConversion"/>
  </si>
  <si>
    <t>days</t>
    <phoneticPr fontId="1" type="noConversion"/>
  </si>
  <si>
    <t>battery life</t>
    <phoneticPr fontId="1" type="noConversion"/>
  </si>
  <si>
    <t>Hz</t>
  </si>
  <si>
    <t>Hz</t>
    <phoneticPr fontId="1" type="noConversion"/>
  </si>
  <si>
    <t>OCRn</t>
    <phoneticPr fontId="1" type="noConversion"/>
  </si>
  <si>
    <t>internal Div</t>
    <phoneticPr fontId="1" type="noConversion"/>
  </si>
  <si>
    <t>1FF</t>
    <phoneticPr fontId="1" type="noConversion"/>
  </si>
  <si>
    <t>1sec</t>
    <phoneticPr fontId="1" type="noConversion"/>
  </si>
  <si>
    <t>3sec</t>
    <phoneticPr fontId="1" type="noConversion"/>
  </si>
  <si>
    <t>min</t>
    <phoneticPr fontId="1" type="noConversion"/>
  </si>
  <si>
    <t>max</t>
    <phoneticPr fontId="1" type="noConversion"/>
  </si>
  <si>
    <t>isup[mA]</t>
    <phoneticPr fontId="1" type="noConversion"/>
  </si>
  <si>
    <t>Vcc[V]</t>
    <phoneticPr fontId="1" type="noConversion"/>
  </si>
  <si>
    <t>R [K ohm]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</si>
</sst>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20"/>
  <sheetViews>
    <sheetView view="pageLayout" zoomScale="160" workbookViewId="0">
      <selection sqref="A1:E14"/>
    </sheetView>
  </sheetViews>
  <sheetFormatPr baseColWidth="10" defaultRowHeight="13"/>
  <sheetData>
    <row r="1" spans="1:6">
      <c r="A1" t="s">
        <v>0</v>
      </c>
      <c r="B1">
        <f>9.6*10^6</f>
        <v>9600000</v>
      </c>
    </row>
    <row r="2" spans="1:6">
      <c r="A2" t="s">
        <v>1</v>
      </c>
      <c r="B2">
        <v>8</v>
      </c>
    </row>
    <row r="3" spans="1:6">
      <c r="A3" t="s">
        <v>2</v>
      </c>
      <c r="B3">
        <f>B1/B2</f>
        <v>1200000</v>
      </c>
    </row>
    <row r="4" spans="1:6">
      <c r="A4" t="s">
        <v>3</v>
      </c>
      <c r="B4">
        <v>8</v>
      </c>
    </row>
    <row r="5" spans="1:6">
      <c r="A5" t="s">
        <v>4</v>
      </c>
      <c r="B5">
        <f>2^B4</f>
        <v>256</v>
      </c>
    </row>
    <row r="6" spans="1:6">
      <c r="A6" t="s">
        <v>5</v>
      </c>
      <c r="B6">
        <f>B3/B5</f>
        <v>4687.5</v>
      </c>
    </row>
    <row r="8" spans="1:6">
      <c r="A8" t="s">
        <v>6</v>
      </c>
      <c r="B8">
        <v>1024</v>
      </c>
      <c r="C8">
        <v>256</v>
      </c>
      <c r="D8">
        <v>64</v>
      </c>
      <c r="E8">
        <v>8</v>
      </c>
    </row>
    <row r="9" spans="1:6">
      <c r="A9" t="s">
        <v>2</v>
      </c>
      <c r="B9">
        <f>$B$3/B8</f>
        <v>1171.875</v>
      </c>
      <c r="C9">
        <f>$B$3/C8</f>
        <v>4687.5</v>
      </c>
      <c r="D9">
        <f>$B$3/D8</f>
        <v>18750</v>
      </c>
      <c r="E9">
        <f>$B$3/E8</f>
        <v>150000</v>
      </c>
    </row>
    <row r="10" spans="1:6">
      <c r="A10" t="s">
        <v>3</v>
      </c>
      <c r="B10">
        <v>8</v>
      </c>
      <c r="C10">
        <v>8</v>
      </c>
      <c r="D10">
        <v>8</v>
      </c>
      <c r="E10">
        <v>8</v>
      </c>
    </row>
    <row r="11" spans="1:6">
      <c r="A11" t="s">
        <v>4</v>
      </c>
      <c r="B11">
        <f>2^B10</f>
        <v>256</v>
      </c>
      <c r="C11">
        <f>2^C10</f>
        <v>256</v>
      </c>
      <c r="D11">
        <f>2^D10</f>
        <v>256</v>
      </c>
      <c r="E11">
        <f>2^E10</f>
        <v>256</v>
      </c>
    </row>
    <row r="12" spans="1:6">
      <c r="A12" t="s">
        <v>5</v>
      </c>
      <c r="B12">
        <f>B9/B11</f>
        <v>4.57763671875</v>
      </c>
      <c r="C12">
        <f>C9/C11</f>
        <v>18.310546875</v>
      </c>
      <c r="D12">
        <f>D9/D11</f>
        <v>73.2421875</v>
      </c>
      <c r="E12">
        <f>E9/E11</f>
        <v>585.9375</v>
      </c>
    </row>
    <row r="13" spans="1:6">
      <c r="A13" t="s">
        <v>7</v>
      </c>
      <c r="B13">
        <f>B11/B12</f>
        <v>55.924053333333333</v>
      </c>
      <c r="C13">
        <f>C11/C12</f>
        <v>13.981013333333333</v>
      </c>
      <c r="D13">
        <f>D11/D12</f>
        <v>3.4952533333333333</v>
      </c>
      <c r="E13">
        <f>E11/E12</f>
        <v>0.43690666666666667</v>
      </c>
    </row>
    <row r="14" spans="1:6">
      <c r="A14" t="s">
        <v>8</v>
      </c>
      <c r="B14">
        <f>B12/2</f>
        <v>2.288818359375</v>
      </c>
      <c r="C14">
        <f>C12/2</f>
        <v>9.1552734375</v>
      </c>
      <c r="D14">
        <f>D12/2</f>
        <v>36.62109375</v>
      </c>
      <c r="E14">
        <f>E12/2</f>
        <v>292.96875</v>
      </c>
    </row>
    <row r="16" spans="1:6">
      <c r="A16">
        <v>5</v>
      </c>
      <c r="B16" t="s">
        <v>9</v>
      </c>
      <c r="C16">
        <v>5</v>
      </c>
      <c r="D16" t="s">
        <v>10</v>
      </c>
      <c r="E16">
        <v>20</v>
      </c>
      <c r="F16">
        <f>ROUND(A16*C16*E16/60/60,3)</f>
        <v>0.13900000000000001</v>
      </c>
    </row>
    <row r="17" spans="1:6">
      <c r="A17">
        <v>8</v>
      </c>
      <c r="B17" t="s">
        <v>11</v>
      </c>
      <c r="C17">
        <f>A17/1000</f>
        <v>8.0000000000000002E-3</v>
      </c>
    </row>
    <row r="18" spans="1:6">
      <c r="A18" t="s">
        <v>12</v>
      </c>
      <c r="B18">
        <v>3260</v>
      </c>
      <c r="C18" t="s">
        <v>13</v>
      </c>
    </row>
    <row r="19" spans="1:6">
      <c r="B19">
        <v>3.7</v>
      </c>
      <c r="C19" t="s">
        <v>14</v>
      </c>
    </row>
    <row r="20" spans="1:6">
      <c r="B20">
        <f>ROUND(B18/B19,0)</f>
        <v>881</v>
      </c>
      <c r="C20" t="s">
        <v>15</v>
      </c>
      <c r="D20">
        <f>B20/(F16+C17)/24</f>
        <v>249.71655328798181</v>
      </c>
      <c r="E20" t="s">
        <v>16</v>
      </c>
      <c r="F20" t="s">
        <v>17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23"/>
  <sheetViews>
    <sheetView view="pageLayout" zoomScale="150" workbookViewId="0">
      <selection activeCell="B23" sqref="B23"/>
    </sheetView>
  </sheetViews>
  <sheetFormatPr baseColWidth="10" defaultRowHeight="13"/>
  <sheetData>
    <row r="1" spans="1:5">
      <c r="A1" t="s">
        <v>0</v>
      </c>
      <c r="B1">
        <f>8*10^6</f>
        <v>8000000</v>
      </c>
      <c r="C1" t="s">
        <v>19</v>
      </c>
    </row>
    <row r="2" spans="1:5">
      <c r="A2" t="s">
        <v>21</v>
      </c>
      <c r="B2">
        <v>8</v>
      </c>
    </row>
    <row r="3" spans="1:5">
      <c r="A3" t="s">
        <v>2</v>
      </c>
      <c r="B3">
        <f>B1/B2</f>
        <v>1000000</v>
      </c>
      <c r="C3" t="s">
        <v>19</v>
      </c>
    </row>
    <row r="4" spans="1:5">
      <c r="A4" t="s">
        <v>3</v>
      </c>
      <c r="B4">
        <v>8</v>
      </c>
    </row>
    <row r="5" spans="1:5">
      <c r="A5" t="s">
        <v>4</v>
      </c>
      <c r="B5">
        <f>2^B4</f>
        <v>256</v>
      </c>
    </row>
    <row r="6" spans="1:5">
      <c r="A6" t="s">
        <v>5</v>
      </c>
      <c r="B6">
        <f>B3/B5</f>
        <v>3906.25</v>
      </c>
      <c r="C6" t="s">
        <v>18</v>
      </c>
    </row>
    <row r="8" spans="1:5">
      <c r="A8" t="s">
        <v>6</v>
      </c>
      <c r="B8">
        <v>1024</v>
      </c>
      <c r="C8">
        <v>256</v>
      </c>
      <c r="D8">
        <v>64</v>
      </c>
      <c r="E8">
        <v>8</v>
      </c>
    </row>
    <row r="9" spans="1:5">
      <c r="A9" t="s">
        <v>2</v>
      </c>
      <c r="B9">
        <f>$B$3/B8</f>
        <v>976.5625</v>
      </c>
      <c r="C9">
        <f>$B$3/C8</f>
        <v>3906.25</v>
      </c>
      <c r="D9">
        <f>$B$3/D8</f>
        <v>15625</v>
      </c>
      <c r="E9">
        <f>$B$3/E8</f>
        <v>125000</v>
      </c>
    </row>
    <row r="10" spans="1:5">
      <c r="A10" t="s">
        <v>3</v>
      </c>
      <c r="B10">
        <v>8</v>
      </c>
      <c r="C10">
        <v>8</v>
      </c>
      <c r="D10">
        <v>8</v>
      </c>
      <c r="E10">
        <v>8</v>
      </c>
    </row>
    <row r="11" spans="1:5">
      <c r="A11" t="s">
        <v>4</v>
      </c>
      <c r="B11">
        <f>2^B10</f>
        <v>256</v>
      </c>
      <c r="C11">
        <f>2^C10</f>
        <v>256</v>
      </c>
      <c r="D11">
        <f>2^D10</f>
        <v>256</v>
      </c>
      <c r="E11">
        <f>2^E10</f>
        <v>256</v>
      </c>
    </row>
    <row r="12" spans="1:5">
      <c r="A12" t="s">
        <v>5</v>
      </c>
      <c r="B12">
        <f>B9/B11</f>
        <v>3.814697265625</v>
      </c>
      <c r="C12">
        <f>C9/C11</f>
        <v>15.2587890625</v>
      </c>
      <c r="D12">
        <f>D9/D11</f>
        <v>61.03515625</v>
      </c>
      <c r="E12">
        <f>E9/E11</f>
        <v>488.28125</v>
      </c>
    </row>
    <row r="13" spans="1:5">
      <c r="A13" t="s">
        <v>7</v>
      </c>
      <c r="B13">
        <f>B11/B12</f>
        <v>67.108863999999997</v>
      </c>
      <c r="C13">
        <f>C11/C12</f>
        <v>16.777215999999999</v>
      </c>
      <c r="D13">
        <f>D11/D12</f>
        <v>4.1943039999999998</v>
      </c>
      <c r="E13">
        <f>E11/E12</f>
        <v>0.52428799999999998</v>
      </c>
    </row>
    <row r="14" spans="1:5">
      <c r="A14" t="s">
        <v>8</v>
      </c>
      <c r="B14">
        <f>B12/2</f>
        <v>1.9073486328125</v>
      </c>
      <c r="C14">
        <f>C12/2</f>
        <v>7.62939453125</v>
      </c>
      <c r="D14">
        <f>D12/2</f>
        <v>30.517578125</v>
      </c>
      <c r="E14">
        <f>E12/2</f>
        <v>244.140625</v>
      </c>
    </row>
    <row r="16" spans="1:5">
      <c r="A16" t="s">
        <v>20</v>
      </c>
      <c r="B16" t="s">
        <v>22</v>
      </c>
    </row>
    <row r="17" spans="1:2">
      <c r="B17">
        <f>HEX2DEC(B16)</f>
        <v>511</v>
      </c>
    </row>
    <row r="18" spans="1:2">
      <c r="A18" t="s">
        <v>8</v>
      </c>
      <c r="B18">
        <f>B9/2</f>
        <v>488.28125</v>
      </c>
    </row>
    <row r="19" spans="1:2">
      <c r="B19" t="str">
        <f>DEC2HEX(B18)</f>
        <v>1E8</v>
      </c>
    </row>
    <row r="20" spans="1:2">
      <c r="A20" t="s">
        <v>23</v>
      </c>
      <c r="B20">
        <f>B18*2</f>
        <v>976.5625</v>
      </c>
    </row>
    <row r="21" spans="1:2">
      <c r="B21" t="str">
        <f>DEC2HEX(B20)</f>
        <v>3D0</v>
      </c>
    </row>
    <row r="22" spans="1:2">
      <c r="A22" t="s">
        <v>24</v>
      </c>
      <c r="B22">
        <f>B20*2</f>
        <v>1953.125</v>
      </c>
    </row>
    <row r="23" spans="1:2">
      <c r="B23" t="str">
        <f>DEC2HEX(B22)</f>
        <v>7A1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ignoredErrors>
    <ignoredError sqref="B20:B21" formula="1"/>
  </ignoredErrors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6"/>
  <sheetViews>
    <sheetView tabSelected="1" view="pageLayout" zoomScale="150" workbookViewId="0">
      <selection activeCell="B6" sqref="B6"/>
    </sheetView>
  </sheetViews>
  <sheetFormatPr baseColWidth="10" defaultRowHeight="13"/>
  <sheetData>
    <row r="1" spans="1:5">
      <c r="A1" t="s">
        <v>25</v>
      </c>
      <c r="B1">
        <v>0.4</v>
      </c>
      <c r="C1" t="s">
        <v>9</v>
      </c>
    </row>
    <row r="2" spans="1:5">
      <c r="A2" t="s">
        <v>26</v>
      </c>
      <c r="B2">
        <v>5</v>
      </c>
    </row>
    <row r="4" spans="1:5">
      <c r="A4" t="s">
        <v>28</v>
      </c>
      <c r="B4">
        <v>3</v>
      </c>
      <c r="C4">
        <v>3.7</v>
      </c>
      <c r="D4">
        <v>5</v>
      </c>
      <c r="E4">
        <v>6</v>
      </c>
    </row>
    <row r="5" spans="1:5">
      <c r="A5" t="s">
        <v>27</v>
      </c>
      <c r="B5">
        <v>1</v>
      </c>
    </row>
    <row r="6" spans="1:5">
      <c r="A6" t="s">
        <v>29</v>
      </c>
      <c r="B6">
        <f>B4/$B$5</f>
        <v>3</v>
      </c>
      <c r="C6">
        <f t="shared" ref="C6:E6" si="0">C4/$B$5</f>
        <v>3.7</v>
      </c>
      <c r="D6">
        <f t="shared" si="0"/>
        <v>5</v>
      </c>
      <c r="E6">
        <f t="shared" si="0"/>
        <v>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Tiny13</vt:lpstr>
      <vt:lpstr>Mega328</vt:lpstr>
      <vt:lpstr>LM335 current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Insoo Kim</dc:creator>
  <cp:lastModifiedBy>Insoo Kim</cp:lastModifiedBy>
  <dcterms:created xsi:type="dcterms:W3CDTF">2015-04-06T05:29:11Z</dcterms:created>
  <dcterms:modified xsi:type="dcterms:W3CDTF">2015-04-13T05:18:26Z</dcterms:modified>
</cp:coreProperties>
</file>