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yload_board_1" sheetId="1" state="visible" r:id="rId3"/>
    <sheet name="payload_board_074 (4)" sheetId="2" state="visible" r:id="rId4"/>
    <sheet name="payload_board_074" sheetId="3" state="visible" r:id="rId5"/>
    <sheet name="payload board 0.7.3" sheetId="4" state="visible" r:id="rId6"/>
    <sheet name="My Lists Worksheet" sheetId="5" state="visible" r:id="rId7"/>
  </sheets>
  <definedNames>
    <definedName function="false" hidden="true" localSheetId="0" name="ExternalData_2" vbProcedure="false">payload_board_1!$A$1:$H$37</definedName>
    <definedName function="false" hidden="true" localSheetId="1" name="ExternalData_2" vbProcedure="false">'payload_board_074 (4)'!$A$1:$H$37</definedName>
    <definedName function="false" hidden="true" localSheetId="2" name="ExternalData_1" vbProcedure="false">payload_board_074!$A$1:$H$41</definedName>
    <definedName function="false" hidden="true" localSheetId="3" name="ExternalData_1" vbProcedure="false">'payload board 0.7.3'!$A$1:$H$41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<sst xmlns="http://schemas.openxmlformats.org/spreadsheetml/2006/main" count="814" uniqueCount="369">
  <si>
    <t xml:space="preserve">Id</t>
  </si>
  <si>
    <t xml:space="preserve">Designator</t>
  </si>
  <si>
    <t xml:space="preserve">Footprint</t>
  </si>
  <si>
    <t xml:space="preserve">Quantity</t>
  </si>
  <si>
    <t xml:space="preserve">Designation</t>
  </si>
  <si>
    <t xml:space="preserve">JLC PN</t>
  </si>
  <si>
    <t xml:space="preserve">DK PN</t>
  </si>
  <si>
    <t xml:space="preserve">Inv</t>
  </si>
  <si>
    <t xml:space="preserve">Needed</t>
  </si>
  <si>
    <t xml:space="preserve">Column2</t>
  </si>
  <si>
    <t xml:space="preserve">C13</t>
  </si>
  <si>
    <t xml:space="preserve">C_1206_3216Metric_Pad1.33x1.80mm_HandSolder</t>
  </si>
  <si>
    <t xml:space="preserve">22uF</t>
  </si>
  <si>
    <t xml:space="preserve">1276-3148-2-ND</t>
  </si>
  <si>
    <t xml:space="preserve">C12</t>
  </si>
  <si>
    <t xml:space="preserve">10uF</t>
  </si>
  <si>
    <t xml:space="preserve">1276-6641-1-ND</t>
  </si>
  <si>
    <t xml:space="preserve">C19,C14,C6,C23,C22</t>
  </si>
  <si>
    <t xml:space="preserve">C_0402_1005Metric_Pad0.74x0.62mm_HandSolder</t>
  </si>
  <si>
    <t xml:space="preserve">1uF</t>
  </si>
  <si>
    <t xml:space="preserve">C77006</t>
  </si>
  <si>
    <t xml:space="preserve">C2,C1</t>
  </si>
  <si>
    <t xml:space="preserve">27pF</t>
  </si>
  <si>
    <t xml:space="preserve">C86287</t>
  </si>
  <si>
    <t xml:space="preserve">C20,C21,C24</t>
  </si>
  <si>
    <t xml:space="preserve">C_0603_1608Metric_Pad1.08x0.95mm_HandSolder</t>
  </si>
  <si>
    <t xml:space="preserve">10uF/16V</t>
  </si>
  <si>
    <t xml:space="preserve">C962136</t>
  </si>
  <si>
    <t xml:space="preserve">C26</t>
  </si>
  <si>
    <t xml:space="preserve">R_0805_2012Metric_Pad1.20x1.40mm_HandSolder</t>
  </si>
  <si>
    <t xml:space="preserve">4.7uF</t>
  </si>
  <si>
    <t xml:space="preserve">1276-1244-1-ND</t>
  </si>
  <si>
    <t xml:space="preserve">C8,C10,C7,C4,C16,C5,C15,C11,C17,C9</t>
  </si>
  <si>
    <t xml:space="preserve">0.1uF</t>
  </si>
  <si>
    <t xml:space="preserve">C60474</t>
  </si>
  <si>
    <t xml:space="preserve">D2</t>
  </si>
  <si>
    <t xml:space="preserve">LED_0805_2012Metric</t>
  </si>
  <si>
    <t xml:space="preserve">LED  BL</t>
  </si>
  <si>
    <t xml:space="preserve">732-4982-1-ND</t>
  </si>
  <si>
    <t xml:space="preserve">D3</t>
  </si>
  <si>
    <t xml:space="preserve">LED GR</t>
  </si>
  <si>
    <t xml:space="preserve">D4</t>
  </si>
  <si>
    <t xml:space="preserve">LED RED</t>
  </si>
  <si>
    <t xml:space="preserve">732-4984-1-ND</t>
  </si>
  <si>
    <t xml:space="preserve">D7,D1,D5</t>
  </si>
  <si>
    <t xml:space="preserve">D_SOD-323</t>
  </si>
  <si>
    <t xml:space="preserve">NSR0320</t>
  </si>
  <si>
    <t xml:space="preserve">C48192</t>
  </si>
  <si>
    <t xml:space="preserve">IC1</t>
  </si>
  <si>
    <t xml:space="preserve">custom_IC57_RP2040</t>
  </si>
  <si>
    <t xml:space="preserve">RP2040_QFN56</t>
  </si>
  <si>
    <t xml:space="preserve">C2040</t>
  </si>
  <si>
    <t xml:space="preserve">IC2</t>
  </si>
  <si>
    <t xml:space="preserve">SOT230P700X180-4N</t>
  </si>
  <si>
    <t xml:space="preserve">AZ1117CH-3.3TRG1</t>
  </si>
  <si>
    <t xml:space="preserve">AZ1117CH-3.3TRG1DICT-ND</t>
  </si>
  <si>
    <t xml:space="preserve">J1,J6</t>
  </si>
  <si>
    <t xml:space="preserve">Molex_Pico_CON_5040500691</t>
  </si>
  <si>
    <t xml:space="preserve">Cam_PicoLock, Breakout</t>
  </si>
  <si>
    <t xml:space="preserve">WM10143CT-ND</t>
  </si>
  <si>
    <t xml:space="preserve">J10</t>
  </si>
  <si>
    <t xml:space="preserve">MOLEX_503398-1892</t>
  </si>
  <si>
    <t xml:space="preserve">503398-1892</t>
  </si>
  <si>
    <t xml:space="preserve">WM11190CT-ND</t>
  </si>
  <si>
    <t xml:space="preserve">J3</t>
  </si>
  <si>
    <t xml:space="preserve">Molex_Pico_CON_5040500491</t>
  </si>
  <si>
    <t xml:space="preserve">Antenna_Conn</t>
  </si>
  <si>
    <t xml:space="preserve">WM10137CT-ND</t>
  </si>
  <si>
    <t xml:space="preserve">J7</t>
  </si>
  <si>
    <t xml:space="preserve">MOLEX_105164-0001</t>
  </si>
  <si>
    <t xml:space="preserve">Molex_Micro_USB</t>
  </si>
  <si>
    <t xml:space="preserve">WM11263CT-ND</t>
  </si>
  <si>
    <t xml:space="preserve">J8</t>
  </si>
  <si>
    <t xml:space="preserve">MOLEX_504050-0291</t>
  </si>
  <si>
    <t xml:space="preserve">FC to EPS Connector</t>
  </si>
  <si>
    <t xml:space="preserve">WM25693CT-ND</t>
  </si>
  <si>
    <t xml:space="preserve">L1</t>
  </si>
  <si>
    <t xml:space="preserve">L_1008_2520Metric_Pad1.43x2.20mm_HandSolder</t>
  </si>
  <si>
    <t xml:space="preserve">10uH/1A</t>
  </si>
  <si>
    <t xml:space="preserve">535-AOTA-B252010S100MTCT-ND</t>
  </si>
  <si>
    <t xml:space="preserve">Q1</t>
  </si>
  <si>
    <t xml:space="preserve">SC-59</t>
  </si>
  <si>
    <t xml:space="preserve">Q_PMOS_GSD</t>
  </si>
  <si>
    <t xml:space="preserve">C2589</t>
  </si>
  <si>
    <t xml:space="preserve">R10,R12</t>
  </si>
  <si>
    <t xml:space="preserve">R_0402_1005Metric_Pad0.72x0.64mm_HandSolder</t>
  </si>
  <si>
    <t xml:space="preserve">220</t>
  </si>
  <si>
    <t xml:space="preserve">2019-RK73H1ETTP2200FCT-ND</t>
  </si>
  <si>
    <t xml:space="preserve">R11</t>
  </si>
  <si>
    <t xml:space="preserve">R13,R14</t>
  </si>
  <si>
    <t xml:space="preserve">R_1206_3216Metric_Pad1.30x1.75mm_HandSolder</t>
  </si>
  <si>
    <t xml:space="preserve">0.065</t>
  </si>
  <si>
    <t xml:space="preserve">C20608721</t>
  </si>
  <si>
    <t xml:space="preserve">R15,R16</t>
  </si>
  <si>
    <t xml:space="preserve">R_0603_1608Metric_Pad0.98x0.95mm_HandSolder</t>
  </si>
  <si>
    <t xml:space="preserve">300k</t>
  </si>
  <si>
    <t xml:space="preserve">C138011</t>
  </si>
  <si>
    <t xml:space="preserve">R19</t>
  </si>
  <si>
    <t xml:space="preserve">50</t>
  </si>
  <si>
    <t xml:space="preserve">C853312</t>
  </si>
  <si>
    <t xml:space="preserve">R20</t>
  </si>
  <si>
    <t xml:space="preserve">16k</t>
  </si>
  <si>
    <t xml:space="preserve">2019-RK73H2ATTD1002FTR-ND</t>
  </si>
  <si>
    <t xml:space="preserve">R3,R1,R8,R9</t>
  </si>
  <si>
    <t xml:space="preserve">10k</t>
  </si>
  <si>
    <t xml:space="preserve">C144731</t>
  </si>
  <si>
    <t xml:space="preserve">R5,R6</t>
  </si>
  <si>
    <t xml:space="preserve">27.4</t>
  </si>
  <si>
    <t xml:space="preserve">C274349</t>
  </si>
  <si>
    <t xml:space="preserve">R7,R2,R21</t>
  </si>
  <si>
    <t xml:space="preserve">1K</t>
  </si>
  <si>
    <t xml:space="preserve">C136974</t>
  </si>
  <si>
    <t xml:space="preserve">SW2,SW1</t>
  </si>
  <si>
    <t xml:space="preserve">SW_Push_1P1T_NO_CK_KMR2</t>
  </si>
  <si>
    <t xml:space="preserve">KMR2</t>
  </si>
  <si>
    <t xml:space="preserve">C221675</t>
  </si>
  <si>
    <t xml:space="preserve">U1</t>
  </si>
  <si>
    <t xml:space="preserve">WDFN-8-1EP_6x5mm_P1.27mm_EP3.4x4mm</t>
  </si>
  <si>
    <t xml:space="preserve">W25Q128JVPIQ TR</t>
  </si>
  <si>
    <t xml:space="preserve">C190862</t>
  </si>
  <si>
    <t xml:space="preserve">U2</t>
  </si>
  <si>
    <t xml:space="preserve">SOIC-8_3.9x4.9mm_P1.27mm</t>
  </si>
  <si>
    <t xml:space="preserve">MAX706RESA</t>
  </si>
  <si>
    <t xml:space="preserve">MAX706RESA+CT-ND</t>
  </si>
  <si>
    <t xml:space="preserve">U4,U3</t>
  </si>
  <si>
    <t xml:space="preserve">SOT-23-5</t>
  </si>
  <si>
    <t xml:space="preserve">INA180A3</t>
  </si>
  <si>
    <t xml:space="preserve">296-47654-1-ND</t>
  </si>
  <si>
    <t xml:space="preserve">U6</t>
  </si>
  <si>
    <t xml:space="preserve">CON30_1X30_DRB_XF2C_TYC</t>
  </si>
  <si>
    <t xml:space="preserve">~</t>
  </si>
  <si>
    <t xml:space="preserve">C3041205</t>
  </si>
  <si>
    <t xml:space="preserve">U7</t>
  </si>
  <si>
    <t xml:space="preserve">SOT-23-6</t>
  </si>
  <si>
    <t xml:space="preserve">TLV61046ADB</t>
  </si>
  <si>
    <t xml:space="preserve">C464815</t>
  </si>
  <si>
    <t xml:space="preserve">Y1</t>
  </si>
  <si>
    <t xml:space="preserve">Crystal_SMD_5032-2Pin_5.0x3.2mm</t>
  </si>
  <si>
    <t xml:space="preserve">ABLS-12.000MHZ-B2-T</t>
  </si>
  <si>
    <t xml:space="preserve">CTX1162CT-ND</t>
  </si>
  <si>
    <t xml:space="preserve">470</t>
  </si>
  <si>
    <t xml:space="preserve">2019-RK73H1ETTP4700FTR-ND</t>
  </si>
  <si>
    <t xml:space="preserve">Column1</t>
  </si>
  <si>
    <t xml:space="preserve">_1</t>
  </si>
  <si>
    <t xml:space="preserve">C21,C20</t>
  </si>
  <si>
    <t xml:space="preserve">C23,C14,C6,C22</t>
  </si>
  <si>
    <t xml:space="preserve">C24,C19,C18</t>
  </si>
  <si>
    <t xml:space="preserve">C8,C10,C7,C4,C16,C5,C15,C25,C11,C17,C9</t>
  </si>
  <si>
    <t xml:space="preserve">D2,D3,D4</t>
  </si>
  <si>
    <t xml:space="preserve">LED</t>
  </si>
  <si>
    <t xml:space="preserve">C7371915</t>
  </si>
  <si>
    <t xml:space="preserve">D7,D9,D1,D5</t>
  </si>
  <si>
    <t xml:space="preserve">J_Burn</t>
  </si>
  <si>
    <t xml:space="preserve">Burn_Wire_Connection</t>
  </si>
  <si>
    <t xml:space="preserve">Conn_01x02</t>
  </si>
  <si>
    <t xml:space="preserve">J1</t>
  </si>
  <si>
    <t xml:space="preserve">Cam_PicoLock</t>
  </si>
  <si>
    <t xml:space="preserve">J12</t>
  </si>
  <si>
    <t xml:space="preserve">PinHeader_1x02_P2.54mm_Vertical</t>
  </si>
  <si>
    <t xml:space="preserve">FC Breakout</t>
  </si>
  <si>
    <t xml:space="preserve">J15</t>
  </si>
  <si>
    <t xml:space="preserve">PinHeader_1x06_P2.54mm_Vertical</t>
  </si>
  <si>
    <t xml:space="preserve">SWC</t>
  </si>
  <si>
    <t xml:space="preserve">J2</t>
  </si>
  <si>
    <t xml:space="preserve">Cam_Conn</t>
  </si>
  <si>
    <t xml:space="preserve">J4</t>
  </si>
  <si>
    <t xml:space="preserve">SolderJumper-2_P1.3mm_Open_TrianglePad1.0x1.5mm</t>
  </si>
  <si>
    <t xml:space="preserve">usb jumper</t>
  </si>
  <si>
    <t xml:space="preserve">J6</t>
  </si>
  <si>
    <t xml:space="preserve">Breakout</t>
  </si>
  <si>
    <t xml:space="preserve">C112291</t>
  </si>
  <si>
    <t xml:space="preserve">C114949</t>
  </si>
  <si>
    <t xml:space="preserve">R17</t>
  </si>
  <si>
    <t xml:space="preserve">100k</t>
  </si>
  <si>
    <t xml:space="preserve">C106234</t>
  </si>
  <si>
    <t xml:space="preserve">R18,R3,R1,R9,R8</t>
  </si>
  <si>
    <t xml:space="preserve">R7,R2</t>
  </si>
  <si>
    <t xml:space="preserve">SOT-23-6_HandSoldering</t>
  </si>
  <si>
    <t xml:space="preserve">30POSFPC</t>
  </si>
  <si>
    <t xml:space="preserve">Crystal_SMD_5032-2Pin_5.0x3.2mm_HandSoldering</t>
  </si>
  <si>
    <t xml:space="preserve">Inventory</t>
  </si>
  <si>
    <t xml:space="preserve">Order Quantity</t>
  </si>
  <si>
    <t xml:space="preserve">Part Number (Digikey)</t>
  </si>
  <si>
    <t xml:space="preserve">Part Number JLC</t>
  </si>
  <si>
    <t xml:space="preserve">C14,C6</t>
  </si>
  <si>
    <t xml:space="preserve">490-18216-1-ND</t>
  </si>
  <si>
    <t xml:space="preserve">C346194</t>
  </si>
  <si>
    <t xml:space="preserve">C18,C24,C19</t>
  </si>
  <si>
    <t xml:space="preserve">490-12286-1-ND</t>
  </si>
  <si>
    <t xml:space="preserve">490-12651-1-ND</t>
  </si>
  <si>
    <t xml:space="preserve">C20,C21</t>
  </si>
  <si>
    <t xml:space="preserve">C23,C22</t>
  </si>
  <si>
    <t xml:space="preserve">1.0uF</t>
  </si>
  <si>
    <t xml:space="preserve">1276-1946-1-ND</t>
  </si>
  <si>
    <t xml:space="preserve">C25</t>
  </si>
  <si>
    <t xml:space="preserve">1276-1935-1-ND</t>
  </si>
  <si>
    <t xml:space="preserve">C8,C10,C7,C4,C5,C15,C11,C9,C16,C17</t>
  </si>
  <si>
    <t xml:space="preserve">399-C0402C104K4RACTUCT-ND</t>
  </si>
  <si>
    <t xml:space="preserve">D1,D7,D9,D5</t>
  </si>
  <si>
    <t xml:space="preserve">NSR0320MW2T1GOSCT-ND</t>
  </si>
  <si>
    <t xml:space="preserve">3147-B1701UYG-20D000114U1930CT-ND</t>
  </si>
  <si>
    <t xml:space="preserve">C6795835</t>
  </si>
  <si>
    <t xml:space="preserve">2648-SC0914(13)CT-ND</t>
  </si>
  <si>
    <t xml:space="preserve">SD_Card</t>
  </si>
  <si>
    <t xml:space="preserve">GS</t>
  </si>
  <si>
    <t xml:space="preserve">C563981</t>
  </si>
  <si>
    <t xml:space="preserve">Molex_Pico_CON_504050-0291</t>
  </si>
  <si>
    <t xml:space="preserve">TSM500P02CXRFGCT-ND</t>
  </si>
  <si>
    <t xml:space="preserve">R1,R3,R8</t>
  </si>
  <si>
    <t xml:space="preserve">10K</t>
  </si>
  <si>
    <t xml:space="preserve">2019-RK73H1ETTP1002FCT-ND</t>
  </si>
  <si>
    <t xml:space="preserve">C131361</t>
  </si>
  <si>
    <t xml:space="preserve">2019-RK73H1ETTP4700FCT-ND</t>
  </si>
  <si>
    <t xml:space="preserve">C144711</t>
  </si>
  <si>
    <t xml:space="preserve">541-10061-1-ND</t>
  </si>
  <si>
    <t xml:space="preserve">P300KBYCT-ND</t>
  </si>
  <si>
    <t xml:space="preserve">C114667</t>
  </si>
  <si>
    <t xml:space="preserve">2019-RK73H1JTTD1003FCT-ND</t>
  </si>
  <si>
    <t xml:space="preserve">C116674</t>
  </si>
  <si>
    <t xml:space="preserve">R18</t>
  </si>
  <si>
    <t xml:space="preserve">2019-RK73H1JTTD1002FCT-ND</t>
  </si>
  <si>
    <t xml:space="preserve">541-3318-1-ND</t>
  </si>
  <si>
    <t xml:space="preserve">2019-RK73H1ETTP27R4FCT-ND</t>
  </si>
  <si>
    <t xml:space="preserve">2019-RK73H1ETTP1001FCT-ND</t>
  </si>
  <si>
    <t xml:space="preserve">R9</t>
  </si>
  <si>
    <t xml:space="preserve">PinSocket_1x02_P2.54mm_Vertical</t>
  </si>
  <si>
    <t xml:space="preserve">S7035-ND</t>
  </si>
  <si>
    <t xml:space="preserve">401-1427-1-ND</t>
  </si>
  <si>
    <t xml:space="preserve">W25Q128JVPIMCT-ND</t>
  </si>
  <si>
    <t xml:space="preserve">C28380</t>
  </si>
  <si>
    <t xml:space="preserve">C122882</t>
  </si>
  <si>
    <t xml:space="preserve">XF2M-3015-1A</t>
  </si>
  <si>
    <t xml:space="preserve">OR723TR-ND</t>
  </si>
  <si>
    <t xml:space="preserve">N/A</t>
  </si>
  <si>
    <t xml:space="preserve">EPS Burn FET</t>
  </si>
  <si>
    <t xml:space="preserve">742-SQ4401CEY-T1_GE3CT-ND</t>
  </si>
  <si>
    <t xml:space="preserve">Index</t>
  </si>
  <si>
    <t xml:space="preserve">Delivered?</t>
  </si>
  <si>
    <t xml:space="preserve">Manufacturer Part Number</t>
  </si>
  <si>
    <t xml:space="preserve">Manufacturer Name</t>
  </si>
  <si>
    <t xml:space="preserve">Description</t>
  </si>
  <si>
    <t xml:space="preserve">Digi-Key Part Number 1</t>
  </si>
  <si>
    <t xml:space="preserve">Unit Price 1</t>
  </si>
  <si>
    <t xml:space="preserve">Extended Price 1</t>
  </si>
  <si>
    <t xml:space="preserve">Product Link</t>
  </si>
  <si>
    <t xml:space="preserve">Quantity (pcs)</t>
  </si>
  <si>
    <t xml:space="preserve">Quantity Box (pcs)</t>
  </si>
  <si>
    <t xml:space="preserve">SC0914(13)</t>
  </si>
  <si>
    <t xml:space="preserve">Raspberry Pi</t>
  </si>
  <si>
    <t xml:space="preserve">IC MCU 32BIT EXT MEM 56QFN</t>
  </si>
  <si>
    <t xml:space="preserve">https://www.digikey.com/en/products/detail/raspberry-pi/SC0914-13/14306010</t>
  </si>
  <si>
    <t xml:space="preserve">Diodes Incorporated</t>
  </si>
  <si>
    <t xml:space="preserve">IC REG LINEAR 3.3V 1A SOT223</t>
  </si>
  <si>
    <t xml:space="preserve">https://www.digikey.com/en/products/detail/diodes-incorporated/AZ1117CH-3-3TRG1/4470985</t>
  </si>
  <si>
    <t xml:space="preserve">NSR0320MW2T1G</t>
  </si>
  <si>
    <t xml:space="preserve">onsemi</t>
  </si>
  <si>
    <t xml:space="preserve">DIODE SCHOTTKY 20V 1A SOD323</t>
  </si>
  <si>
    <t xml:space="preserve">https://www.digikey.com/en/products/detail/onsemi/NSR0320MW2T1G/1218949</t>
  </si>
  <si>
    <t xml:space="preserve">Abracon LLC</t>
  </si>
  <si>
    <t xml:space="preserve">CRYSTAL 12.0000MHZ 18PF SMD</t>
  </si>
  <si>
    <t xml:space="preserve">535-9067-1-ND</t>
  </si>
  <si>
    <t xml:space="preserve">https://www.digikey.com/en/products/detail/abracon-llc/ABLS-12-000MHZ-B2-T/675262</t>
  </si>
  <si>
    <t xml:space="preserve">1051640001</t>
  </si>
  <si>
    <t xml:space="preserve">Molex</t>
  </si>
  <si>
    <t xml:space="preserve">CONN RCPT USB2.0 MICRO B SMD R/A</t>
  </si>
  <si>
    <t xml:space="preserve">https://www.digikey.com/en/products/detail/molex/1051640001/4555286</t>
  </si>
  <si>
    <t xml:space="preserve">PPPC111LFBN-RC</t>
  </si>
  <si>
    <t xml:space="preserve">Sullins Connector Solutions</t>
  </si>
  <si>
    <t xml:space="preserve">CONN HDR 11POS 0.1 GOLD PCB</t>
  </si>
  <si>
    <t xml:space="preserve">S7044-ND</t>
  </si>
  <si>
    <t xml:space="preserve">https://www.digikey.com/en/products/detail/sullins-connector-solutions/PPPC111LFBN-RC/810183</t>
  </si>
  <si>
    <t xml:space="preserve">PPPC081LFBN-RC</t>
  </si>
  <si>
    <t xml:space="preserve">CONN HDR 8POS 0.1 GOLD PCB</t>
  </si>
  <si>
    <t xml:space="preserve">S7041-ND</t>
  </si>
  <si>
    <t xml:space="preserve">https://www.digikey.com/en/products/detail/sullins-connector-solutions/PPPC081LFBN-RC/810180</t>
  </si>
  <si>
    <t xml:space="preserve">5040501291</t>
  </si>
  <si>
    <t xml:space="preserve">CONN HEADER SMD R/A 12POS 1.5MM</t>
  </si>
  <si>
    <t xml:space="preserve">WM16219CT-ND</t>
  </si>
  <si>
    <t xml:space="preserve">https://www.digikey.com/en/products/detail/molex/5040501291/5154625</t>
  </si>
  <si>
    <t xml:space="preserve">5040500891</t>
  </si>
  <si>
    <t xml:space="preserve">CONN HEADER SMD R/A 8POS 1.5MM</t>
  </si>
  <si>
    <t xml:space="preserve">WM14421CT-ND</t>
  </si>
  <si>
    <t xml:space="preserve">https://www.digikey.com/en/products/detail/molex/5040500891/4693487</t>
  </si>
  <si>
    <t xml:space="preserve">CONN HEADER SMD R/A 2POS 1.5MM</t>
  </si>
  <si>
    <t xml:space="preserve">https://www.digikey.com/en/products/detail/molex/5040500291/9954115</t>
  </si>
  <si>
    <t xml:space="preserve">5040500491</t>
  </si>
  <si>
    <t xml:space="preserve">CONN HEADER SMD R/A 4POS 1.5MM</t>
  </si>
  <si>
    <t xml:space="preserve">https://www.digikey.com/en/products/detail/molex/5040500491/4357649</t>
  </si>
  <si>
    <t xml:space="preserve">W25Q128JVPIM TR</t>
  </si>
  <si>
    <t xml:space="preserve">Winbond Electronics</t>
  </si>
  <si>
    <t xml:space="preserve">IC FLASH 128MBIT SPI/QUAD 8WSON</t>
  </si>
  <si>
    <t xml:space="preserve">https://www.digikey.com/en/products/detail/winbond-electronics/W25Q128JVPIM-TR/6819720</t>
  </si>
  <si>
    <t xml:space="preserve">KMR221GLFS</t>
  </si>
  <si>
    <t xml:space="preserve">C&amp;K</t>
  </si>
  <si>
    <t xml:space="preserve">SWITCH TACTILE SPST-NO 0.05A 32V</t>
  </si>
  <si>
    <t xml:space="preserve">https://www.digikey.com/en/products/detail/sullins-connector-solutions/PPPC021LFBN-RC/810174</t>
  </si>
  <si>
    <t xml:space="preserve">C0603C270F3HACAUTO</t>
  </si>
  <si>
    <t xml:space="preserve">KEMET</t>
  </si>
  <si>
    <t xml:space="preserve">CAP CER 0603 27PF 25V ULTRA STAB</t>
  </si>
  <si>
    <t xml:space="preserve">399-C0603C270F3HACAUTOCT-ND</t>
  </si>
  <si>
    <t xml:space="preserve">https://www.digikey.com/en/products/detail/kemet/C0603C270F3HACAUTO/7956447</t>
  </si>
  <si>
    <t xml:space="preserve">CL31B106MOHNNNE</t>
  </si>
  <si>
    <t xml:space="preserve">Samsung Electro-Mechanics</t>
  </si>
  <si>
    <t xml:space="preserve">CAP CER 10UF 16V X7R 1206</t>
  </si>
  <si>
    <t xml:space="preserve">https://www.digikey.com/en/products/detail/samsung-electro-mechanics/CL31B106MOHNNNE/5961125</t>
  </si>
  <si>
    <t xml:space="preserve">CL31B226MPHNNNE</t>
  </si>
  <si>
    <t xml:space="preserve">CAP CER 22UF 10V X7R 1206</t>
  </si>
  <si>
    <t xml:space="preserve">1276-3148-1-ND</t>
  </si>
  <si>
    <t xml:space="preserve">https://www.digikey.com/en/products/detail/samsung-electro-mechanics/CL31B226MPHNNNE/3888806</t>
  </si>
  <si>
    <t xml:space="preserve">CL10B105KP8NNNC</t>
  </si>
  <si>
    <t xml:space="preserve">CAP CER 1UF 10V X7R 0603</t>
  </si>
  <si>
    <t xml:space="preserve">https://www.digikey.com/en/products/detail/samsung-electro-mechanics/CL10B105KP8NNNC/3887604</t>
  </si>
  <si>
    <t xml:space="preserve">CL10B104KB8NNWC</t>
  </si>
  <si>
    <t xml:space="preserve">CAP CER 0.1UF 50V X7R 0603</t>
  </si>
  <si>
    <t xml:space="preserve">https://www.digikey.com/en/products/detail/samsung-electro-mechanics/CL10B104KB8NNWC/3887593</t>
  </si>
  <si>
    <t xml:space="preserve">RK73H1JTTD1002F</t>
  </si>
  <si>
    <t xml:space="preserve">KOA Speer Electronics, Inc.</t>
  </si>
  <si>
    <t xml:space="preserve">RES 10K OHM 1% 1/10W 0603</t>
  </si>
  <si>
    <t xml:space="preserve">https://www.digikey.com/en/products/detail/koa-speer-electronics-inc/RK73H1JTTD1002F/9844954</t>
  </si>
  <si>
    <t xml:space="preserve">RK73H1JTTD1001F</t>
  </si>
  <si>
    <t xml:space="preserve">RES 1K OHM 1% 1/8W 0603</t>
  </si>
  <si>
    <t xml:space="preserve">2019-RK73H1JTTD1001FCT-ND</t>
  </si>
  <si>
    <t xml:space="preserve">https://www.digikey.com/en/products/detail/koa-speer-electronics-inc/RK73H1JTTD1001F/9844844</t>
  </si>
  <si>
    <t xml:space="preserve">RK73H1JTTD27R4F</t>
  </si>
  <si>
    <t xml:space="preserve">RES 27.4 OHM 1% 1/8W 0603</t>
  </si>
  <si>
    <t xml:space="preserve">2019-RK73H1JTTD27R4FCT-ND</t>
  </si>
  <si>
    <t xml:space="preserve">https://www.digikey.com/en/products/detail/koa-speer-electronics-inc/RK73H1JTTD27R4F/9845149</t>
  </si>
  <si>
    <t xml:space="preserve">B1701UYG-20D000114U1930</t>
  </si>
  <si>
    <t xml:space="preserve">Harvatek Corporation</t>
  </si>
  <si>
    <t xml:space="preserve">LED YLW-GRN DIFFUSED 0805 SMD</t>
  </si>
  <si>
    <t xml:space="preserve">https://www.digikey.com/en/products/detail/harvatek-corporation/B1701UYG-20D000114U1930/16671747</t>
  </si>
  <si>
    <t xml:space="preserve">TSM500P02CX RFG</t>
  </si>
  <si>
    <t xml:space="preserve">Taiwan Semiconductor Corporation</t>
  </si>
  <si>
    <t xml:space="preserve">MOSFET P-CHANNEL 20V 4.7A SOT23</t>
  </si>
  <si>
    <t xml:space="preserve">https://www.digikey.com/en/products/detail/taiwan-semiconductor-corporation/TSM500P02CX-RFG/7360423</t>
  </si>
  <si>
    <t xml:space="preserve">WSL1206R0650FEA</t>
  </si>
  <si>
    <t xml:space="preserve">Vishay Dale</t>
  </si>
  <si>
    <t xml:space="preserve">RES 0.065 OHM 1% 1/4W 1206</t>
  </si>
  <si>
    <t xml:space="preserve">https://www.digikey.com/en/products/detail/vishay-dale/WSL1206R0650FEA/9758329</t>
  </si>
  <si>
    <t xml:space="preserve">20021121-00008C4LF</t>
  </si>
  <si>
    <t xml:space="preserve">Amphenol ICC (FCI)</t>
  </si>
  <si>
    <t xml:space="preserve">CONN HEADER SMD 8POS 1.27MM</t>
  </si>
  <si>
    <t xml:space="preserve">609-3694-1-ND</t>
  </si>
  <si>
    <t xml:space="preserve">https://www.digikey.com/en/products/detail/amphenol-cs-fci/20021121-00008C4LF/2209054</t>
  </si>
  <si>
    <t xml:space="preserve">SC0889</t>
  </si>
  <si>
    <t xml:space="preserve">RASPBERRY PI DEBUG PROBE</t>
  </si>
  <si>
    <t xml:space="preserve">2648-SC0889-ND</t>
  </si>
  <si>
    <t xml:space="preserve">https://www.digikey.com/en/products/detail/raspberry-pi/SC0889/17877576?s=N4IgTCBcDaIEoEMDOAHARgUwE5YJ4AIAFAS3wBEM0BXAcxAF0BfIA</t>
  </si>
  <si>
    <t xml:space="preserve">INA180A3IDBVR</t>
  </si>
  <si>
    <t xml:space="preserve">Texas Instruments</t>
  </si>
  <si>
    <t xml:space="preserve">IC CURR SENSE 1 CIRCUIT SOT23-5</t>
  </si>
  <si>
    <t xml:space="preserve">https://www.digikey.com/en/products/detail/texas-instruments/INA180A3IDBVR/8132988</t>
  </si>
  <si>
    <t xml:space="preserve">PPPC061LGBN-RC</t>
  </si>
  <si>
    <t xml:space="preserve">CONN HDR 6POS 0.1 GOLD PCB R/A</t>
  </si>
  <si>
    <t xml:space="preserve">S5481-ND</t>
  </si>
  <si>
    <t xml:space="preserve">https://www.digikey.com/en/products/detail/sullins-connector-solutions/PPPC061LGBN-RC/775939</t>
  </si>
  <si>
    <t xml:space="preserve">MAX706RESA + T</t>
  </si>
  <si>
    <t xml:space="preserve">PPPC021LFBN-RC</t>
  </si>
  <si>
    <t xml:space="preserve">CONN HDR 2POS 0.1 GOLD PCB</t>
  </si>
  <si>
    <t xml:space="preserve">MICRO SD PUSH/PUSH SMALL 8C</t>
  </si>
  <si>
    <t xml:space="preserve">WM11190TR-ND</t>
  </si>
  <si>
    <t xml:space="preserve">Omron Electronics Inc-EMC Div</t>
  </si>
  <si>
    <t xml:space="preserve">CONN FPC 30POS 0.5MM R/A</t>
  </si>
  <si>
    <t xml:space="preserve">FAN5331SX</t>
  </si>
  <si>
    <t xml:space="preserve">Onsemi</t>
  </si>
  <si>
    <t xml:space="preserve">DC-DC Switching Boost (Step Up) Regulator</t>
  </si>
  <si>
    <t xml:space="preserve">AOTA-B252010S100MT</t>
  </si>
  <si>
    <t xml:space="preserve">FIXED IND 10UH 1.2A 420MOHM SMD</t>
  </si>
  <si>
    <t xml:space="preserve">Total Price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</si>
</sst>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2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0000"/>
      <name val="Calibri"/>
      <family val="0"/>
      <charset val="1"/>
    </font>
    <font>
      <sz val="11"/>
      <name val="Calibri"/>
      <family val="2"/>
      <charset val="1"/>
    </font>
    <font>
      <sz val="11"/>
      <color theme="1"/>
      <name val="Calibri"/>
      <family val="0"/>
      <charset val="1"/>
    </font>
    <font>
      <sz val="11"/>
      <color theme="1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000000"/>
      <name val="Calibri"/>
      <family val="0"/>
      <charset val="1"/>
    </font>
    <font>
      <u val="single"/>
      <sz val="11"/>
      <color theme="10"/>
      <name val="Calibri"/>
      <family val="0"/>
      <charset val="1"/>
    </font>
    <font>
      <sz val="11"/>
      <color rgb="FF0000FF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CC"/>
        <bgColor rgb="FFE2F0D9"/>
      </patternFill>
    </fill>
    <fill>
      <patternFill patternType="solid">
        <fgColor theme="9" tint="0.7999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theme="9" tint="0.3999"/>
      </top>
      <bottom style="thin">
        <color theme="9" tint="0.3999"/>
      </bottom>
      <diagonal/>
    </border>
    <border diagonalUp="false" diagonalDown="false">
      <left style="thin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1"/>
    <cellStyle name="*unknown*" xfId="20" builtinId="8"/>
  </cellStyles>
  <dxfs count="4">
    <dxf>
      <fill>
        <patternFill patternType="solid">
          <bgColor rgb="FF000000"/>
        </patternFill>
      </fill>
    </dxf>
    <dxf>
      <fill>
        <patternFill patternType="solid">
          <fgColor rgb="FFE2F0D9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222222"/>
          <bgColor rgb="FF00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payload_board" displayName="payload_board" ref="A1:J41" headerRowCount="1" totalsRowCount="0" totalsRowShown="0">
  <autoFilter ref="A1:J41"/>
  <tableColumns count="10">
    <tableColumn id="1" name="Id"/>
    <tableColumn id="2" name="Designator"/>
    <tableColumn id="3" name="Footprint"/>
    <tableColumn id="4" name="Quantity"/>
    <tableColumn id="5" name="Designation"/>
    <tableColumn id="6" name="Inventory"/>
    <tableColumn id="7" name="Needed"/>
    <tableColumn id="8" name="Order Quantity"/>
    <tableColumn id="9" name="Part Number (Digikey)"/>
    <tableColumn id="10" name="Part Number JLC"/>
  </tableColumns>
</table>
</file>

<file path=xl/tables/table2.xml><?xml version="1.0" encoding="utf-8"?>
<table xmlns="http://schemas.openxmlformats.org/spreadsheetml/2006/main" id="2" name="payload_board_074__3" displayName="payload_board_074__3" ref="A1:H41" headerRowCount="1" totalsRowCount="0" totalsRowShown="0">
  <autoFilter ref="A1:H41"/>
  <tableColumns count="8">
    <tableColumn id="1" name="Id"/>
    <tableColumn id="2" name="Designator"/>
    <tableColumn id="3" name="Footprint"/>
    <tableColumn id="4" name="Quantity"/>
    <tableColumn id="5" name="Designation"/>
    <tableColumn id="6" name="JLC PN"/>
    <tableColumn id="7" name="Column1"/>
    <tableColumn id="8" name="_1"/>
  </tableColumns>
</table>
</file>

<file path=xl/tables/table3.xml><?xml version="1.0" encoding="utf-8"?>
<table xmlns="http://schemas.openxmlformats.org/spreadsheetml/2006/main" id="3" name="payload_board_074__4" displayName="payload_board_074__4" ref="A1:J37" headerRowCount="1" totalsRowCount="0" totalsRowShown="0">
  <autoFilter ref="A1:J37"/>
  <tableColumns count="10">
    <tableColumn id="1" name="Id"/>
    <tableColumn id="2" name="Designator"/>
    <tableColumn id="3" name="Footprint"/>
    <tableColumn id="4" name="Quantity"/>
    <tableColumn id="5" name="Designation"/>
    <tableColumn id="6" name="JLC PN"/>
    <tableColumn id="7" name="DK PN"/>
    <tableColumn id="8" name="Inv"/>
    <tableColumn id="9" name="Needed"/>
    <tableColumn id="10" name="Column2"/>
  </tableColumns>
</table>
</file>

<file path=xl/tables/table4.xml><?xml version="1.0" encoding="utf-8"?>
<table xmlns="http://schemas.openxmlformats.org/spreadsheetml/2006/main" id="4" name="payload_board_074__44" displayName="payload_board_074__44" ref="A1:J37" headerRowCount="1" totalsRowCount="0" totalsRowShown="0">
  <autoFilter ref="A1:J37"/>
  <tableColumns count="10">
    <tableColumn id="1" name="Id"/>
    <tableColumn id="2" name="Designator"/>
    <tableColumn id="3" name="Footprint"/>
    <tableColumn id="4" name="Quantity"/>
    <tableColumn id="5" name="Designation"/>
    <tableColumn id="6" name="JLC PN"/>
    <tableColumn id="7" name="DK PN"/>
    <tableColumn id="8" name="Inv"/>
    <tableColumn id="9" name="Needed"/>
    <tableColumn id="10" name="Column2"/>
  </tableColumns>
</table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digikey.com/en/products/detail/raspberry-pi/SC0914-13/14306010" TargetMode="External"/><Relationship Id="rId2" Type="http://schemas.openxmlformats.org/officeDocument/2006/relationships/hyperlink" Target="https://www.digikey.com/en/products/detail/diodes-incorporated/AZ1117CH-3-3TRG1/4470985" TargetMode="External"/><Relationship Id="rId3" Type="http://schemas.openxmlformats.org/officeDocument/2006/relationships/hyperlink" Target="https://www.digikey.com/en/products/detail/onsemi/NSR0320MW2T1G/1218949" TargetMode="External"/><Relationship Id="rId4" Type="http://schemas.openxmlformats.org/officeDocument/2006/relationships/hyperlink" Target="https://www.digikey.com/en/products/detail/abracon-llc/ABLS-12-000MHZ-B2-T/675262" TargetMode="External"/><Relationship Id="rId5" Type="http://schemas.openxmlformats.org/officeDocument/2006/relationships/hyperlink" Target="https://www.digikey.com/en/products/detail/molex/1051640001/4555286" TargetMode="External"/><Relationship Id="rId6" Type="http://schemas.openxmlformats.org/officeDocument/2006/relationships/hyperlink" Target="https://www.digikey.com/en/products/detail/sullins-connector-solutions/PPPC111LFBN-RC/810183" TargetMode="External"/><Relationship Id="rId7" Type="http://schemas.openxmlformats.org/officeDocument/2006/relationships/hyperlink" Target="https://www.digikey.com/en/products/detail/sullins-connector-solutions/PPPC081LFBN-RC/810180" TargetMode="External"/><Relationship Id="rId8" Type="http://schemas.openxmlformats.org/officeDocument/2006/relationships/hyperlink" Target="https://www.digikey.com/en/products/detail/molex/5040501291/5154625" TargetMode="External"/><Relationship Id="rId9" Type="http://schemas.openxmlformats.org/officeDocument/2006/relationships/hyperlink" Target="https://www.digikey.com/en/products/detail/molex/5040500891/4693487" TargetMode="External"/><Relationship Id="rId10" Type="http://schemas.openxmlformats.org/officeDocument/2006/relationships/hyperlink" Target="https://www.digikey.com/en/products/detail/molex/5040500291/9954115" TargetMode="External"/><Relationship Id="rId11" Type="http://schemas.openxmlformats.org/officeDocument/2006/relationships/hyperlink" Target="https://www.digikey.com/en/products/detail/molex/5040500491/4357649" TargetMode="External"/><Relationship Id="rId12" Type="http://schemas.openxmlformats.org/officeDocument/2006/relationships/hyperlink" Target="https://www.digikey.com/en/products/detail/winbond-electronics/W25Q128JVPIM-TR/6819720" TargetMode="External"/><Relationship Id="rId13" Type="http://schemas.openxmlformats.org/officeDocument/2006/relationships/hyperlink" Target="https://www.digikey.com/en/products/detail/sullins-connector-solutions/PPPC021LFBN-RC/810174" TargetMode="External"/><Relationship Id="rId14" Type="http://schemas.openxmlformats.org/officeDocument/2006/relationships/hyperlink" Target="https://www.digikey.com/en/products/detail/kemet/C0603C270F3HACAUTO/7956447" TargetMode="External"/><Relationship Id="rId15" Type="http://schemas.openxmlformats.org/officeDocument/2006/relationships/hyperlink" Target="https://www.digikey.com/en/products/detail/samsung-electro-mechanics/CL31B106MOHNNNE/5961125" TargetMode="External"/><Relationship Id="rId16" Type="http://schemas.openxmlformats.org/officeDocument/2006/relationships/hyperlink" Target="https://www.digikey.com/en/products/detail/samsung-electro-mechanics/CL31B226MPHNNNE/3888806" TargetMode="External"/><Relationship Id="rId17" Type="http://schemas.openxmlformats.org/officeDocument/2006/relationships/hyperlink" Target="https://www.digikey.com/en/products/detail/samsung-electro-mechanics/CL10B105KP8NNNC/3887604" TargetMode="External"/><Relationship Id="rId18" Type="http://schemas.openxmlformats.org/officeDocument/2006/relationships/hyperlink" Target="https://www.digikey.com/en/products/detail/samsung-electro-mechanics/CL10B104KB8NNWC/3887593" TargetMode="External"/><Relationship Id="rId19" Type="http://schemas.openxmlformats.org/officeDocument/2006/relationships/hyperlink" Target="https://www.digikey.com/en/products/detail/koa-speer-electronics-inc/RK73H1JTTD1002F/9844954" TargetMode="External"/><Relationship Id="rId20" Type="http://schemas.openxmlformats.org/officeDocument/2006/relationships/hyperlink" Target="https://www.digikey.com/en/products/detail/koa-speer-electronics-inc/RK73H1JTTD1001F/9844844" TargetMode="External"/><Relationship Id="rId21" Type="http://schemas.openxmlformats.org/officeDocument/2006/relationships/hyperlink" Target="https://www.digikey.com/en/products/detail/koa-speer-electronics-inc/RK73H1JTTD27R4F/9845149" TargetMode="External"/><Relationship Id="rId22" Type="http://schemas.openxmlformats.org/officeDocument/2006/relationships/hyperlink" Target="https://www.digikey.com/en/products/detail/harvatek-corporation/B1701UYG-20D000114U1930/16671747" TargetMode="External"/><Relationship Id="rId23" Type="http://schemas.openxmlformats.org/officeDocument/2006/relationships/hyperlink" Target="https://www.digikey.com/en/products/detail/taiwan-semiconductor-corporation/TSM500P02CX-RFG/7360423" TargetMode="External"/><Relationship Id="rId24" Type="http://schemas.openxmlformats.org/officeDocument/2006/relationships/hyperlink" Target="https://www.digikey.com/en/products/detail/vishay-dale/WSL1206R0650FEA/9758329" TargetMode="External"/><Relationship Id="rId25" Type="http://schemas.openxmlformats.org/officeDocument/2006/relationships/hyperlink" Target="https://www.digikey.com/en/products/detail/amphenol-cs-fci/20021121-00008C4LF/2209054" TargetMode="External"/><Relationship Id="rId26" Type="http://schemas.openxmlformats.org/officeDocument/2006/relationships/hyperlink" Target="https://www.digikey.com/en/products/detail/raspberry-pi/SC0889/17877576?s=N4IgTCBcDaIEoEMDOAHARgUwE5YJ4AIAFAS3wBEM0BXAcxAF0BfIA" TargetMode="External"/><Relationship Id="rId27" Type="http://schemas.openxmlformats.org/officeDocument/2006/relationships/hyperlink" Target="https://www.digikey.com/en/products/detail/texas-instruments/INA180A3IDBVR/8132988" TargetMode="External"/><Relationship Id="rId28" Type="http://schemas.openxmlformats.org/officeDocument/2006/relationships/hyperlink" Target="https://www.digikey.com/en/products/detail/sullins-connector-solutions/PPPC061LGBN-RC/775939" TargetMode="External"/><Relationship Id="rId29" Type="http://schemas.openxmlformats.org/officeDocument/2006/relationships/hyperlink" Target="https://www.digikey.com/short/tpwbdmf4" TargetMode="External"/><Relationship Id="rId30" Type="http://schemas.openxmlformats.org/officeDocument/2006/relationships/hyperlink" Target="https://www.digikey.com/short/32d9dhdj" TargetMode="External"/><Relationship Id="rId31" Type="http://schemas.openxmlformats.org/officeDocument/2006/relationships/hyperlink" Target="https://www.newark.com/onsemi/fan5331sx/dc-dc-switching-boost-step-up/dp/87X8713" TargetMode="External"/><Relationship Id="rId32" Type="http://schemas.openxmlformats.org/officeDocument/2006/relationships/hyperlink" Target="https://www.digikey.com/short/7hjjb4v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7" activeCellId="0" sqref="H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4.46"/>
    <col collapsed="false" customWidth="true" hidden="false" outlineLevel="0" max="2" min="2" style="0" width="30.77"/>
    <col collapsed="false" customWidth="true" hidden="false" outlineLevel="0" max="3" min="3" style="0" width="45.46"/>
    <col collapsed="false" customWidth="true" hidden="false" outlineLevel="0" max="4" min="4" style="0" width="10.07"/>
    <col collapsed="false" customWidth="true" hidden="false" outlineLevel="0" max="5" min="5" style="0" width="18.69"/>
    <col collapsed="false" customWidth="true" hidden="false" outlineLevel="0" max="6" min="6" style="0" width="15.85"/>
    <col collapsed="false" customWidth="true" hidden="false" outlineLevel="0" max="7" min="7" style="0" width="10.15"/>
    <col collapsed="false" customWidth="true" hidden="false" outlineLevel="0" max="8" min="8" style="0" width="1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</row>
    <row r="2" customFormat="false" ht="14.25" hidden="false" customHeight="false" outlineLevel="0" collapsed="false">
      <c r="A2" s="0" t="n">
        <v>26</v>
      </c>
      <c r="B2" s="0" t="s">
        <v>10</v>
      </c>
      <c r="C2" s="0" t="s">
        <v>11</v>
      </c>
      <c r="D2" s="0" t="n">
        <v>1</v>
      </c>
      <c r="E2" s="0" t="s">
        <v>12</v>
      </c>
      <c r="G2" s="0" t="s">
        <v>13</v>
      </c>
      <c r="H2" s="0" t="n">
        <v>1</v>
      </c>
      <c r="I2" s="0" t="n">
        <f aca="false">MAX(0,(payload_board_074__44[[#This Row],[Quantity]]*5)-payload_board_074__44[[#This Row],[Inv]])</f>
        <v>4</v>
      </c>
    </row>
    <row r="3" customFormat="false" ht="14.25" hidden="false" customHeight="false" outlineLevel="0" collapsed="false">
      <c r="A3" s="0" t="n">
        <v>11</v>
      </c>
      <c r="B3" s="2" t="s">
        <v>14</v>
      </c>
      <c r="C3" s="0" t="s">
        <v>11</v>
      </c>
      <c r="D3" s="0" t="n">
        <v>1</v>
      </c>
      <c r="E3" s="0" t="s">
        <v>15</v>
      </c>
      <c r="G3" s="0" t="s">
        <v>16</v>
      </c>
      <c r="H3" s="0" t="n">
        <v>8</v>
      </c>
      <c r="I3" s="0" t="n">
        <f aca="false">MAX(0,(payload_board_074__44[[#This Row],[Quantity]]*5)-payload_board_074__44[[#This Row],[Inv]])</f>
        <v>0</v>
      </c>
    </row>
    <row r="4" customFormat="false" ht="14.25" hidden="false" customHeight="false" outlineLevel="0" collapsed="false">
      <c r="A4" s="0" t="n">
        <v>8</v>
      </c>
      <c r="B4" s="0" t="s">
        <v>17</v>
      </c>
      <c r="C4" s="0" t="s">
        <v>18</v>
      </c>
      <c r="D4" s="0" t="n">
        <v>5</v>
      </c>
      <c r="E4" s="0" t="s">
        <v>19</v>
      </c>
      <c r="F4" s="0" t="s">
        <v>20</v>
      </c>
    </row>
    <row r="5" customFormat="false" ht="14.25" hidden="false" customHeight="false" outlineLevel="0" collapsed="false">
      <c r="A5" s="0" t="n">
        <v>6</v>
      </c>
      <c r="B5" s="0" t="s">
        <v>21</v>
      </c>
      <c r="C5" s="0" t="s">
        <v>18</v>
      </c>
      <c r="D5" s="0" t="n">
        <v>2</v>
      </c>
      <c r="E5" s="0" t="s">
        <v>22</v>
      </c>
      <c r="F5" s="0" t="s">
        <v>23</v>
      </c>
      <c r="H5" s="0" t="n">
        <v>10</v>
      </c>
    </row>
    <row r="6" customFormat="false" ht="14.25" hidden="false" customHeight="false" outlineLevel="0" collapsed="false">
      <c r="A6" s="0" t="n">
        <v>18</v>
      </c>
      <c r="B6" s="0" t="s">
        <v>24</v>
      </c>
      <c r="C6" s="0" t="s">
        <v>25</v>
      </c>
      <c r="D6" s="0" t="n">
        <v>2</v>
      </c>
      <c r="E6" s="0" t="s">
        <v>26</v>
      </c>
      <c r="F6" s="0" t="s">
        <v>27</v>
      </c>
      <c r="H6" s="0" t="n">
        <v>27</v>
      </c>
    </row>
    <row r="7" customFormat="false" ht="14.25" hidden="false" customHeight="false" outlineLevel="0" collapsed="false">
      <c r="A7" s="0" t="n">
        <v>31</v>
      </c>
      <c r="B7" s="0" t="s">
        <v>28</v>
      </c>
      <c r="C7" s="0" t="s">
        <v>29</v>
      </c>
      <c r="D7" s="0" t="n">
        <v>1</v>
      </c>
      <c r="E7" s="0" t="s">
        <v>30</v>
      </c>
      <c r="G7" s="0" t="s">
        <v>31</v>
      </c>
      <c r="H7" s="0" t="n">
        <v>2</v>
      </c>
      <c r="I7" s="0" t="n">
        <f aca="false">MAX(0,(payload_board_074__44[[#This Row],[Quantity]]*5)-payload_board_074__44[[#This Row],[Inv]])</f>
        <v>3</v>
      </c>
    </row>
    <row r="8" customFormat="false" ht="14.25" hidden="false" customHeight="false" outlineLevel="0" collapsed="false">
      <c r="A8" s="0" t="n">
        <v>2</v>
      </c>
      <c r="B8" s="0" t="s">
        <v>32</v>
      </c>
      <c r="C8" s="0" t="s">
        <v>18</v>
      </c>
      <c r="D8" s="0" t="n">
        <v>10</v>
      </c>
      <c r="E8" s="0" t="s">
        <v>33</v>
      </c>
      <c r="F8" s="3" t="s">
        <v>34</v>
      </c>
      <c r="H8" s="0" t="n">
        <v>30</v>
      </c>
    </row>
    <row r="9" customFormat="false" ht="14.25" hidden="false" customHeight="false" outlineLevel="0" collapsed="false">
      <c r="A9" s="0" t="n">
        <v>44</v>
      </c>
      <c r="B9" s="0" t="s">
        <v>35</v>
      </c>
      <c r="C9" s="0" t="s">
        <v>36</v>
      </c>
      <c r="D9" s="0" t="n">
        <v>1</v>
      </c>
      <c r="E9" s="0" t="s">
        <v>37</v>
      </c>
      <c r="G9" s="2" t="s">
        <v>38</v>
      </c>
      <c r="H9" s="0" t="n">
        <v>3</v>
      </c>
      <c r="I9" s="0" t="n">
        <f aca="false">MAX(0,(payload_board_074__44[[#This Row],[Quantity]]*5)-payload_board_074__44[[#This Row],[Inv]])</f>
        <v>2</v>
      </c>
    </row>
    <row r="10" customFormat="false" ht="14.25" hidden="false" customHeight="false" outlineLevel="0" collapsed="false">
      <c r="B10" s="0" t="s">
        <v>39</v>
      </c>
      <c r="C10" s="0" t="s">
        <v>36</v>
      </c>
      <c r="D10" s="0" t="n">
        <v>1</v>
      </c>
      <c r="E10" s="0" t="s">
        <v>40</v>
      </c>
      <c r="H10" s="0" t="n">
        <v>6</v>
      </c>
      <c r="I10" s="0" t="n">
        <f aca="false">MAX(0,(payload_board_074__44[[#This Row],[Quantity]]*5)-payload_board_074__44[[#This Row],[Inv]])</f>
        <v>0</v>
      </c>
    </row>
    <row r="11" customFormat="false" ht="14.25" hidden="false" customHeight="false" outlineLevel="0" collapsed="false">
      <c r="B11" s="0" t="s">
        <v>41</v>
      </c>
      <c r="C11" s="0" t="s">
        <v>36</v>
      </c>
      <c r="D11" s="0" t="n">
        <v>1</v>
      </c>
      <c r="E11" s="2" t="s">
        <v>42</v>
      </c>
      <c r="G11" s="2" t="s">
        <v>43</v>
      </c>
      <c r="H11" s="0" t="n">
        <v>2</v>
      </c>
      <c r="I11" s="0" t="n">
        <f aca="false">MAX(0,(payload_board_074__44[[#This Row],[Quantity]]*5)-payload_board_074__44[[#This Row],[Inv]])</f>
        <v>3</v>
      </c>
    </row>
    <row r="12" customFormat="false" ht="14.25" hidden="false" customHeight="false" outlineLevel="0" collapsed="false">
      <c r="A12" s="0" t="n">
        <v>3</v>
      </c>
      <c r="B12" s="0" t="s">
        <v>44</v>
      </c>
      <c r="C12" s="0" t="s">
        <v>45</v>
      </c>
      <c r="D12" s="0" t="n">
        <v>3</v>
      </c>
      <c r="E12" s="0" t="s">
        <v>46</v>
      </c>
      <c r="F12" s="3" t="s">
        <v>47</v>
      </c>
    </row>
    <row r="13" customFormat="false" ht="14.25" hidden="false" customHeight="false" outlineLevel="0" collapsed="false">
      <c r="A13" s="0" t="n">
        <v>19</v>
      </c>
      <c r="B13" s="0" t="s">
        <v>48</v>
      </c>
      <c r="C13" s="0" t="s">
        <v>49</v>
      </c>
      <c r="D13" s="0" t="n">
        <v>1</v>
      </c>
      <c r="E13" s="0" t="s">
        <v>50</v>
      </c>
      <c r="F13" s="0" t="s">
        <v>51</v>
      </c>
    </row>
    <row r="14" customFormat="false" ht="14.25" hidden="false" customHeight="false" outlineLevel="0" collapsed="false">
      <c r="A14" s="0" t="n">
        <v>35</v>
      </c>
      <c r="B14" s="0" t="s">
        <v>52</v>
      </c>
      <c r="C14" s="0" t="s">
        <v>53</v>
      </c>
      <c r="D14" s="0" t="n">
        <v>1</v>
      </c>
      <c r="E14" s="0" t="s">
        <v>54</v>
      </c>
      <c r="G14" s="0" t="s">
        <v>55</v>
      </c>
      <c r="H14" s="0" t="n">
        <v>5</v>
      </c>
      <c r="I14" s="0" t="n">
        <f aca="false">MAX(0,(payload_board_074__44[[#This Row],[Quantity]]*5)-payload_board_074__44[[#This Row],[Inv]])</f>
        <v>0</v>
      </c>
    </row>
    <row r="15" customFormat="false" ht="14.25" hidden="false" customHeight="false" outlineLevel="0" collapsed="false">
      <c r="A15" s="0" t="n">
        <v>14</v>
      </c>
      <c r="B15" s="0" t="s">
        <v>56</v>
      </c>
      <c r="C15" s="0" t="s">
        <v>57</v>
      </c>
      <c r="D15" s="0" t="n">
        <v>2</v>
      </c>
      <c r="E15" s="0" t="s">
        <v>58</v>
      </c>
      <c r="G15" s="0" t="s">
        <v>59</v>
      </c>
      <c r="H15" s="0" t="n">
        <v>6</v>
      </c>
      <c r="I15" s="0" t="n">
        <f aca="false">MAX(0,(payload_board_074__44[[#This Row],[Quantity]]*5)-payload_board_074__44[[#This Row],[Inv]])</f>
        <v>4</v>
      </c>
    </row>
    <row r="16" customFormat="false" ht="14.25" hidden="false" customHeight="false" outlineLevel="0" collapsed="false">
      <c r="A16" s="0" t="n">
        <v>27</v>
      </c>
      <c r="B16" s="0" t="s">
        <v>60</v>
      </c>
      <c r="C16" s="0" t="s">
        <v>61</v>
      </c>
      <c r="D16" s="0" t="n">
        <v>1</v>
      </c>
      <c r="E16" s="0" t="s">
        <v>62</v>
      </c>
      <c r="G16" s="0" t="s">
        <v>63</v>
      </c>
      <c r="H16" s="0" t="n">
        <v>4</v>
      </c>
      <c r="I16" s="0" t="n">
        <f aca="false">MAX(0,(payload_board_074__44[[#This Row],[Quantity]]*5)-payload_board_074__44[[#This Row],[Inv]])</f>
        <v>1</v>
      </c>
    </row>
    <row r="17" customFormat="false" ht="14.25" hidden="false" customHeight="false" outlineLevel="0" collapsed="false">
      <c r="A17" s="0" t="n">
        <v>32</v>
      </c>
      <c r="B17" s="0" t="s">
        <v>64</v>
      </c>
      <c r="C17" s="0" t="s">
        <v>65</v>
      </c>
      <c r="D17" s="0" t="n">
        <v>1</v>
      </c>
      <c r="E17" s="0" t="s">
        <v>66</v>
      </c>
      <c r="G17" s="0" t="s">
        <v>67</v>
      </c>
      <c r="H17" s="0" t="n">
        <v>2</v>
      </c>
      <c r="I17" s="0" t="n">
        <f aca="false">MAX(0,(payload_board_074__44[[#This Row],[Quantity]]*5)-payload_board_074__44[[#This Row],[Inv]])</f>
        <v>3</v>
      </c>
    </row>
    <row r="18" customFormat="false" ht="14.25" hidden="false" customHeight="false" outlineLevel="0" collapsed="false">
      <c r="A18" s="0" t="n">
        <v>46</v>
      </c>
      <c r="B18" s="0" t="s">
        <v>68</v>
      </c>
      <c r="C18" s="0" t="s">
        <v>69</v>
      </c>
      <c r="D18" s="0" t="n">
        <v>1</v>
      </c>
      <c r="E18" s="0" t="s">
        <v>70</v>
      </c>
      <c r="G18" s="0" t="s">
        <v>71</v>
      </c>
      <c r="I18" s="0" t="n">
        <f aca="false">MAX(0,(payload_board_074__44[[#This Row],[Quantity]]*5)-payload_board_074__44[[#This Row],[Inv]])</f>
        <v>5</v>
      </c>
    </row>
    <row r="19" customFormat="false" ht="14.25" hidden="false" customHeight="false" outlineLevel="0" collapsed="false">
      <c r="A19" s="0" t="n">
        <v>4</v>
      </c>
      <c r="B19" s="0" t="s">
        <v>72</v>
      </c>
      <c r="C19" s="0" t="s">
        <v>73</v>
      </c>
      <c r="D19" s="0" t="n">
        <v>1</v>
      </c>
      <c r="E19" s="0" t="s">
        <v>74</v>
      </c>
      <c r="G19" s="0" t="s">
        <v>75</v>
      </c>
      <c r="H19" s="0" t="n">
        <v>3</v>
      </c>
      <c r="I19" s="0" t="n">
        <f aca="false">MAX(0,(payload_board_074__44[[#This Row],[Quantity]]*5)-payload_board_074__44[[#This Row],[Inv]])</f>
        <v>2</v>
      </c>
    </row>
    <row r="20" customFormat="false" ht="14.25" hidden="false" customHeight="false" outlineLevel="0" collapsed="false">
      <c r="A20" s="0" t="n">
        <v>29</v>
      </c>
      <c r="B20" s="0" t="s">
        <v>76</v>
      </c>
      <c r="C20" s="0" t="s">
        <v>77</v>
      </c>
      <c r="D20" s="0" t="n">
        <v>1</v>
      </c>
      <c r="E20" s="0" t="s">
        <v>78</v>
      </c>
      <c r="G20" s="0" t="s">
        <v>79</v>
      </c>
      <c r="H20" s="0" t="n">
        <v>2</v>
      </c>
      <c r="I20" s="0" t="n">
        <f aca="false">MAX(0,(payload_board_074__44[[#This Row],[Quantity]]*5)-payload_board_074__44[[#This Row],[Inv]])</f>
        <v>3</v>
      </c>
    </row>
    <row r="21" customFormat="false" ht="14.25" hidden="false" customHeight="false" outlineLevel="0" collapsed="false">
      <c r="A21" s="0" t="n">
        <v>24</v>
      </c>
      <c r="B21" s="0" t="s">
        <v>80</v>
      </c>
      <c r="C21" s="0" t="s">
        <v>81</v>
      </c>
      <c r="D21" s="0" t="n">
        <v>1</v>
      </c>
      <c r="E21" s="0" t="s">
        <v>82</v>
      </c>
      <c r="F21" s="4" t="s">
        <v>83</v>
      </c>
    </row>
    <row r="22" customFormat="false" ht="14.25" hidden="false" customHeight="false" outlineLevel="0" collapsed="false">
      <c r="A22" s="0" t="n">
        <v>43</v>
      </c>
      <c r="B22" s="0" t="s">
        <v>84</v>
      </c>
      <c r="C22" s="0" t="s">
        <v>85</v>
      </c>
      <c r="D22" s="0" t="n">
        <v>2</v>
      </c>
      <c r="E22" s="0" t="s">
        <v>86</v>
      </c>
      <c r="F22" s="3"/>
      <c r="G22" s="2" t="s">
        <v>87</v>
      </c>
      <c r="H22" s="0" t="n">
        <v>10</v>
      </c>
      <c r="I22" s="0" t="n">
        <f aca="false">MAX(0,(payload_board_074__44[[#This Row],[Quantity]]*5)-payload_board_074__44[[#This Row],[Inv]])</f>
        <v>0</v>
      </c>
    </row>
    <row r="23" customFormat="false" ht="14.25" hidden="false" customHeight="false" outlineLevel="0" collapsed="false">
      <c r="A23" s="0" t="n">
        <v>47</v>
      </c>
      <c r="B23" s="0" t="s">
        <v>88</v>
      </c>
      <c r="C23" s="0" t="s">
        <v>85</v>
      </c>
      <c r="D23" s="0" t="n">
        <v>1</v>
      </c>
      <c r="E23" s="0" t="n">
        <v>820</v>
      </c>
      <c r="F23" s="4"/>
      <c r="G23" s="2"/>
      <c r="H23" s="0" t="n">
        <v>0</v>
      </c>
      <c r="I23" s="0" t="n">
        <f aca="false">MAX(0,(payload_board_074__44[[#This Row],[Quantity]]*5)-payload_board_074__44[[#This Row],[Inv]])</f>
        <v>5</v>
      </c>
    </row>
    <row r="24" customFormat="false" ht="14.25" hidden="false" customHeight="false" outlineLevel="0" collapsed="false">
      <c r="A24" s="0" t="n">
        <v>5</v>
      </c>
      <c r="B24" s="0" t="s">
        <v>89</v>
      </c>
      <c r="C24" s="0" t="s">
        <v>90</v>
      </c>
      <c r="D24" s="0" t="n">
        <v>2</v>
      </c>
      <c r="E24" s="0" t="s">
        <v>91</v>
      </c>
      <c r="F24" s="5" t="s">
        <v>92</v>
      </c>
      <c r="H24" s="0" t="n">
        <v>7</v>
      </c>
    </row>
    <row r="25" customFormat="false" ht="14.25" hidden="false" customHeight="false" outlineLevel="0" collapsed="false">
      <c r="A25" s="0" t="n">
        <v>33</v>
      </c>
      <c r="B25" s="0" t="s">
        <v>93</v>
      </c>
      <c r="C25" s="0" t="s">
        <v>94</v>
      </c>
      <c r="D25" s="0" t="n">
        <v>2</v>
      </c>
      <c r="E25" s="0" t="s">
        <v>95</v>
      </c>
      <c r="F25" s="4" t="s">
        <v>96</v>
      </c>
    </row>
    <row r="26" customFormat="false" ht="14.25" hidden="false" customHeight="false" outlineLevel="0" collapsed="false">
      <c r="A26" s="0" t="n">
        <v>1</v>
      </c>
      <c r="B26" s="0" t="s">
        <v>97</v>
      </c>
      <c r="C26" s="0" t="s">
        <v>94</v>
      </c>
      <c r="D26" s="0" t="n">
        <v>1</v>
      </c>
      <c r="E26" s="0" t="s">
        <v>98</v>
      </c>
      <c r="F26" s="2" t="s">
        <v>99</v>
      </c>
    </row>
    <row r="27" customFormat="false" ht="14.25" hidden="false" customHeight="false" outlineLevel="0" collapsed="false">
      <c r="A27" s="0" t="n">
        <v>15</v>
      </c>
      <c r="B27" s="0" t="s">
        <v>100</v>
      </c>
      <c r="C27" s="0" t="s">
        <v>29</v>
      </c>
      <c r="D27" s="0" t="n">
        <v>1</v>
      </c>
      <c r="E27" s="0" t="s">
        <v>101</v>
      </c>
      <c r="G27" s="2" t="s">
        <v>102</v>
      </c>
      <c r="H27" s="0" t="n">
        <v>1</v>
      </c>
      <c r="I27" s="0" t="n">
        <f aca="false">MAX(0,(payload_board_074__44[[#This Row],[Quantity]]*5)-payload_board_074__44[[#This Row],[Inv]])</f>
        <v>4</v>
      </c>
    </row>
    <row r="28" customFormat="false" ht="14.25" hidden="false" customHeight="false" outlineLevel="0" collapsed="false">
      <c r="A28" s="0" t="n">
        <v>16</v>
      </c>
      <c r="B28" s="0" t="s">
        <v>103</v>
      </c>
      <c r="C28" s="0" t="s">
        <v>85</v>
      </c>
      <c r="D28" s="0" t="n">
        <v>3</v>
      </c>
      <c r="E28" s="0" t="s">
        <v>104</v>
      </c>
      <c r="F28" s="4" t="s">
        <v>105</v>
      </c>
      <c r="H28" s="0" t="n">
        <v>6</v>
      </c>
    </row>
    <row r="29" customFormat="false" ht="14.25" hidden="false" customHeight="false" outlineLevel="0" collapsed="false">
      <c r="A29" s="0" t="n">
        <v>12</v>
      </c>
      <c r="B29" s="0" t="s">
        <v>106</v>
      </c>
      <c r="C29" s="0" t="s">
        <v>85</v>
      </c>
      <c r="D29" s="0" t="n">
        <v>2</v>
      </c>
      <c r="E29" s="0" t="s">
        <v>107</v>
      </c>
      <c r="F29" s="4" t="s">
        <v>108</v>
      </c>
    </row>
    <row r="30" customFormat="false" ht="14.25" hidden="false" customHeight="false" outlineLevel="0" collapsed="false">
      <c r="A30" s="0" t="n">
        <v>7</v>
      </c>
      <c r="B30" s="0" t="s">
        <v>109</v>
      </c>
      <c r="C30" s="0" t="s">
        <v>85</v>
      </c>
      <c r="D30" s="0" t="n">
        <v>2</v>
      </c>
      <c r="E30" s="0" t="s">
        <v>110</v>
      </c>
      <c r="F30" s="3" t="s">
        <v>111</v>
      </c>
      <c r="H30" s="0" t="n">
        <v>20</v>
      </c>
    </row>
    <row r="31" customFormat="false" ht="14.25" hidden="false" customHeight="false" outlineLevel="0" collapsed="false">
      <c r="A31" s="0" t="n">
        <v>38</v>
      </c>
      <c r="B31" s="0" t="s">
        <v>112</v>
      </c>
      <c r="C31" s="0" t="s">
        <v>113</v>
      </c>
      <c r="D31" s="0" t="n">
        <v>2</v>
      </c>
      <c r="E31" s="0" t="s">
        <v>114</v>
      </c>
      <c r="F31" s="6" t="s">
        <v>115</v>
      </c>
    </row>
    <row r="32" customFormat="false" ht="14.25" hidden="false" customHeight="false" outlineLevel="0" collapsed="false">
      <c r="A32" s="0" t="n">
        <v>25</v>
      </c>
      <c r="B32" s="0" t="s">
        <v>116</v>
      </c>
      <c r="C32" s="0" t="s">
        <v>117</v>
      </c>
      <c r="D32" s="0" t="n">
        <v>1</v>
      </c>
      <c r="E32" s="0" t="s">
        <v>118</v>
      </c>
      <c r="F32" s="3" t="s">
        <v>119</v>
      </c>
    </row>
    <row r="33" customFormat="false" ht="14.25" hidden="false" customHeight="false" outlineLevel="0" collapsed="false">
      <c r="A33" s="0" t="n">
        <v>37</v>
      </c>
      <c r="B33" s="0" t="s">
        <v>120</v>
      </c>
      <c r="C33" s="0" t="s">
        <v>121</v>
      </c>
      <c r="D33" s="0" t="n">
        <v>1</v>
      </c>
      <c r="E33" s="0" t="s">
        <v>122</v>
      </c>
      <c r="G33" s="0" t="s">
        <v>123</v>
      </c>
      <c r="H33" s="0" t="n">
        <v>3</v>
      </c>
      <c r="I33" s="0" t="n">
        <f aca="false">MAX(0,(payload_board_074__44[[#This Row],[Quantity]]*5)-payload_board_074__44[[#This Row],[Inv]])</f>
        <v>2</v>
      </c>
    </row>
    <row r="34" customFormat="false" ht="14.25" hidden="false" customHeight="false" outlineLevel="0" collapsed="false">
      <c r="A34" s="0" t="n">
        <v>9</v>
      </c>
      <c r="B34" s="0" t="s">
        <v>124</v>
      </c>
      <c r="C34" s="0" t="s">
        <v>125</v>
      </c>
      <c r="D34" s="0" t="n">
        <v>2</v>
      </c>
      <c r="E34" s="0" t="s">
        <v>126</v>
      </c>
      <c r="G34" s="0" t="s">
        <v>127</v>
      </c>
      <c r="H34" s="0" t="n">
        <v>4</v>
      </c>
      <c r="I34" s="0" t="n">
        <f aca="false">MAX(0,(payload_board_074__44[[#This Row],[Quantity]]*5)-payload_board_074__44[[#This Row],[Inv]])</f>
        <v>6</v>
      </c>
    </row>
    <row r="35" customFormat="false" ht="14.25" hidden="false" customHeight="false" outlineLevel="0" collapsed="false">
      <c r="A35" s="0" t="n">
        <v>28</v>
      </c>
      <c r="B35" s="0" t="s">
        <v>128</v>
      </c>
      <c r="C35" s="0" t="s">
        <v>129</v>
      </c>
      <c r="D35" s="0" t="n">
        <v>1</v>
      </c>
      <c r="E35" s="0" t="s">
        <v>130</v>
      </c>
      <c r="F35" s="3" t="s">
        <v>131</v>
      </c>
    </row>
    <row r="36" customFormat="false" ht="14.25" hidden="false" customHeight="false" outlineLevel="0" collapsed="false">
      <c r="A36" s="0" t="n">
        <v>30</v>
      </c>
      <c r="B36" s="0" t="s">
        <v>132</v>
      </c>
      <c r="C36" s="0" t="s">
        <v>133</v>
      </c>
      <c r="D36" s="0" t="n">
        <v>1</v>
      </c>
      <c r="E36" s="0" t="s">
        <v>134</v>
      </c>
      <c r="F36" s="6" t="s">
        <v>135</v>
      </c>
    </row>
    <row r="37" customFormat="false" ht="14.25" hidden="false" customHeight="false" outlineLevel="0" collapsed="false">
      <c r="A37" s="0" t="n">
        <v>34</v>
      </c>
      <c r="B37" s="0" t="s">
        <v>136</v>
      </c>
      <c r="C37" s="0" t="s">
        <v>137</v>
      </c>
      <c r="D37" s="0" t="n">
        <v>1</v>
      </c>
      <c r="E37" s="0" t="s">
        <v>138</v>
      </c>
      <c r="G37" s="0" t="s">
        <v>139</v>
      </c>
      <c r="H37" s="0" t="n">
        <v>0</v>
      </c>
      <c r="I37" s="0" t="n">
        <f aca="false">MAX(0,(payload_board_074__44[[#This Row],[Quantity]]*5)-payload_board_074__44[[#This Row],[Inv]])</f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4.46"/>
    <col collapsed="false" customWidth="true" hidden="false" outlineLevel="0" max="2" min="2" style="0" width="30.77"/>
    <col collapsed="false" customWidth="true" hidden="false" outlineLevel="0" max="3" min="3" style="0" width="45.46"/>
    <col collapsed="false" customWidth="true" hidden="false" outlineLevel="0" max="4" min="4" style="0" width="10.07"/>
    <col collapsed="false" customWidth="true" hidden="false" outlineLevel="0" max="5" min="5" style="0" width="18.69"/>
    <col collapsed="false" customWidth="true" hidden="false" outlineLevel="0" max="6" min="6" style="0" width="15.85"/>
    <col collapsed="false" customWidth="true" hidden="false" outlineLevel="0" max="7" min="7" style="0" width="10.15"/>
    <col collapsed="false" customWidth="true" hidden="false" outlineLevel="0" max="8" min="8" style="0" width="1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</row>
    <row r="2" customFormat="false" ht="14.25" hidden="false" customHeight="false" outlineLevel="0" collapsed="false">
      <c r="A2" s="0" t="n">
        <v>26</v>
      </c>
      <c r="B2" s="0" t="s">
        <v>10</v>
      </c>
      <c r="C2" s="0" t="s">
        <v>11</v>
      </c>
      <c r="D2" s="0" t="n">
        <v>1</v>
      </c>
      <c r="E2" s="0" t="s">
        <v>12</v>
      </c>
      <c r="G2" s="0" t="s">
        <v>13</v>
      </c>
      <c r="H2" s="0" t="n">
        <v>6</v>
      </c>
      <c r="I2" s="0" t="n">
        <f aca="false">MAX(0,(payload_board_074__4[[#This Row],[Quantity]]*5)-payload_board_074__4[[#This Row],[Inv]])</f>
        <v>0</v>
      </c>
    </row>
    <row r="3" customFormat="false" ht="14.25" hidden="false" customHeight="false" outlineLevel="0" collapsed="false">
      <c r="A3" s="0" t="n">
        <v>11</v>
      </c>
      <c r="B3" s="2" t="s">
        <v>14</v>
      </c>
      <c r="C3" s="0" t="s">
        <v>11</v>
      </c>
      <c r="D3" s="0" t="n">
        <v>1</v>
      </c>
      <c r="E3" s="0" t="s">
        <v>15</v>
      </c>
      <c r="G3" s="0" t="s">
        <v>16</v>
      </c>
      <c r="H3" s="0" t="n">
        <v>8</v>
      </c>
      <c r="I3" s="0" t="n">
        <f aca="false">MAX(0,(payload_board_074__4[[#This Row],[Quantity]]*5)-payload_board_074__4[[#This Row],[Inv]])</f>
        <v>0</v>
      </c>
    </row>
    <row r="4" customFormat="false" ht="14.25" hidden="false" customHeight="false" outlineLevel="0" collapsed="false">
      <c r="A4" s="0" t="n">
        <v>8</v>
      </c>
      <c r="B4" s="0" t="s">
        <v>17</v>
      </c>
      <c r="C4" s="0" t="s">
        <v>18</v>
      </c>
      <c r="D4" s="0" t="n">
        <v>5</v>
      </c>
      <c r="E4" s="0" t="s">
        <v>19</v>
      </c>
      <c r="F4" s="0" t="s">
        <v>20</v>
      </c>
    </row>
    <row r="5" customFormat="false" ht="14.25" hidden="false" customHeight="false" outlineLevel="0" collapsed="false">
      <c r="A5" s="0" t="n">
        <v>6</v>
      </c>
      <c r="B5" s="0" t="s">
        <v>21</v>
      </c>
      <c r="C5" s="0" t="s">
        <v>18</v>
      </c>
      <c r="D5" s="0" t="n">
        <v>2</v>
      </c>
      <c r="E5" s="0" t="s">
        <v>22</v>
      </c>
      <c r="F5" s="0" t="s">
        <v>23</v>
      </c>
    </row>
    <row r="6" customFormat="false" ht="14.25" hidden="false" customHeight="false" outlineLevel="0" collapsed="false">
      <c r="A6" s="0" t="n">
        <v>18</v>
      </c>
      <c r="B6" s="0" t="s">
        <v>24</v>
      </c>
      <c r="C6" s="0" t="s">
        <v>25</v>
      </c>
      <c r="D6" s="0" t="n">
        <v>2</v>
      </c>
      <c r="E6" s="0" t="s">
        <v>26</v>
      </c>
      <c r="F6" s="0" t="s">
        <v>27</v>
      </c>
    </row>
    <row r="7" customFormat="false" ht="14.25" hidden="false" customHeight="false" outlineLevel="0" collapsed="false">
      <c r="A7" s="0" t="n">
        <v>31</v>
      </c>
      <c r="B7" s="0" t="s">
        <v>28</v>
      </c>
      <c r="C7" s="0" t="s">
        <v>29</v>
      </c>
      <c r="D7" s="0" t="n">
        <v>1</v>
      </c>
      <c r="E7" s="0" t="s">
        <v>30</v>
      </c>
      <c r="G7" s="0" t="s">
        <v>31</v>
      </c>
      <c r="H7" s="0" t="n">
        <v>0</v>
      </c>
      <c r="I7" s="0" t="n">
        <f aca="false">MAX(0,(payload_board_074__4[[#This Row],[Quantity]]*5)-payload_board_074__4[[#This Row],[Inv]])</f>
        <v>5</v>
      </c>
    </row>
    <row r="8" customFormat="false" ht="14.25" hidden="false" customHeight="false" outlineLevel="0" collapsed="false">
      <c r="A8" s="0" t="n">
        <v>2</v>
      </c>
      <c r="B8" s="0" t="s">
        <v>32</v>
      </c>
      <c r="C8" s="0" t="s">
        <v>18</v>
      </c>
      <c r="D8" s="0" t="n">
        <v>10</v>
      </c>
      <c r="E8" s="0" t="s">
        <v>33</v>
      </c>
      <c r="F8" s="3" t="s">
        <v>34</v>
      </c>
    </row>
    <row r="9" customFormat="false" ht="14.25" hidden="false" customHeight="false" outlineLevel="0" collapsed="false">
      <c r="A9" s="0" t="n">
        <v>44</v>
      </c>
      <c r="B9" s="0" t="s">
        <v>35</v>
      </c>
      <c r="C9" s="0" t="s">
        <v>36</v>
      </c>
      <c r="D9" s="0" t="n">
        <v>1</v>
      </c>
      <c r="E9" s="0" t="s">
        <v>37</v>
      </c>
      <c r="G9" s="2" t="s">
        <v>38</v>
      </c>
      <c r="H9" s="0" t="n">
        <v>3</v>
      </c>
      <c r="I9" s="0" t="n">
        <f aca="false">MAX(0,(payload_board_074__4[[#This Row],[Quantity]]*5)-payload_board_074__4[[#This Row],[Inv]])</f>
        <v>2</v>
      </c>
    </row>
    <row r="10" customFormat="false" ht="14.25" hidden="false" customHeight="false" outlineLevel="0" collapsed="false">
      <c r="B10" s="0" t="s">
        <v>39</v>
      </c>
      <c r="C10" s="0" t="s">
        <v>36</v>
      </c>
      <c r="D10" s="0" t="n">
        <v>1</v>
      </c>
      <c r="E10" s="0" t="s">
        <v>40</v>
      </c>
      <c r="H10" s="0" t="n">
        <v>6</v>
      </c>
      <c r="I10" s="0" t="n">
        <f aca="false">MAX(0,(payload_board_074__4[[#This Row],[Quantity]]*5)-payload_board_074__4[[#This Row],[Inv]])</f>
        <v>0</v>
      </c>
    </row>
    <row r="11" customFormat="false" ht="14.25" hidden="false" customHeight="false" outlineLevel="0" collapsed="false">
      <c r="B11" s="0" t="s">
        <v>41</v>
      </c>
      <c r="C11" s="0" t="s">
        <v>36</v>
      </c>
      <c r="D11" s="0" t="n">
        <v>1</v>
      </c>
      <c r="E11" s="2" t="s">
        <v>42</v>
      </c>
      <c r="G11" s="2" t="s">
        <v>43</v>
      </c>
      <c r="H11" s="0" t="n">
        <v>0</v>
      </c>
      <c r="I11" s="0" t="n">
        <f aca="false">MAX(0,(payload_board_074__4[[#This Row],[Quantity]]*5)-payload_board_074__4[[#This Row],[Inv]])</f>
        <v>5</v>
      </c>
    </row>
    <row r="12" customFormat="false" ht="14.25" hidden="false" customHeight="false" outlineLevel="0" collapsed="false">
      <c r="A12" s="0" t="n">
        <v>3</v>
      </c>
      <c r="B12" s="0" t="s">
        <v>44</v>
      </c>
      <c r="C12" s="0" t="s">
        <v>45</v>
      </c>
      <c r="D12" s="0" t="n">
        <v>3</v>
      </c>
      <c r="E12" s="0" t="s">
        <v>46</v>
      </c>
      <c r="F12" s="3" t="s">
        <v>47</v>
      </c>
    </row>
    <row r="13" customFormat="false" ht="14.25" hidden="false" customHeight="false" outlineLevel="0" collapsed="false">
      <c r="A13" s="0" t="n">
        <v>19</v>
      </c>
      <c r="B13" s="0" t="s">
        <v>48</v>
      </c>
      <c r="C13" s="0" t="s">
        <v>49</v>
      </c>
      <c r="D13" s="0" t="n">
        <v>1</v>
      </c>
      <c r="E13" s="0" t="s">
        <v>50</v>
      </c>
      <c r="F13" s="0" t="s">
        <v>51</v>
      </c>
    </row>
    <row r="14" customFormat="false" ht="14.25" hidden="false" customHeight="false" outlineLevel="0" collapsed="false">
      <c r="A14" s="0" t="n">
        <v>35</v>
      </c>
      <c r="B14" s="0" t="s">
        <v>52</v>
      </c>
      <c r="C14" s="0" t="s">
        <v>53</v>
      </c>
      <c r="D14" s="0" t="n">
        <v>1</v>
      </c>
      <c r="E14" s="0" t="s">
        <v>54</v>
      </c>
      <c r="G14" s="0" t="s">
        <v>55</v>
      </c>
      <c r="H14" s="0" t="n">
        <v>10</v>
      </c>
      <c r="I14" s="0" t="n">
        <f aca="false">MAX(0,(payload_board_074__4[[#This Row],[Quantity]]*5)-payload_board_074__4[[#This Row],[Inv]])</f>
        <v>0</v>
      </c>
    </row>
    <row r="15" customFormat="false" ht="14.25" hidden="false" customHeight="false" outlineLevel="0" collapsed="false">
      <c r="A15" s="0" t="n">
        <v>14</v>
      </c>
      <c r="B15" s="0" t="s">
        <v>56</v>
      </c>
      <c r="C15" s="0" t="s">
        <v>57</v>
      </c>
      <c r="D15" s="0" t="n">
        <v>2</v>
      </c>
      <c r="E15" s="0" t="s">
        <v>58</v>
      </c>
      <c r="G15" s="0" t="s">
        <v>59</v>
      </c>
      <c r="H15" s="0" t="n">
        <v>9</v>
      </c>
      <c r="I15" s="0" t="n">
        <f aca="false">MAX(0,(payload_board_074__4[[#This Row],[Quantity]]*5)-payload_board_074__4[[#This Row],[Inv]])</f>
        <v>1</v>
      </c>
    </row>
    <row r="16" customFormat="false" ht="14.25" hidden="false" customHeight="false" outlineLevel="0" collapsed="false">
      <c r="A16" s="0" t="n">
        <v>27</v>
      </c>
      <c r="B16" s="0" t="s">
        <v>60</v>
      </c>
      <c r="C16" s="0" t="s">
        <v>61</v>
      </c>
      <c r="D16" s="0" t="n">
        <v>1</v>
      </c>
      <c r="E16" s="0" t="s">
        <v>62</v>
      </c>
      <c r="G16" s="0" t="s">
        <v>63</v>
      </c>
      <c r="H16" s="0" t="n">
        <v>6</v>
      </c>
      <c r="I16" s="0" t="n">
        <f aca="false">MAX(0,(payload_board_074__4[[#This Row],[Quantity]]*5)-payload_board_074__4[[#This Row],[Inv]])</f>
        <v>0</v>
      </c>
    </row>
    <row r="17" customFormat="false" ht="14.25" hidden="false" customHeight="false" outlineLevel="0" collapsed="false">
      <c r="A17" s="0" t="n">
        <v>32</v>
      </c>
      <c r="B17" s="0" t="s">
        <v>64</v>
      </c>
      <c r="C17" s="0" t="s">
        <v>65</v>
      </c>
      <c r="D17" s="0" t="n">
        <v>1</v>
      </c>
      <c r="E17" s="0" t="s">
        <v>66</v>
      </c>
      <c r="G17" s="0" t="s">
        <v>67</v>
      </c>
      <c r="H17" s="0" t="n">
        <v>5</v>
      </c>
      <c r="I17" s="0" t="n">
        <f aca="false">MAX(0,(payload_board_074__4[[#This Row],[Quantity]]*5)-payload_board_074__4[[#This Row],[Inv]])</f>
        <v>0</v>
      </c>
    </row>
    <row r="18" customFormat="false" ht="14.25" hidden="false" customHeight="false" outlineLevel="0" collapsed="false">
      <c r="A18" s="0" t="n">
        <v>46</v>
      </c>
      <c r="B18" s="0" t="s">
        <v>68</v>
      </c>
      <c r="C18" s="0" t="s">
        <v>69</v>
      </c>
      <c r="D18" s="0" t="n">
        <v>1</v>
      </c>
      <c r="E18" s="0" t="s">
        <v>70</v>
      </c>
      <c r="G18" s="0" t="s">
        <v>71</v>
      </c>
      <c r="H18" s="0" t="n">
        <v>1</v>
      </c>
      <c r="I18" s="0" t="n">
        <f aca="false">MAX(0,(payload_board_074__4[[#This Row],[Quantity]]*5)-payload_board_074__4[[#This Row],[Inv]])</f>
        <v>4</v>
      </c>
    </row>
    <row r="19" customFormat="false" ht="14.25" hidden="false" customHeight="false" outlineLevel="0" collapsed="false">
      <c r="A19" s="0" t="n">
        <v>4</v>
      </c>
      <c r="B19" s="0" t="s">
        <v>72</v>
      </c>
      <c r="C19" s="0" t="s">
        <v>73</v>
      </c>
      <c r="D19" s="0" t="n">
        <v>1</v>
      </c>
      <c r="E19" s="0" t="s">
        <v>74</v>
      </c>
      <c r="G19" s="0" t="s">
        <v>75</v>
      </c>
      <c r="H19" s="0" t="n">
        <v>5</v>
      </c>
      <c r="I19" s="0" t="n">
        <f aca="false">MAX(0,(payload_board_074__4[[#This Row],[Quantity]]*5)-payload_board_074__4[[#This Row],[Inv]])</f>
        <v>0</v>
      </c>
    </row>
    <row r="20" customFormat="false" ht="14.25" hidden="false" customHeight="false" outlineLevel="0" collapsed="false">
      <c r="A20" s="0" t="n">
        <v>29</v>
      </c>
      <c r="B20" s="0" t="s">
        <v>76</v>
      </c>
      <c r="C20" s="0" t="s">
        <v>77</v>
      </c>
      <c r="D20" s="0" t="n">
        <v>1</v>
      </c>
      <c r="E20" s="0" t="s">
        <v>78</v>
      </c>
      <c r="G20" s="0" t="s">
        <v>79</v>
      </c>
      <c r="H20" s="0" t="n">
        <v>5</v>
      </c>
      <c r="I20" s="0" t="n">
        <f aca="false">MAX(0,(payload_board_074__4[[#This Row],[Quantity]]*5)-payload_board_074__4[[#This Row],[Inv]])</f>
        <v>0</v>
      </c>
    </row>
    <row r="21" customFormat="false" ht="14.25" hidden="false" customHeight="false" outlineLevel="0" collapsed="false">
      <c r="A21" s="0" t="n">
        <v>24</v>
      </c>
      <c r="B21" s="0" t="s">
        <v>80</v>
      </c>
      <c r="C21" s="0" t="s">
        <v>81</v>
      </c>
      <c r="D21" s="0" t="n">
        <v>1</v>
      </c>
      <c r="E21" s="0" t="s">
        <v>82</v>
      </c>
      <c r="F21" s="4" t="s">
        <v>83</v>
      </c>
    </row>
    <row r="22" customFormat="false" ht="14.25" hidden="false" customHeight="false" outlineLevel="0" collapsed="false">
      <c r="A22" s="0" t="n">
        <v>43</v>
      </c>
      <c r="B22" s="0" t="s">
        <v>84</v>
      </c>
      <c r="C22" s="0" t="s">
        <v>85</v>
      </c>
      <c r="D22" s="0" t="n">
        <v>2</v>
      </c>
      <c r="E22" s="0" t="s">
        <v>86</v>
      </c>
      <c r="F22" s="3"/>
      <c r="G22" s="2" t="s">
        <v>87</v>
      </c>
      <c r="H22" s="0" t="n">
        <v>10</v>
      </c>
      <c r="I22" s="0" t="n">
        <f aca="false">MAX(0,(payload_board_074__4[[#This Row],[Quantity]]*5)-payload_board_074__4[[#This Row],[Inv]])</f>
        <v>0</v>
      </c>
    </row>
    <row r="23" customFormat="false" ht="14.25" hidden="false" customHeight="false" outlineLevel="0" collapsed="false">
      <c r="A23" s="0" t="n">
        <v>47</v>
      </c>
      <c r="B23" s="0" t="s">
        <v>88</v>
      </c>
      <c r="C23" s="0" t="s">
        <v>85</v>
      </c>
      <c r="D23" s="0" t="n">
        <v>1</v>
      </c>
      <c r="E23" s="0" t="s">
        <v>140</v>
      </c>
      <c r="F23" s="4"/>
      <c r="G23" s="2" t="s">
        <v>141</v>
      </c>
      <c r="H23" s="0" t="n">
        <v>3</v>
      </c>
      <c r="I23" s="0" t="n">
        <f aca="false">MAX(0,(payload_board_074__4[[#This Row],[Quantity]]*5)-payload_board_074__4[[#This Row],[Inv]])</f>
        <v>2</v>
      </c>
    </row>
    <row r="24" customFormat="false" ht="14.25" hidden="false" customHeight="false" outlineLevel="0" collapsed="false">
      <c r="A24" s="0" t="n">
        <v>5</v>
      </c>
      <c r="B24" s="0" t="s">
        <v>89</v>
      </c>
      <c r="C24" s="0" t="s">
        <v>90</v>
      </c>
      <c r="D24" s="0" t="n">
        <v>2</v>
      </c>
      <c r="E24" s="0" t="s">
        <v>91</v>
      </c>
      <c r="F24" s="5" t="s">
        <v>92</v>
      </c>
    </row>
    <row r="25" customFormat="false" ht="14.25" hidden="false" customHeight="false" outlineLevel="0" collapsed="false">
      <c r="A25" s="0" t="n">
        <v>33</v>
      </c>
      <c r="B25" s="0" t="s">
        <v>93</v>
      </c>
      <c r="C25" s="0" t="s">
        <v>94</v>
      </c>
      <c r="D25" s="0" t="n">
        <v>2</v>
      </c>
      <c r="E25" s="0" t="s">
        <v>95</v>
      </c>
      <c r="F25" s="4" t="s">
        <v>96</v>
      </c>
    </row>
    <row r="26" customFormat="false" ht="14.25" hidden="false" customHeight="false" outlineLevel="0" collapsed="false">
      <c r="A26" s="0" t="n">
        <v>1</v>
      </c>
      <c r="B26" s="0" t="s">
        <v>97</v>
      </c>
      <c r="C26" s="0" t="s">
        <v>94</v>
      </c>
      <c r="D26" s="0" t="n">
        <v>1</v>
      </c>
      <c r="E26" s="0" t="s">
        <v>98</v>
      </c>
      <c r="F26" s="2" t="s">
        <v>99</v>
      </c>
    </row>
    <row r="27" customFormat="false" ht="14.25" hidden="false" customHeight="false" outlineLevel="0" collapsed="false">
      <c r="A27" s="0" t="n">
        <v>15</v>
      </c>
      <c r="B27" s="0" t="s">
        <v>100</v>
      </c>
      <c r="C27" s="0" t="s">
        <v>29</v>
      </c>
      <c r="D27" s="0" t="n">
        <v>1</v>
      </c>
      <c r="E27" s="0" t="s">
        <v>101</v>
      </c>
      <c r="G27" s="2" t="s">
        <v>102</v>
      </c>
      <c r="H27" s="0" t="n">
        <v>0</v>
      </c>
      <c r="I27" s="0" t="n">
        <f aca="false">MAX(0,(payload_board_074__4[[#This Row],[Quantity]]*5)-payload_board_074__4[[#This Row],[Inv]])</f>
        <v>5</v>
      </c>
    </row>
    <row r="28" customFormat="false" ht="14.25" hidden="false" customHeight="false" outlineLevel="0" collapsed="false">
      <c r="A28" s="0" t="n">
        <v>16</v>
      </c>
      <c r="B28" s="0" t="s">
        <v>103</v>
      </c>
      <c r="C28" s="0" t="s">
        <v>85</v>
      </c>
      <c r="D28" s="0" t="n">
        <v>3</v>
      </c>
      <c r="E28" s="0" t="s">
        <v>104</v>
      </c>
      <c r="F28" s="4" t="s">
        <v>105</v>
      </c>
    </row>
    <row r="29" customFormat="false" ht="14.25" hidden="false" customHeight="false" outlineLevel="0" collapsed="false">
      <c r="A29" s="0" t="n">
        <v>12</v>
      </c>
      <c r="B29" s="0" t="s">
        <v>106</v>
      </c>
      <c r="C29" s="0" t="s">
        <v>85</v>
      </c>
      <c r="D29" s="0" t="n">
        <v>2</v>
      </c>
      <c r="E29" s="0" t="s">
        <v>107</v>
      </c>
      <c r="F29" s="4" t="s">
        <v>108</v>
      </c>
    </row>
    <row r="30" customFormat="false" ht="14.25" hidden="false" customHeight="false" outlineLevel="0" collapsed="false">
      <c r="A30" s="0" t="n">
        <v>7</v>
      </c>
      <c r="B30" s="0" t="s">
        <v>109</v>
      </c>
      <c r="C30" s="0" t="s">
        <v>85</v>
      </c>
      <c r="D30" s="0" t="n">
        <v>2</v>
      </c>
      <c r="E30" s="0" t="s">
        <v>110</v>
      </c>
      <c r="F30" s="3" t="s">
        <v>111</v>
      </c>
    </row>
    <row r="31" customFormat="false" ht="14.25" hidden="false" customHeight="false" outlineLevel="0" collapsed="false">
      <c r="A31" s="0" t="n">
        <v>38</v>
      </c>
      <c r="B31" s="0" t="s">
        <v>112</v>
      </c>
      <c r="C31" s="0" t="s">
        <v>113</v>
      </c>
      <c r="D31" s="0" t="n">
        <v>2</v>
      </c>
      <c r="E31" s="0" t="s">
        <v>114</v>
      </c>
      <c r="F31" s="6" t="s">
        <v>115</v>
      </c>
    </row>
    <row r="32" customFormat="false" ht="14.25" hidden="false" customHeight="false" outlineLevel="0" collapsed="false">
      <c r="A32" s="0" t="n">
        <v>25</v>
      </c>
      <c r="B32" s="0" t="s">
        <v>116</v>
      </c>
      <c r="C32" s="0" t="s">
        <v>117</v>
      </c>
      <c r="D32" s="0" t="n">
        <v>1</v>
      </c>
      <c r="E32" s="0" t="s">
        <v>118</v>
      </c>
      <c r="F32" s="3" t="s">
        <v>119</v>
      </c>
    </row>
    <row r="33" customFormat="false" ht="14.25" hidden="false" customHeight="false" outlineLevel="0" collapsed="false">
      <c r="A33" s="0" t="n">
        <v>37</v>
      </c>
      <c r="B33" s="0" t="s">
        <v>120</v>
      </c>
      <c r="C33" s="0" t="s">
        <v>121</v>
      </c>
      <c r="D33" s="0" t="n">
        <v>1</v>
      </c>
      <c r="E33" s="0" t="s">
        <v>122</v>
      </c>
      <c r="G33" s="0" t="s">
        <v>123</v>
      </c>
      <c r="H33" s="0" t="n">
        <v>5</v>
      </c>
      <c r="I33" s="0" t="n">
        <f aca="false">MAX(0,(payload_board_074__4[[#This Row],[Quantity]]*5)-payload_board_074__4[[#This Row],[Inv]])</f>
        <v>0</v>
      </c>
    </row>
    <row r="34" customFormat="false" ht="14.25" hidden="false" customHeight="false" outlineLevel="0" collapsed="false">
      <c r="A34" s="0" t="n">
        <v>9</v>
      </c>
      <c r="B34" s="0" t="s">
        <v>124</v>
      </c>
      <c r="C34" s="0" t="s">
        <v>125</v>
      </c>
      <c r="D34" s="0" t="n">
        <v>2</v>
      </c>
      <c r="E34" s="0" t="s">
        <v>126</v>
      </c>
      <c r="G34" s="0" t="s">
        <v>127</v>
      </c>
      <c r="H34" s="0" t="n">
        <v>3</v>
      </c>
      <c r="I34" s="0" t="n">
        <f aca="false">MAX(0,(payload_board_074__4[[#This Row],[Quantity]]*5)-payload_board_074__4[[#This Row],[Inv]])</f>
        <v>7</v>
      </c>
    </row>
    <row r="35" customFormat="false" ht="14.25" hidden="false" customHeight="false" outlineLevel="0" collapsed="false">
      <c r="A35" s="0" t="n">
        <v>28</v>
      </c>
      <c r="B35" s="0" t="s">
        <v>128</v>
      </c>
      <c r="C35" s="0" t="s">
        <v>129</v>
      </c>
      <c r="D35" s="0" t="n">
        <v>1</v>
      </c>
      <c r="E35" s="0" t="s">
        <v>130</v>
      </c>
      <c r="F35" s="3" t="s">
        <v>131</v>
      </c>
    </row>
    <row r="36" customFormat="false" ht="14.25" hidden="false" customHeight="false" outlineLevel="0" collapsed="false">
      <c r="A36" s="0" t="n">
        <v>30</v>
      </c>
      <c r="B36" s="0" t="s">
        <v>132</v>
      </c>
      <c r="C36" s="0" t="s">
        <v>133</v>
      </c>
      <c r="D36" s="0" t="n">
        <v>1</v>
      </c>
      <c r="E36" s="0" t="s">
        <v>134</v>
      </c>
      <c r="F36" s="6" t="s">
        <v>135</v>
      </c>
    </row>
    <row r="37" customFormat="false" ht="14.25" hidden="false" customHeight="false" outlineLevel="0" collapsed="false">
      <c r="A37" s="0" t="n">
        <v>34</v>
      </c>
      <c r="B37" s="0" t="s">
        <v>136</v>
      </c>
      <c r="C37" s="0" t="s">
        <v>137</v>
      </c>
      <c r="D37" s="0" t="n">
        <v>1</v>
      </c>
      <c r="E37" s="0" t="s">
        <v>138</v>
      </c>
      <c r="G37" s="0" t="s">
        <v>139</v>
      </c>
      <c r="H37" s="0" t="n">
        <v>0</v>
      </c>
      <c r="I37" s="0" t="n">
        <f aca="false">MAX(0,(payload_board_074__4[[#This Row],[Quantity]]*5)-payload_board_074__4[[#This Row],[Inv]])</f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4.46"/>
    <col collapsed="false" customWidth="true" hidden="false" outlineLevel="0" max="2" min="2" style="0" width="34.31"/>
    <col collapsed="false" customWidth="true" hidden="false" outlineLevel="0" max="3" min="3" style="0" width="17.92"/>
    <col collapsed="false" customWidth="true" hidden="false" outlineLevel="0" max="4" min="4" style="0" width="21.23"/>
    <col collapsed="false" customWidth="true" hidden="false" outlineLevel="0" max="5" min="5" style="0" width="8.69"/>
    <col collapsed="false" customWidth="true" hidden="false" outlineLevel="0" max="6" min="6" style="0" width="15.85"/>
    <col collapsed="false" customWidth="true" hidden="false" outlineLevel="0" max="7" min="7" style="0" width="10.15"/>
    <col collapsed="false" customWidth="true" hidden="false" outlineLevel="0" max="8" min="8" style="0" width="4.8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142</v>
      </c>
      <c r="H1" s="1" t="s">
        <v>143</v>
      </c>
    </row>
    <row r="2" customFormat="false" ht="14.25" hidden="false" customHeight="false" outlineLevel="0" collapsed="false">
      <c r="A2" s="0" t="n">
        <v>39</v>
      </c>
      <c r="B2" s="0" t="s">
        <v>14</v>
      </c>
      <c r="C2" s="0" t="s">
        <v>11</v>
      </c>
      <c r="D2" s="0" t="n">
        <v>1</v>
      </c>
      <c r="E2" s="0" t="s">
        <v>15</v>
      </c>
    </row>
    <row r="3" customFormat="false" ht="14.25" hidden="false" customHeight="false" outlineLevel="0" collapsed="false">
      <c r="A3" s="0" t="n">
        <v>24</v>
      </c>
      <c r="B3" s="0" t="s">
        <v>10</v>
      </c>
      <c r="C3" s="0" t="s">
        <v>11</v>
      </c>
      <c r="D3" s="0" t="n">
        <v>1</v>
      </c>
      <c r="E3" s="0" t="s">
        <v>12</v>
      </c>
    </row>
    <row r="4" customFormat="false" ht="14.25" hidden="false" customHeight="false" outlineLevel="0" collapsed="false">
      <c r="A4" s="0" t="n">
        <v>8</v>
      </c>
      <c r="B4" s="0" t="s">
        <v>21</v>
      </c>
      <c r="C4" s="0" t="s">
        <v>18</v>
      </c>
      <c r="D4" s="0" t="n">
        <v>2</v>
      </c>
      <c r="E4" s="0" t="s">
        <v>22</v>
      </c>
      <c r="F4" s="0" t="s">
        <v>23</v>
      </c>
    </row>
    <row r="5" customFormat="false" ht="14.25" hidden="false" customHeight="false" outlineLevel="0" collapsed="false">
      <c r="A5" s="0" t="n">
        <v>2</v>
      </c>
      <c r="B5" s="0" t="s">
        <v>144</v>
      </c>
      <c r="C5" s="0" t="s">
        <v>25</v>
      </c>
      <c r="D5" s="0" t="n">
        <v>2</v>
      </c>
      <c r="E5" s="0" t="s">
        <v>26</v>
      </c>
      <c r="F5" s="0" t="s">
        <v>27</v>
      </c>
    </row>
    <row r="6" customFormat="false" ht="14.25" hidden="false" customHeight="false" outlineLevel="0" collapsed="false">
      <c r="A6" s="0" t="n">
        <v>20</v>
      </c>
      <c r="B6" s="0" t="s">
        <v>145</v>
      </c>
      <c r="C6" s="0" t="s">
        <v>18</v>
      </c>
      <c r="D6" s="0" t="n">
        <v>4</v>
      </c>
      <c r="E6" s="0" t="s">
        <v>19</v>
      </c>
      <c r="F6" s="0" t="s">
        <v>20</v>
      </c>
    </row>
    <row r="7" customFormat="false" ht="14.25" hidden="false" customHeight="false" outlineLevel="0" collapsed="false">
      <c r="A7" s="0" t="n">
        <v>1</v>
      </c>
      <c r="B7" s="0" t="s">
        <v>146</v>
      </c>
      <c r="C7" s="0" t="s">
        <v>25</v>
      </c>
      <c r="D7" s="0" t="n">
        <v>3</v>
      </c>
      <c r="E7" s="0" t="s">
        <v>15</v>
      </c>
      <c r="F7" s="0" t="s">
        <v>27</v>
      </c>
    </row>
    <row r="8" customFormat="false" ht="14.25" hidden="false" customHeight="false" outlineLevel="0" collapsed="false">
      <c r="A8" s="0" t="n">
        <v>4</v>
      </c>
      <c r="B8" s="0" t="s">
        <v>147</v>
      </c>
      <c r="C8" s="0" t="s">
        <v>18</v>
      </c>
      <c r="D8" s="0" t="n">
        <v>11</v>
      </c>
      <c r="E8" s="0" t="s">
        <v>33</v>
      </c>
      <c r="F8" s="0" t="s">
        <v>34</v>
      </c>
    </row>
    <row r="9" customFormat="false" ht="14.25" hidden="false" customHeight="false" outlineLevel="0" collapsed="false">
      <c r="A9" s="0" t="n">
        <v>41</v>
      </c>
      <c r="B9" s="0" t="s">
        <v>148</v>
      </c>
      <c r="C9" s="0" t="s">
        <v>36</v>
      </c>
      <c r="D9" s="0" t="n">
        <v>3</v>
      </c>
      <c r="E9" s="0" t="s">
        <v>149</v>
      </c>
      <c r="F9" s="0" t="s">
        <v>150</v>
      </c>
    </row>
    <row r="10" customFormat="false" ht="14.25" hidden="false" customHeight="false" outlineLevel="0" collapsed="false">
      <c r="A10" s="0" t="n">
        <v>5</v>
      </c>
      <c r="B10" s="0" t="s">
        <v>151</v>
      </c>
      <c r="C10" s="0" t="s">
        <v>45</v>
      </c>
      <c r="D10" s="0" t="n">
        <v>4</v>
      </c>
      <c r="E10" s="0" t="s">
        <v>46</v>
      </c>
      <c r="F10" s="0" t="s">
        <v>47</v>
      </c>
    </row>
    <row r="11" customFormat="false" ht="14.25" hidden="false" customHeight="false" outlineLevel="0" collapsed="false">
      <c r="A11" s="0" t="n">
        <v>18</v>
      </c>
      <c r="B11" s="0" t="s">
        <v>48</v>
      </c>
      <c r="C11" s="0" t="s">
        <v>49</v>
      </c>
      <c r="D11" s="0" t="n">
        <v>1</v>
      </c>
      <c r="E11" s="0" t="s">
        <v>50</v>
      </c>
      <c r="F11" s="0" t="s">
        <v>51</v>
      </c>
    </row>
    <row r="12" customFormat="false" ht="14.25" hidden="false" customHeight="false" outlineLevel="0" collapsed="false">
      <c r="A12" s="0" t="n">
        <v>31</v>
      </c>
      <c r="B12" s="0" t="s">
        <v>52</v>
      </c>
      <c r="C12" s="0" t="s">
        <v>53</v>
      </c>
      <c r="D12" s="0" t="n">
        <v>1</v>
      </c>
      <c r="E12" s="0" t="s">
        <v>54</v>
      </c>
    </row>
    <row r="13" customFormat="false" ht="14.25" hidden="false" customHeight="false" outlineLevel="0" collapsed="false">
      <c r="A13" s="0" t="n">
        <v>42</v>
      </c>
      <c r="B13" s="0" t="s">
        <v>152</v>
      </c>
      <c r="C13" s="0" t="s">
        <v>153</v>
      </c>
      <c r="D13" s="0" t="n">
        <v>1</v>
      </c>
      <c r="E13" s="0" t="s">
        <v>154</v>
      </c>
    </row>
    <row r="14" customFormat="false" ht="14.25" hidden="false" customHeight="false" outlineLevel="0" collapsed="false">
      <c r="A14" s="0" t="n">
        <v>15</v>
      </c>
      <c r="B14" s="0" t="s">
        <v>155</v>
      </c>
      <c r="C14" s="0" t="s">
        <v>57</v>
      </c>
      <c r="D14" s="0" t="n">
        <v>1</v>
      </c>
      <c r="E14" s="0" t="s">
        <v>156</v>
      </c>
    </row>
    <row r="15" customFormat="false" ht="14.25" hidden="false" customHeight="false" outlineLevel="0" collapsed="false">
      <c r="A15" s="0" t="n">
        <v>25</v>
      </c>
      <c r="B15" s="0" t="s">
        <v>60</v>
      </c>
      <c r="C15" s="0" t="s">
        <v>61</v>
      </c>
      <c r="D15" s="0" t="n">
        <v>1</v>
      </c>
      <c r="E15" s="0" t="s">
        <v>62</v>
      </c>
    </row>
    <row r="16" customFormat="false" ht="14.25" hidden="false" customHeight="false" outlineLevel="0" collapsed="false">
      <c r="A16" s="0" t="n">
        <v>21</v>
      </c>
      <c r="B16" s="0" t="s">
        <v>157</v>
      </c>
      <c r="C16" s="0" t="s">
        <v>158</v>
      </c>
      <c r="D16" s="0" t="n">
        <v>1</v>
      </c>
      <c r="E16" s="0" t="s">
        <v>159</v>
      </c>
    </row>
    <row r="17" customFormat="false" ht="14.25" hidden="false" customHeight="false" outlineLevel="0" collapsed="false">
      <c r="A17" s="0" t="n">
        <v>16</v>
      </c>
      <c r="B17" s="0" t="s">
        <v>160</v>
      </c>
      <c r="C17" s="0" t="s">
        <v>161</v>
      </c>
      <c r="D17" s="0" t="n">
        <v>1</v>
      </c>
      <c r="E17" s="0" t="s">
        <v>162</v>
      </c>
    </row>
    <row r="18" customFormat="false" ht="14.25" hidden="false" customHeight="false" outlineLevel="0" collapsed="false">
      <c r="A18" s="0" t="n">
        <v>14</v>
      </c>
      <c r="B18" s="0" t="s">
        <v>163</v>
      </c>
      <c r="C18" s="0" t="s">
        <v>161</v>
      </c>
      <c r="D18" s="0" t="n">
        <v>1</v>
      </c>
      <c r="E18" s="0" t="s">
        <v>164</v>
      </c>
    </row>
    <row r="19" customFormat="false" ht="14.25" hidden="false" customHeight="false" outlineLevel="0" collapsed="false">
      <c r="A19" s="0" t="n">
        <v>27</v>
      </c>
      <c r="B19" s="0" t="s">
        <v>64</v>
      </c>
      <c r="C19" s="0" t="s">
        <v>65</v>
      </c>
      <c r="D19" s="0" t="n">
        <v>1</v>
      </c>
      <c r="E19" s="0" t="s">
        <v>66</v>
      </c>
    </row>
    <row r="20" customFormat="false" ht="14.25" hidden="false" customHeight="false" outlineLevel="0" collapsed="false">
      <c r="A20" s="0" t="n">
        <v>19</v>
      </c>
      <c r="B20" s="0" t="s">
        <v>165</v>
      </c>
      <c r="C20" s="0" t="s">
        <v>166</v>
      </c>
      <c r="D20" s="0" t="n">
        <v>1</v>
      </c>
      <c r="E20" s="0" t="s">
        <v>167</v>
      </c>
    </row>
    <row r="21" customFormat="false" ht="14.25" hidden="false" customHeight="false" outlineLevel="0" collapsed="false">
      <c r="A21" s="0" t="n">
        <v>35</v>
      </c>
      <c r="B21" s="0" t="s">
        <v>168</v>
      </c>
      <c r="C21" s="0" t="s">
        <v>57</v>
      </c>
      <c r="D21" s="0" t="n">
        <v>1</v>
      </c>
      <c r="E21" s="0" t="s">
        <v>169</v>
      </c>
    </row>
    <row r="22" customFormat="false" ht="14.25" hidden="false" customHeight="false" outlineLevel="0" collapsed="false">
      <c r="A22" s="0" t="n">
        <v>43</v>
      </c>
      <c r="B22" s="0" t="s">
        <v>68</v>
      </c>
      <c r="C22" s="0" t="s">
        <v>69</v>
      </c>
      <c r="D22" s="0" t="n">
        <v>1</v>
      </c>
      <c r="E22" s="0" t="s">
        <v>70</v>
      </c>
    </row>
    <row r="23" customFormat="false" ht="14.25" hidden="false" customHeight="false" outlineLevel="0" collapsed="false">
      <c r="A23" s="0" t="n">
        <v>6</v>
      </c>
      <c r="B23" s="0" t="s">
        <v>72</v>
      </c>
      <c r="C23" s="0" t="s">
        <v>73</v>
      </c>
      <c r="D23" s="0" t="n">
        <v>1</v>
      </c>
      <c r="E23" s="0" t="s">
        <v>74</v>
      </c>
    </row>
    <row r="24" customFormat="false" ht="14.25" hidden="false" customHeight="false" outlineLevel="0" collapsed="false">
      <c r="A24" s="0" t="n">
        <v>37</v>
      </c>
      <c r="B24" s="0" t="s">
        <v>76</v>
      </c>
      <c r="C24" s="0" t="s">
        <v>77</v>
      </c>
      <c r="D24" s="0" t="n">
        <v>1</v>
      </c>
      <c r="E24" s="0" t="s">
        <v>78</v>
      </c>
    </row>
    <row r="25" customFormat="false" ht="14.25" hidden="false" customHeight="false" outlineLevel="0" collapsed="false">
      <c r="A25" s="0" t="n">
        <v>22</v>
      </c>
      <c r="B25" s="0" t="s">
        <v>80</v>
      </c>
      <c r="C25" s="0" t="s">
        <v>81</v>
      </c>
      <c r="D25" s="0" t="n">
        <v>1</v>
      </c>
      <c r="E25" s="0" t="s">
        <v>82</v>
      </c>
      <c r="F25" s="0" t="s">
        <v>83</v>
      </c>
    </row>
    <row r="26" customFormat="false" ht="14.25" hidden="false" customHeight="false" outlineLevel="0" collapsed="false">
      <c r="A26" s="0" t="n">
        <v>40</v>
      </c>
      <c r="B26" s="0" t="s">
        <v>84</v>
      </c>
      <c r="C26" s="0" t="s">
        <v>85</v>
      </c>
      <c r="D26" s="0" t="n">
        <v>2</v>
      </c>
      <c r="E26" s="0" t="s">
        <v>86</v>
      </c>
      <c r="F26" s="0" t="s">
        <v>170</v>
      </c>
    </row>
    <row r="27" customFormat="false" ht="14.25" hidden="false" customHeight="false" outlineLevel="0" collapsed="false">
      <c r="A27" s="0" t="n">
        <v>44</v>
      </c>
      <c r="B27" s="0" t="s">
        <v>88</v>
      </c>
      <c r="C27" s="0" t="s">
        <v>85</v>
      </c>
      <c r="D27" s="0" t="n">
        <v>1</v>
      </c>
      <c r="E27" s="0" t="s">
        <v>140</v>
      </c>
      <c r="F27" s="0" t="s">
        <v>171</v>
      </c>
    </row>
    <row r="28" customFormat="false" ht="14.25" hidden="false" customHeight="false" outlineLevel="0" collapsed="false">
      <c r="A28" s="0" t="n">
        <v>7</v>
      </c>
      <c r="B28" s="0" t="s">
        <v>89</v>
      </c>
      <c r="C28" s="0" t="s">
        <v>90</v>
      </c>
      <c r="D28" s="0" t="n">
        <v>2</v>
      </c>
      <c r="E28" s="0" t="s">
        <v>91</v>
      </c>
      <c r="F28" s="2" t="s">
        <v>92</v>
      </c>
    </row>
    <row r="29" customFormat="false" ht="14.25" hidden="false" customHeight="false" outlineLevel="0" collapsed="false">
      <c r="A29" s="0" t="n">
        <v>29</v>
      </c>
      <c r="B29" s="0" t="s">
        <v>93</v>
      </c>
      <c r="C29" s="0" t="s">
        <v>85</v>
      </c>
      <c r="D29" s="0" t="n">
        <v>2</v>
      </c>
      <c r="E29" s="0" t="s">
        <v>95</v>
      </c>
      <c r="F29" s="0" t="s">
        <v>96</v>
      </c>
    </row>
    <row r="30" customFormat="false" ht="14.25" hidden="false" customHeight="false" outlineLevel="0" collapsed="false">
      <c r="A30" s="0" t="n">
        <v>28</v>
      </c>
      <c r="B30" s="0" t="s">
        <v>172</v>
      </c>
      <c r="C30" s="0" t="s">
        <v>85</v>
      </c>
      <c r="D30" s="0" t="n">
        <v>1</v>
      </c>
      <c r="E30" s="0" t="s">
        <v>173</v>
      </c>
      <c r="F30" s="0" t="s">
        <v>174</v>
      </c>
    </row>
    <row r="31" customFormat="false" ht="14.25" hidden="false" customHeight="false" outlineLevel="0" collapsed="false">
      <c r="A31" s="0" t="n">
        <v>12</v>
      </c>
      <c r="B31" s="0" t="s">
        <v>175</v>
      </c>
      <c r="C31" s="0" t="s">
        <v>85</v>
      </c>
      <c r="D31" s="0" t="n">
        <v>5</v>
      </c>
      <c r="E31" s="0" t="s">
        <v>104</v>
      </c>
      <c r="F31" s="0" t="s">
        <v>105</v>
      </c>
    </row>
    <row r="32" customFormat="false" ht="14.25" hidden="false" customHeight="false" outlineLevel="0" collapsed="false">
      <c r="A32" s="0" t="n">
        <v>3</v>
      </c>
      <c r="B32" s="0" t="s">
        <v>97</v>
      </c>
      <c r="C32" s="0" t="s">
        <v>85</v>
      </c>
      <c r="D32" s="0" t="n">
        <v>1</v>
      </c>
      <c r="E32" s="0" t="s">
        <v>98</v>
      </c>
      <c r="F32" s="0" t="s">
        <v>99</v>
      </c>
    </row>
    <row r="33" customFormat="false" ht="14.25" hidden="false" customHeight="false" outlineLevel="0" collapsed="false">
      <c r="A33" s="0" t="n">
        <v>13</v>
      </c>
      <c r="B33" s="0" t="s">
        <v>106</v>
      </c>
      <c r="C33" s="0" t="s">
        <v>85</v>
      </c>
      <c r="D33" s="0" t="n">
        <v>2</v>
      </c>
      <c r="E33" s="0" t="s">
        <v>107</v>
      </c>
      <c r="F33" s="0" t="s">
        <v>108</v>
      </c>
    </row>
    <row r="34" customFormat="false" ht="14.25" hidden="false" customHeight="false" outlineLevel="0" collapsed="false">
      <c r="A34" s="0" t="n">
        <v>9</v>
      </c>
      <c r="B34" s="0" t="s">
        <v>176</v>
      </c>
      <c r="C34" s="0" t="s">
        <v>85</v>
      </c>
      <c r="D34" s="0" t="n">
        <v>2</v>
      </c>
      <c r="E34" s="0" t="s">
        <v>110</v>
      </c>
      <c r="F34" s="0" t="s">
        <v>111</v>
      </c>
    </row>
    <row r="35" customFormat="false" ht="14.25" hidden="false" customHeight="false" outlineLevel="0" collapsed="false">
      <c r="A35" s="0" t="n">
        <v>33</v>
      </c>
      <c r="B35" s="0" t="s">
        <v>112</v>
      </c>
      <c r="C35" s="0" t="s">
        <v>113</v>
      </c>
      <c r="D35" s="0" t="n">
        <v>2</v>
      </c>
      <c r="E35" s="0" t="s">
        <v>114</v>
      </c>
      <c r="F35" s="2" t="s">
        <v>115</v>
      </c>
    </row>
    <row r="36" customFormat="false" ht="14.25" hidden="false" customHeight="false" outlineLevel="0" collapsed="false">
      <c r="A36" s="0" t="n">
        <v>23</v>
      </c>
      <c r="B36" s="0" t="s">
        <v>116</v>
      </c>
      <c r="C36" s="0" t="s">
        <v>117</v>
      </c>
      <c r="D36" s="0" t="n">
        <v>1</v>
      </c>
      <c r="E36" s="0" t="s">
        <v>118</v>
      </c>
      <c r="F36" s="0" t="s">
        <v>119</v>
      </c>
    </row>
    <row r="37" customFormat="false" ht="14.25" hidden="false" customHeight="false" outlineLevel="0" collapsed="false">
      <c r="A37" s="0" t="n">
        <v>32</v>
      </c>
      <c r="B37" s="0" t="s">
        <v>120</v>
      </c>
      <c r="C37" s="0" t="s">
        <v>121</v>
      </c>
      <c r="D37" s="0" t="n">
        <v>1</v>
      </c>
      <c r="E37" s="0" t="s">
        <v>122</v>
      </c>
    </row>
    <row r="38" customFormat="false" ht="14.25" hidden="false" customHeight="false" outlineLevel="0" collapsed="false">
      <c r="A38" s="0" t="n">
        <v>10</v>
      </c>
      <c r="B38" s="0" t="s">
        <v>124</v>
      </c>
      <c r="C38" s="0" t="s">
        <v>125</v>
      </c>
      <c r="D38" s="0" t="n">
        <v>2</v>
      </c>
      <c r="E38" s="0" t="s">
        <v>126</v>
      </c>
    </row>
    <row r="39" customFormat="false" ht="14.25" hidden="false" customHeight="false" outlineLevel="0" collapsed="false">
      <c r="A39" s="0" t="n">
        <v>36</v>
      </c>
      <c r="B39" s="2" t="s">
        <v>132</v>
      </c>
      <c r="C39" s="2" t="s">
        <v>177</v>
      </c>
      <c r="D39" s="0" t="n">
        <v>1</v>
      </c>
      <c r="E39" s="2" t="s">
        <v>134</v>
      </c>
      <c r="F39" s="2" t="s">
        <v>135</v>
      </c>
    </row>
    <row r="40" customFormat="false" ht="14.25" hidden="false" customHeight="false" outlineLevel="0" collapsed="false">
      <c r="A40" s="0" t="n">
        <v>26</v>
      </c>
      <c r="B40" s="0" t="s">
        <v>128</v>
      </c>
      <c r="C40" s="0" t="s">
        <v>129</v>
      </c>
      <c r="D40" s="0" t="n">
        <v>1</v>
      </c>
      <c r="E40" s="0" t="s">
        <v>178</v>
      </c>
      <c r="F40" s="0" t="s">
        <v>131</v>
      </c>
    </row>
    <row r="41" customFormat="false" ht="14.25" hidden="false" customHeight="false" outlineLevel="0" collapsed="false">
      <c r="A41" s="0" t="n">
        <v>30</v>
      </c>
      <c r="B41" s="0" t="s">
        <v>136</v>
      </c>
      <c r="C41" s="0" t="s">
        <v>179</v>
      </c>
      <c r="D41" s="0" t="n">
        <v>1</v>
      </c>
      <c r="E41" s="0" t="s">
        <v>138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9"/>
  <sheetViews>
    <sheetView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selection pane="topLeft" activeCell="H2" activeCellId="0" sqref="H2"/>
    </sheetView>
  </sheetViews>
  <sheetFormatPr defaultColWidth="8.53515625" defaultRowHeight="14.25" zeroHeight="false" outlineLevelRow="0" outlineLevelCol="0"/>
  <cols>
    <col collapsed="false" customWidth="true" hidden="false" outlineLevel="0" max="1" min="1" style="0" width="4.46"/>
    <col collapsed="false" customWidth="true" hidden="false" outlineLevel="0" max="2" min="2" style="0" width="30.77"/>
    <col collapsed="false" customWidth="true" hidden="false" outlineLevel="0" max="3" min="3" style="0" width="45.46"/>
    <col collapsed="false" customWidth="true" hidden="false" outlineLevel="0" max="4" min="4" style="0" width="10.07"/>
    <col collapsed="false" customWidth="true" hidden="false" outlineLevel="0" max="5" min="5" style="0" width="18.69"/>
    <col collapsed="false" customWidth="true" hidden="false" outlineLevel="0" max="6" min="6" style="0" width="9.92"/>
    <col collapsed="false" customWidth="true" hidden="false" outlineLevel="0" max="7" min="7" style="0" width="10.15"/>
    <col collapsed="false" customWidth="true" hidden="false" outlineLevel="0" max="8" min="8" style="0" width="14.23"/>
    <col collapsed="false" customWidth="true" hidden="false" outlineLevel="0" max="9" min="9" style="0" width="35.38"/>
    <col collapsed="false" customWidth="true" hidden="false" outlineLevel="0" max="10" min="10" style="0" width="19.5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180</v>
      </c>
      <c r="G1" s="1" t="s">
        <v>8</v>
      </c>
      <c r="H1" s="1" t="s">
        <v>181</v>
      </c>
      <c r="I1" s="2" t="s">
        <v>182</v>
      </c>
      <c r="J1" s="1" t="s">
        <v>183</v>
      </c>
    </row>
    <row r="2" customFormat="false" ht="14.25" hidden="false" customHeight="false" outlineLevel="0" collapsed="false">
      <c r="A2" s="0" t="n">
        <v>1</v>
      </c>
      <c r="B2" s="0" t="s">
        <v>14</v>
      </c>
      <c r="C2" s="0" t="s">
        <v>11</v>
      </c>
      <c r="D2" s="0" t="n">
        <v>1</v>
      </c>
      <c r="E2" s="0" t="s">
        <v>15</v>
      </c>
      <c r="F2" s="8" t="n">
        <v>11</v>
      </c>
      <c r="G2" s="0" t="n">
        <f aca="false">ROUNDUP(payload_board[[#This Row],[Quantity]]*5.2,0)</f>
        <v>6</v>
      </c>
      <c r="H2" s="0" t="n">
        <f aca="false">MAX(0,payload_board[[#This Row],[Needed]]-payload_board[[#This Row],[Inventory]])</f>
        <v>0</v>
      </c>
      <c r="I2" s="0" t="s">
        <v>16</v>
      </c>
    </row>
    <row r="3" customFormat="false" ht="14.25" hidden="false" customHeight="false" outlineLevel="0" collapsed="false">
      <c r="A3" s="0" t="n">
        <v>2</v>
      </c>
      <c r="B3" s="0" t="s">
        <v>10</v>
      </c>
      <c r="C3" s="0" t="s">
        <v>11</v>
      </c>
      <c r="D3" s="0" t="n">
        <v>1</v>
      </c>
      <c r="E3" s="0" t="s">
        <v>12</v>
      </c>
      <c r="F3" s="8" t="n">
        <v>11</v>
      </c>
      <c r="G3" s="0" t="n">
        <f aca="false">ROUNDUP(payload_board[[#This Row],[Quantity]]*5.2,0)</f>
        <v>6</v>
      </c>
      <c r="H3" s="0" t="n">
        <f aca="false">MAX(0,payload_board[[#This Row],[Needed]]-payload_board[[#This Row],[Inventory]])</f>
        <v>0</v>
      </c>
      <c r="I3" s="0" t="s">
        <v>16</v>
      </c>
    </row>
    <row r="4" customFormat="false" ht="14.25" hidden="false" customHeight="false" outlineLevel="0" collapsed="false">
      <c r="A4" s="0" t="n">
        <v>3</v>
      </c>
      <c r="B4" s="0" t="s">
        <v>184</v>
      </c>
      <c r="C4" s="0" t="s">
        <v>18</v>
      </c>
      <c r="D4" s="0" t="n">
        <v>2</v>
      </c>
      <c r="E4" s="0" t="s">
        <v>19</v>
      </c>
      <c r="F4" s="8" t="n">
        <v>7</v>
      </c>
      <c r="G4" s="0" t="n">
        <f aca="false">ROUNDUP(payload_board[[#This Row],[Quantity]]*5.2,0)</f>
        <v>11</v>
      </c>
      <c r="H4" s="0" t="n">
        <f aca="false">MAX(0,payload_board[[#This Row],[Needed]]-payload_board[[#This Row],[Inventory]])</f>
        <v>4</v>
      </c>
      <c r="I4" s="0" t="s">
        <v>185</v>
      </c>
      <c r="J4" s="0" t="s">
        <v>186</v>
      </c>
    </row>
    <row r="5" customFormat="false" ht="14.25" hidden="false" customHeight="false" outlineLevel="0" collapsed="false">
      <c r="A5" s="0" t="n">
        <v>4</v>
      </c>
      <c r="B5" s="0" t="s">
        <v>187</v>
      </c>
      <c r="C5" s="0" t="s">
        <v>25</v>
      </c>
      <c r="D5" s="0" t="n">
        <v>3</v>
      </c>
      <c r="E5" s="0" t="s">
        <v>15</v>
      </c>
      <c r="F5" s="8" t="n">
        <v>0</v>
      </c>
      <c r="G5" s="0" t="n">
        <f aca="false">ROUNDUP(payload_board[[#This Row],[Quantity]]*5.2,0)</f>
        <v>16</v>
      </c>
      <c r="H5" s="0" t="n">
        <f aca="false">MAX(0,payload_board[[#This Row],[Needed]]-payload_board[[#This Row],[Inventory]])</f>
        <v>16</v>
      </c>
      <c r="I5" s="2" t="s">
        <v>188</v>
      </c>
      <c r="J5" s="0" t="s">
        <v>27</v>
      </c>
    </row>
    <row r="6" customFormat="false" ht="14.25" hidden="false" customHeight="false" outlineLevel="0" collapsed="false">
      <c r="A6" s="0" t="n">
        <v>5</v>
      </c>
      <c r="B6" s="0" t="s">
        <v>21</v>
      </c>
      <c r="C6" s="0" t="s">
        <v>18</v>
      </c>
      <c r="D6" s="0" t="n">
        <v>2</v>
      </c>
      <c r="E6" s="0" t="s">
        <v>22</v>
      </c>
      <c r="F6" s="8" t="n">
        <v>7</v>
      </c>
      <c r="G6" s="0" t="n">
        <f aca="false">ROUNDUP(payload_board[[#This Row],[Quantity]]*5.2,0)</f>
        <v>11</v>
      </c>
      <c r="H6" s="0" t="n">
        <f aca="false">MAX(0,payload_board[[#This Row],[Needed]]-payload_board[[#This Row],[Inventory]])</f>
        <v>4</v>
      </c>
      <c r="I6" s="0" t="s">
        <v>189</v>
      </c>
    </row>
    <row r="7" customFormat="false" ht="14.25" hidden="false" customHeight="false" outlineLevel="0" collapsed="false">
      <c r="A7" s="0" t="n">
        <v>6</v>
      </c>
      <c r="B7" s="0" t="s">
        <v>190</v>
      </c>
      <c r="C7" s="0" t="s">
        <v>25</v>
      </c>
      <c r="D7" s="0" t="n">
        <v>2</v>
      </c>
      <c r="E7" s="0" t="s">
        <v>26</v>
      </c>
      <c r="F7" s="8" t="n">
        <v>0</v>
      </c>
      <c r="G7" s="0" t="n">
        <f aca="false">ROUNDUP(payload_board[[#This Row],[Quantity]]*5.2,0)</f>
        <v>11</v>
      </c>
      <c r="H7" s="0" t="n">
        <f aca="false">MAX(0,payload_board[[#This Row],[Needed]]-payload_board[[#This Row],[Inventory]])</f>
        <v>11</v>
      </c>
      <c r="I7" s="0" t="s">
        <v>188</v>
      </c>
      <c r="J7" s="0" t="s">
        <v>27</v>
      </c>
    </row>
    <row r="8" customFormat="false" ht="14.25" hidden="false" customHeight="false" outlineLevel="0" collapsed="false">
      <c r="A8" s="0" t="n">
        <v>7</v>
      </c>
      <c r="B8" s="0" t="s">
        <v>191</v>
      </c>
      <c r="C8" s="0" t="s">
        <v>25</v>
      </c>
      <c r="D8" s="0" t="n">
        <v>2</v>
      </c>
      <c r="E8" s="0" t="s">
        <v>192</v>
      </c>
      <c r="F8" s="8" t="n">
        <v>47</v>
      </c>
      <c r="G8" s="0" t="n">
        <f aca="false">ROUNDUP(payload_board[[#This Row],[Quantity]]*5.2,0)</f>
        <v>11</v>
      </c>
      <c r="H8" s="0" t="n">
        <f aca="false">MAX(0,payload_board[[#This Row],[Needed]]-payload_board[[#This Row],[Inventory]])</f>
        <v>0</v>
      </c>
      <c r="I8" s="0" t="s">
        <v>193</v>
      </c>
    </row>
    <row r="9" customFormat="false" ht="14.25" hidden="false" customHeight="false" outlineLevel="0" collapsed="false">
      <c r="A9" s="0" t="n">
        <v>8</v>
      </c>
      <c r="B9" s="0" t="s">
        <v>194</v>
      </c>
      <c r="C9" s="0" t="s">
        <v>25</v>
      </c>
      <c r="D9" s="0" t="n">
        <v>1</v>
      </c>
      <c r="E9" s="0" t="s">
        <v>33</v>
      </c>
      <c r="F9" s="8" t="n">
        <v>53</v>
      </c>
      <c r="G9" s="0" t="n">
        <f aca="false">ROUNDUP(payload_board[[#This Row],[Quantity]]*5.2,0)</f>
        <v>6</v>
      </c>
      <c r="H9" s="0" t="n">
        <f aca="false">MAX(0,payload_board[[#This Row],[Needed]]-payload_board[[#This Row],[Inventory]])</f>
        <v>0</v>
      </c>
      <c r="I9" s="0" t="s">
        <v>195</v>
      </c>
    </row>
    <row r="10" customFormat="false" ht="14.25" hidden="false" customHeight="false" outlineLevel="0" collapsed="false">
      <c r="A10" s="0" t="n">
        <v>9</v>
      </c>
      <c r="B10" s="0" t="s">
        <v>196</v>
      </c>
      <c r="C10" s="0" t="s">
        <v>18</v>
      </c>
      <c r="D10" s="0" t="n">
        <v>10</v>
      </c>
      <c r="E10" s="0" t="s">
        <v>33</v>
      </c>
      <c r="F10" s="8" t="n">
        <v>18</v>
      </c>
      <c r="G10" s="0" t="n">
        <f aca="false">ROUNDUP(payload_board[[#This Row],[Quantity]]*5.2,0)</f>
        <v>52</v>
      </c>
      <c r="H10" s="0" t="n">
        <f aca="false">MAX(0,payload_board[[#This Row],[Needed]]-payload_board[[#This Row],[Inventory]])</f>
        <v>34</v>
      </c>
      <c r="I10" s="9" t="s">
        <v>197</v>
      </c>
      <c r="J10" s="0" t="s">
        <v>34</v>
      </c>
    </row>
    <row r="11" customFormat="false" ht="14.25" hidden="false" customHeight="false" outlineLevel="0" collapsed="false">
      <c r="A11" s="0" t="n">
        <v>10</v>
      </c>
      <c r="B11" s="0" t="s">
        <v>198</v>
      </c>
      <c r="C11" s="0" t="s">
        <v>45</v>
      </c>
      <c r="D11" s="0" t="n">
        <v>4</v>
      </c>
      <c r="E11" s="0" t="s">
        <v>46</v>
      </c>
      <c r="F11" s="8" t="n">
        <v>8</v>
      </c>
      <c r="G11" s="0" t="n">
        <f aca="false">ROUNDUP(payload_board[[#This Row],[Quantity]]*5.2,0)</f>
        <v>21</v>
      </c>
      <c r="H11" s="0" t="n">
        <f aca="false">MAX(0,payload_board[[#This Row],[Needed]]-payload_board[[#This Row],[Inventory]])</f>
        <v>13</v>
      </c>
      <c r="I11" s="0" t="s">
        <v>199</v>
      </c>
      <c r="J11" s="0" t="s">
        <v>47</v>
      </c>
    </row>
    <row r="12" customFormat="false" ht="14.25" hidden="false" customHeight="false" outlineLevel="0" collapsed="false">
      <c r="A12" s="0" t="n">
        <v>11</v>
      </c>
      <c r="B12" s="0" t="s">
        <v>148</v>
      </c>
      <c r="C12" s="0" t="s">
        <v>36</v>
      </c>
      <c r="D12" s="0" t="n">
        <v>3</v>
      </c>
      <c r="E12" s="0" t="s">
        <v>149</v>
      </c>
      <c r="F12" s="8" t="n">
        <v>21</v>
      </c>
      <c r="G12" s="0" t="n">
        <f aca="false">ROUNDUP(payload_board[[#This Row],[Quantity]]*5.2,0)</f>
        <v>16</v>
      </c>
      <c r="H12" s="0" t="n">
        <f aca="false">MAX(0,payload_board[[#This Row],[Needed]]-payload_board[[#This Row],[Inventory]])</f>
        <v>0</v>
      </c>
      <c r="I12" s="0" t="s">
        <v>200</v>
      </c>
      <c r="J12" s="0" t="s">
        <v>201</v>
      </c>
    </row>
    <row r="13" customFormat="false" ht="14.25" hidden="false" customHeight="false" outlineLevel="0" collapsed="false">
      <c r="A13" s="0" t="n">
        <v>12</v>
      </c>
      <c r="B13" s="0" t="s">
        <v>48</v>
      </c>
      <c r="C13" s="0" t="s">
        <v>49</v>
      </c>
      <c r="D13" s="0" t="n">
        <v>1</v>
      </c>
      <c r="E13" s="0" t="s">
        <v>50</v>
      </c>
      <c r="F13" s="8" t="n">
        <v>4</v>
      </c>
      <c r="G13" s="0" t="n">
        <f aca="false">ROUNDUP(payload_board[[#This Row],[Quantity]]*5.2,0)</f>
        <v>6</v>
      </c>
      <c r="H13" s="0" t="n">
        <f aca="false">MAX(0,payload_board[[#This Row],[Needed]]-payload_board[[#This Row],[Inventory]])</f>
        <v>2</v>
      </c>
      <c r="I13" s="0" t="s">
        <v>202</v>
      </c>
      <c r="J13" s="0" t="s">
        <v>51</v>
      </c>
    </row>
    <row r="14" customFormat="false" ht="14.25" hidden="false" customHeight="false" outlineLevel="0" collapsed="false">
      <c r="A14" s="0" t="n">
        <v>13</v>
      </c>
      <c r="B14" s="0" t="s">
        <v>52</v>
      </c>
      <c r="C14" s="0" t="s">
        <v>53</v>
      </c>
      <c r="D14" s="0" t="n">
        <v>1</v>
      </c>
      <c r="E14" s="0" t="s">
        <v>54</v>
      </c>
      <c r="F14" s="8" t="n">
        <f aca="false">7+7</f>
        <v>14</v>
      </c>
      <c r="G14" s="0" t="n">
        <f aca="false">ROUNDUP(payload_board[[#This Row],[Quantity]]*5.2,0)</f>
        <v>6</v>
      </c>
      <c r="H14" s="0" t="n">
        <f aca="false">MAX(0,payload_board[[#This Row],[Needed]]-payload_board[[#This Row],[Inventory]])</f>
        <v>0</v>
      </c>
      <c r="I14" s="0" t="s">
        <v>55</v>
      </c>
    </row>
    <row r="15" customFormat="false" ht="14.25" hidden="false" customHeight="false" outlineLevel="0" collapsed="false">
      <c r="A15" s="0" t="n">
        <v>14</v>
      </c>
      <c r="B15" s="0" t="s">
        <v>60</v>
      </c>
      <c r="C15" s="2" t="s">
        <v>61</v>
      </c>
      <c r="D15" s="0" t="n">
        <v>1</v>
      </c>
      <c r="E15" s="2" t="s">
        <v>203</v>
      </c>
      <c r="F15" s="8" t="n">
        <v>0</v>
      </c>
      <c r="G15" s="0" t="n">
        <f aca="false">ROUNDUP(payload_board[[#This Row],[Quantity]]*5.2,0)</f>
        <v>6</v>
      </c>
      <c r="H15" s="0" t="n">
        <f aca="false">MAX(0,payload_board[[#This Row],[Needed]]-payload_board[[#This Row],[Inventory]])</f>
        <v>6</v>
      </c>
      <c r="I15" s="0" t="s">
        <v>63</v>
      </c>
      <c r="J15" s="0" t="s">
        <v>204</v>
      </c>
    </row>
    <row r="16" customFormat="false" ht="14.25" hidden="false" customHeight="false" outlineLevel="0" collapsed="false">
      <c r="A16" s="0" t="n">
        <v>15</v>
      </c>
      <c r="B16" s="0" t="s">
        <v>64</v>
      </c>
      <c r="C16" s="0" t="s">
        <v>65</v>
      </c>
      <c r="D16" s="0" t="n">
        <v>1</v>
      </c>
      <c r="E16" s="0" t="s">
        <v>66</v>
      </c>
      <c r="F16" s="8" t="n">
        <v>4</v>
      </c>
      <c r="G16" s="0" t="n">
        <f aca="false">ROUNDUP(payload_board[[#This Row],[Quantity]]*5.2,0)</f>
        <v>6</v>
      </c>
      <c r="H16" s="0" t="n">
        <f aca="false">MAX(0,payload_board[[#This Row],[Needed]]-payload_board[[#This Row],[Inventory]])</f>
        <v>2</v>
      </c>
      <c r="I16" s="0" t="s">
        <v>67</v>
      </c>
      <c r="J16" s="0" t="s">
        <v>204</v>
      </c>
    </row>
    <row r="17" customFormat="false" ht="14.25" hidden="false" customHeight="false" outlineLevel="0" collapsed="false">
      <c r="A17" s="0" t="n">
        <v>16</v>
      </c>
      <c r="B17" s="2" t="s">
        <v>56</v>
      </c>
      <c r="C17" s="0" t="s">
        <v>57</v>
      </c>
      <c r="D17" s="0" t="n">
        <v>2</v>
      </c>
      <c r="E17" s="0" t="s">
        <v>169</v>
      </c>
      <c r="F17" s="8" t="n">
        <v>0</v>
      </c>
      <c r="G17" s="0" t="n">
        <f aca="false">ROUNDUP(payload_board[[#This Row],[Quantity]]*5.2,0)</f>
        <v>11</v>
      </c>
      <c r="H17" s="0" t="n">
        <f aca="false">MAX(0,payload_board[[#This Row],[Needed]]-payload_board[[#This Row],[Inventory]])</f>
        <v>11</v>
      </c>
      <c r="I17" s="0" t="s">
        <v>59</v>
      </c>
      <c r="J17" s="0" t="s">
        <v>205</v>
      </c>
    </row>
    <row r="18" customFormat="false" ht="14.25" hidden="false" customHeight="false" outlineLevel="0" collapsed="false">
      <c r="A18" s="0" t="n">
        <v>17</v>
      </c>
      <c r="B18" s="0" t="s">
        <v>68</v>
      </c>
      <c r="C18" s="0" t="s">
        <v>69</v>
      </c>
      <c r="D18" s="0" t="n">
        <v>1</v>
      </c>
      <c r="E18" s="0" t="s">
        <v>70</v>
      </c>
      <c r="F18" s="8" t="n">
        <v>4</v>
      </c>
      <c r="G18" s="0" t="n">
        <f aca="false">ROUNDUP(payload_board[[#This Row],[Quantity]]*5.2,0)</f>
        <v>6</v>
      </c>
      <c r="H18" s="0" t="n">
        <f aca="false">MAX(0,payload_board[[#This Row],[Needed]]-payload_board[[#This Row],[Inventory]])</f>
        <v>2</v>
      </c>
      <c r="I18" s="0" t="s">
        <v>71</v>
      </c>
      <c r="J18" s="0" t="s">
        <v>204</v>
      </c>
    </row>
    <row r="19" customFormat="false" ht="14.25" hidden="false" customHeight="false" outlineLevel="0" collapsed="false">
      <c r="A19" s="0" t="n">
        <v>18</v>
      </c>
      <c r="B19" s="0" t="s">
        <v>72</v>
      </c>
      <c r="C19" s="2" t="s">
        <v>206</v>
      </c>
      <c r="D19" s="0" t="n">
        <v>1</v>
      </c>
      <c r="E19" s="0" t="s">
        <v>74</v>
      </c>
      <c r="F19" s="8" t="n">
        <v>6</v>
      </c>
      <c r="G19" s="0" t="n">
        <f aca="false">ROUNDUP(payload_board[[#This Row],[Quantity]]*5.2,0)</f>
        <v>6</v>
      </c>
      <c r="H19" s="0" t="n">
        <f aca="false">MAX(0,payload_board[[#This Row],[Needed]]-payload_board[[#This Row],[Inventory]])</f>
        <v>0</v>
      </c>
      <c r="I19" s="0" t="s">
        <v>75</v>
      </c>
      <c r="J19" s="0" t="s">
        <v>204</v>
      </c>
    </row>
    <row r="20" customFormat="false" ht="14.25" hidden="false" customHeight="false" outlineLevel="0" collapsed="false">
      <c r="A20" s="0" t="n">
        <v>19</v>
      </c>
      <c r="B20" s="0" t="s">
        <v>76</v>
      </c>
      <c r="C20" s="0" t="s">
        <v>77</v>
      </c>
      <c r="D20" s="0" t="n">
        <v>1</v>
      </c>
      <c r="E20" s="0" t="s">
        <v>78</v>
      </c>
      <c r="F20" s="8" t="n">
        <v>0</v>
      </c>
      <c r="G20" s="0" t="n">
        <f aca="false">ROUNDUP(payload_board[[#This Row],[Quantity]]*5.2,0)</f>
        <v>6</v>
      </c>
      <c r="H20" s="0" t="n">
        <f aca="false">MAX(0,payload_board[[#This Row],[Needed]]-payload_board[[#This Row],[Inventory]])</f>
        <v>6</v>
      </c>
      <c r="I20" s="0" t="s">
        <v>79</v>
      </c>
      <c r="J20" s="0" t="s">
        <v>204</v>
      </c>
    </row>
    <row r="21" customFormat="false" ht="14.25" hidden="false" customHeight="false" outlineLevel="0" collapsed="false">
      <c r="A21" s="0" t="n">
        <v>20</v>
      </c>
      <c r="B21" s="0" t="s">
        <v>80</v>
      </c>
      <c r="C21" s="0" t="s">
        <v>81</v>
      </c>
      <c r="D21" s="0" t="n">
        <v>1</v>
      </c>
      <c r="E21" s="0" t="s">
        <v>82</v>
      </c>
      <c r="F21" s="8" t="n">
        <v>4</v>
      </c>
      <c r="G21" s="0" t="n">
        <f aca="false">ROUNDUP(payload_board[[#This Row],[Quantity]]*5.2,0)</f>
        <v>6</v>
      </c>
      <c r="H21" s="0" t="n">
        <f aca="false">MAX(0,payload_board[[#This Row],[Needed]]-payload_board[[#This Row],[Inventory]])</f>
        <v>2</v>
      </c>
      <c r="I21" s="0" t="s">
        <v>207</v>
      </c>
      <c r="J21" s="0" t="s">
        <v>204</v>
      </c>
    </row>
    <row r="22" customFormat="false" ht="14.25" hidden="false" customHeight="false" outlineLevel="0" collapsed="false">
      <c r="A22" s="0" t="n">
        <v>21</v>
      </c>
      <c r="B22" s="2" t="s">
        <v>208</v>
      </c>
      <c r="C22" s="0" t="s">
        <v>85</v>
      </c>
      <c r="D22" s="0" t="n">
        <v>3</v>
      </c>
      <c r="E22" s="0" t="s">
        <v>209</v>
      </c>
      <c r="F22" s="8" t="n">
        <v>6</v>
      </c>
      <c r="G22" s="0" t="n">
        <f aca="false">ROUNDUP(payload_board[[#This Row],[Quantity]]*5.2,0)</f>
        <v>16</v>
      </c>
      <c r="H22" s="0" t="n">
        <f aca="false">MAX(0,payload_board[[#This Row],[Needed]]-payload_board[[#This Row],[Inventory]])</f>
        <v>10</v>
      </c>
      <c r="I22" s="0" t="s">
        <v>210</v>
      </c>
      <c r="J22" s="0" t="s">
        <v>211</v>
      </c>
    </row>
    <row r="23" customFormat="false" ht="14.25" hidden="false" customHeight="false" outlineLevel="0" collapsed="false">
      <c r="A23" s="0" t="n">
        <v>22</v>
      </c>
      <c r="B23" s="0" t="s">
        <v>84</v>
      </c>
      <c r="C23" s="0" t="s">
        <v>85</v>
      </c>
      <c r="D23" s="0" t="n">
        <v>2</v>
      </c>
      <c r="E23" s="0" t="s">
        <v>86</v>
      </c>
      <c r="F23" s="8" t="n">
        <v>5</v>
      </c>
      <c r="G23" s="0" t="n">
        <f aca="false">ROUNDUP(payload_board[[#This Row],[Quantity]]*5.2,0)</f>
        <v>11</v>
      </c>
      <c r="H23" s="0" t="n">
        <f aca="false">MAX(0,payload_board[[#This Row],[Needed]]-payload_board[[#This Row],[Inventory]])</f>
        <v>6</v>
      </c>
      <c r="I23" s="0" t="s">
        <v>87</v>
      </c>
      <c r="J23" s="0" t="s">
        <v>170</v>
      </c>
    </row>
    <row r="24" customFormat="false" ht="14.25" hidden="false" customHeight="false" outlineLevel="0" collapsed="false">
      <c r="A24" s="0" t="n">
        <v>23</v>
      </c>
      <c r="B24" s="0" t="s">
        <v>88</v>
      </c>
      <c r="C24" s="0" t="s">
        <v>85</v>
      </c>
      <c r="D24" s="0" t="n">
        <v>1</v>
      </c>
      <c r="E24" s="0" t="s">
        <v>140</v>
      </c>
      <c r="F24" s="8" t="n">
        <v>7</v>
      </c>
      <c r="G24" s="0" t="n">
        <f aca="false">ROUNDUP(payload_board[[#This Row],[Quantity]]*5.2,0)</f>
        <v>6</v>
      </c>
      <c r="H24" s="0" t="n">
        <f aca="false">MAX(0,payload_board[[#This Row],[Needed]]-payload_board[[#This Row],[Inventory]])</f>
        <v>0</v>
      </c>
      <c r="I24" s="2" t="s">
        <v>212</v>
      </c>
      <c r="J24" s="0" t="s">
        <v>213</v>
      </c>
    </row>
    <row r="25" customFormat="false" ht="14.25" hidden="false" customHeight="false" outlineLevel="0" collapsed="false">
      <c r="A25" s="0" t="n">
        <v>24</v>
      </c>
      <c r="B25" s="0" t="s">
        <v>89</v>
      </c>
      <c r="C25" s="0" t="s">
        <v>90</v>
      </c>
      <c r="D25" s="0" t="n">
        <v>2</v>
      </c>
      <c r="E25" s="10" t="n">
        <v>0.065</v>
      </c>
      <c r="F25" s="8" t="n">
        <v>8</v>
      </c>
      <c r="G25" s="0" t="n">
        <f aca="false">ROUNDUP(payload_board[[#This Row],[Quantity]]*5.2,0)</f>
        <v>11</v>
      </c>
      <c r="H25" s="0" t="n">
        <f aca="false">MAX(0,payload_board[[#This Row],[Needed]]-payload_board[[#This Row],[Inventory]])</f>
        <v>3</v>
      </c>
      <c r="I25" s="2" t="s">
        <v>214</v>
      </c>
      <c r="J25" s="0" t="s">
        <v>204</v>
      </c>
    </row>
    <row r="26" customFormat="false" ht="14.25" hidden="false" customHeight="false" outlineLevel="0" collapsed="false">
      <c r="A26" s="0" t="n">
        <v>25</v>
      </c>
      <c r="B26" s="0" t="s">
        <v>93</v>
      </c>
      <c r="C26" s="0" t="s">
        <v>94</v>
      </c>
      <c r="D26" s="0" t="n">
        <v>2</v>
      </c>
      <c r="E26" s="0" t="s">
        <v>95</v>
      </c>
      <c r="F26" s="8" t="n">
        <v>0</v>
      </c>
      <c r="G26" s="0" t="n">
        <f aca="false">ROUNDUP(payload_board[[#This Row],[Quantity]]*5.2,0)</f>
        <v>11</v>
      </c>
      <c r="H26" s="0" t="n">
        <f aca="false">MAX(0,payload_board[[#This Row],[Needed]]-payload_board[[#This Row],[Inventory]])</f>
        <v>11</v>
      </c>
      <c r="I26" s="0" t="s">
        <v>215</v>
      </c>
      <c r="J26" s="0" t="s">
        <v>216</v>
      </c>
    </row>
    <row r="27" customFormat="false" ht="14.25" hidden="false" customHeight="false" outlineLevel="0" collapsed="false">
      <c r="A27" s="0" t="n">
        <v>26</v>
      </c>
      <c r="B27" s="0" t="s">
        <v>172</v>
      </c>
      <c r="C27" s="0" t="s">
        <v>94</v>
      </c>
      <c r="D27" s="0" t="n">
        <v>1</v>
      </c>
      <c r="E27" s="0" t="s">
        <v>173</v>
      </c>
      <c r="F27" s="8" t="n">
        <v>0</v>
      </c>
      <c r="G27" s="0" t="n">
        <f aca="false">ROUNDUP(payload_board[[#This Row],[Quantity]]*5.2,0)</f>
        <v>6</v>
      </c>
      <c r="H27" s="0" t="n">
        <f aca="false">MAX(0,payload_board[[#This Row],[Needed]]-payload_board[[#This Row],[Inventory]])</f>
        <v>6</v>
      </c>
      <c r="I27" s="0" t="s">
        <v>217</v>
      </c>
      <c r="J27" s="0" t="s">
        <v>218</v>
      </c>
    </row>
    <row r="28" customFormat="false" ht="14.25" hidden="false" customHeight="false" outlineLevel="0" collapsed="false">
      <c r="A28" s="0" t="n">
        <v>27</v>
      </c>
      <c r="B28" s="0" t="s">
        <v>219</v>
      </c>
      <c r="C28" s="0" t="s">
        <v>94</v>
      </c>
      <c r="D28" s="0" t="n">
        <v>1</v>
      </c>
      <c r="E28" s="0" t="s">
        <v>104</v>
      </c>
      <c r="F28" s="8" t="n">
        <v>21</v>
      </c>
      <c r="G28" s="0" t="n">
        <f aca="false">ROUNDUP(payload_board[[#This Row],[Quantity]]*5.2,0)</f>
        <v>6</v>
      </c>
      <c r="H28" s="0" t="n">
        <f aca="false">MAX(0,payload_board[[#This Row],[Needed]]-payload_board[[#This Row],[Inventory]])</f>
        <v>0</v>
      </c>
      <c r="I28" s="0" t="s">
        <v>220</v>
      </c>
    </row>
    <row r="29" customFormat="false" ht="14.25" hidden="false" customHeight="false" outlineLevel="0" collapsed="false">
      <c r="A29" s="0" t="n">
        <v>28</v>
      </c>
      <c r="B29" s="0" t="s">
        <v>97</v>
      </c>
      <c r="C29" s="0" t="s">
        <v>94</v>
      </c>
      <c r="D29" s="0" t="n">
        <v>1</v>
      </c>
      <c r="E29" s="0" t="s">
        <v>98</v>
      </c>
      <c r="F29" s="8" t="n">
        <v>0</v>
      </c>
      <c r="G29" s="0" t="n">
        <f aca="false">ROUNDUP(payload_board[[#This Row],[Quantity]]*5.2,0)</f>
        <v>6</v>
      </c>
      <c r="H29" s="0" t="n">
        <f aca="false">MAX(0,payload_board[[#This Row],[Needed]]-payload_board[[#This Row],[Inventory]])</f>
        <v>6</v>
      </c>
      <c r="I29" s="0" t="s">
        <v>221</v>
      </c>
    </row>
    <row r="30" customFormat="false" ht="14.25" hidden="false" customHeight="false" outlineLevel="0" collapsed="false">
      <c r="A30" s="0" t="n">
        <v>29</v>
      </c>
      <c r="B30" s="0" t="s">
        <v>106</v>
      </c>
      <c r="C30" s="0" t="s">
        <v>85</v>
      </c>
      <c r="D30" s="0" t="n">
        <v>2</v>
      </c>
      <c r="E30" s="0" t="s">
        <v>107</v>
      </c>
      <c r="F30" s="8" t="n">
        <v>5</v>
      </c>
      <c r="G30" s="0" t="n">
        <f aca="false">ROUNDUP(payload_board[[#This Row],[Quantity]]*5.2,0)</f>
        <v>11</v>
      </c>
      <c r="H30" s="0" t="n">
        <f aca="false">MAX(0,payload_board[[#This Row],[Needed]]-payload_board[[#This Row],[Inventory]])</f>
        <v>6</v>
      </c>
      <c r="I30" s="0" t="s">
        <v>222</v>
      </c>
      <c r="J30" s="0" t="s">
        <v>108</v>
      </c>
    </row>
    <row r="31" customFormat="false" ht="14.25" hidden="false" customHeight="false" outlineLevel="0" collapsed="false">
      <c r="A31" s="0" t="n">
        <v>30</v>
      </c>
      <c r="B31" s="0" t="s">
        <v>176</v>
      </c>
      <c r="C31" s="0" t="s">
        <v>85</v>
      </c>
      <c r="D31" s="0" t="n">
        <v>2</v>
      </c>
      <c r="E31" s="0" t="s">
        <v>110</v>
      </c>
      <c r="F31" s="8" t="n">
        <v>11</v>
      </c>
      <c r="G31" s="0" t="n">
        <f aca="false">ROUNDUP(payload_board[[#This Row],[Quantity]]*5.2,0)</f>
        <v>11</v>
      </c>
      <c r="H31" s="0" t="n">
        <f aca="false">MAX(0,payload_board[[#This Row],[Needed]]-payload_board[[#This Row],[Inventory]])</f>
        <v>0</v>
      </c>
      <c r="I31" s="2" t="s">
        <v>223</v>
      </c>
      <c r="J31" s="0" t="s">
        <v>111</v>
      </c>
    </row>
    <row r="32" customFormat="false" ht="14.25" hidden="false" customHeight="false" outlineLevel="0" collapsed="false">
      <c r="A32" s="0" t="n">
        <v>31</v>
      </c>
      <c r="B32" s="0" t="s">
        <v>224</v>
      </c>
      <c r="C32" s="0" t="s">
        <v>225</v>
      </c>
      <c r="D32" s="0" t="n">
        <v>1</v>
      </c>
      <c r="E32" s="0" t="s">
        <v>104</v>
      </c>
      <c r="F32" s="8" t="n">
        <v>6</v>
      </c>
      <c r="G32" s="0" t="n">
        <f aca="false">ROUNDUP(payload_board[[#This Row],[Quantity]]*5.2,0)</f>
        <v>6</v>
      </c>
      <c r="H32" s="0" t="n">
        <f aca="false">MAX(0,payload_board[[#This Row],[Needed]]-payload_board[[#This Row],[Inventory]])</f>
        <v>0</v>
      </c>
      <c r="I32" s="0" t="s">
        <v>226</v>
      </c>
    </row>
    <row r="33" customFormat="false" ht="14.25" hidden="false" customHeight="false" outlineLevel="0" collapsed="false">
      <c r="A33" s="0" t="n">
        <v>32</v>
      </c>
      <c r="B33" s="0" t="s">
        <v>112</v>
      </c>
      <c r="C33" s="0" t="s">
        <v>113</v>
      </c>
      <c r="D33" s="0" t="n">
        <v>2</v>
      </c>
      <c r="E33" s="0" t="s">
        <v>114</v>
      </c>
      <c r="F33" s="8" t="n">
        <v>7</v>
      </c>
      <c r="G33" s="0" t="n">
        <f aca="false">ROUNDUP(payload_board[[#This Row],[Quantity]]*5.2,0)</f>
        <v>11</v>
      </c>
      <c r="H33" s="0" t="n">
        <f aca="false">MAX(0,payload_board[[#This Row],[Needed]]-payload_board[[#This Row],[Inventory]])</f>
        <v>4</v>
      </c>
      <c r="I33" s="0" t="s">
        <v>227</v>
      </c>
      <c r="J33" s="0" t="s">
        <v>115</v>
      </c>
    </row>
    <row r="34" customFormat="false" ht="14.25" hidden="false" customHeight="false" outlineLevel="0" collapsed="false">
      <c r="A34" s="0" t="n">
        <v>33</v>
      </c>
      <c r="B34" s="0" t="s">
        <v>116</v>
      </c>
      <c r="C34" s="0" t="s">
        <v>117</v>
      </c>
      <c r="D34" s="0" t="n">
        <v>1</v>
      </c>
      <c r="E34" s="0" t="s">
        <v>118</v>
      </c>
      <c r="F34" s="8" t="n">
        <v>6</v>
      </c>
      <c r="G34" s="0" t="n">
        <f aca="false">ROUNDUP(payload_board[[#This Row],[Quantity]]*5.2,0)</f>
        <v>6</v>
      </c>
      <c r="H34" s="0" t="n">
        <f aca="false">MAX(0,payload_board[[#This Row],[Needed]]-payload_board[[#This Row],[Inventory]])</f>
        <v>0</v>
      </c>
      <c r="I34" s="0" t="s">
        <v>228</v>
      </c>
      <c r="J34" s="0" t="s">
        <v>119</v>
      </c>
    </row>
    <row r="35" customFormat="false" ht="14.25" hidden="false" customHeight="false" outlineLevel="0" collapsed="false">
      <c r="A35" s="0" t="n">
        <v>34</v>
      </c>
      <c r="B35" s="0" t="s">
        <v>120</v>
      </c>
      <c r="C35" s="0" t="s">
        <v>121</v>
      </c>
      <c r="D35" s="0" t="n">
        <v>1</v>
      </c>
      <c r="E35" s="0" t="s">
        <v>122</v>
      </c>
      <c r="F35" s="8" t="n">
        <v>3</v>
      </c>
      <c r="G35" s="0" t="n">
        <f aca="false">ROUNDUP(payload_board[[#This Row],[Quantity]]*5.2,0)</f>
        <v>6</v>
      </c>
      <c r="H35" s="0" t="n">
        <f aca="false">MAX(0,payload_board[[#This Row],[Needed]]-payload_board[[#This Row],[Inventory]])</f>
        <v>3</v>
      </c>
      <c r="I35" s="0" t="s">
        <v>123</v>
      </c>
      <c r="J35" s="0" t="s">
        <v>229</v>
      </c>
    </row>
    <row r="36" customFormat="false" ht="14.25" hidden="false" customHeight="false" outlineLevel="0" collapsed="false">
      <c r="A36" s="0" t="n">
        <v>35</v>
      </c>
      <c r="B36" s="0" t="s">
        <v>124</v>
      </c>
      <c r="C36" s="0" t="s">
        <v>125</v>
      </c>
      <c r="D36" s="0" t="n">
        <v>2</v>
      </c>
      <c r="E36" s="0" t="s">
        <v>126</v>
      </c>
      <c r="F36" s="8" t="n">
        <v>7</v>
      </c>
      <c r="G36" s="0" t="n">
        <f aca="false">ROUNDUP(payload_board[[#This Row],[Quantity]]*5.2,0)</f>
        <v>11</v>
      </c>
      <c r="H36" s="0" t="n">
        <f aca="false">MAX(0,payload_board[[#This Row],[Needed]]-payload_board[[#This Row],[Inventory]])</f>
        <v>4</v>
      </c>
      <c r="I36" s="0" t="s">
        <v>127</v>
      </c>
      <c r="J36" s="0" t="s">
        <v>230</v>
      </c>
    </row>
    <row r="37" customFormat="false" ht="14.25" hidden="false" customHeight="false" outlineLevel="0" collapsed="false">
      <c r="A37" s="0" t="n">
        <v>36</v>
      </c>
      <c r="B37" s="0" t="s">
        <v>128</v>
      </c>
      <c r="C37" s="0" t="s">
        <v>129</v>
      </c>
      <c r="D37" s="0" t="n">
        <v>1</v>
      </c>
      <c r="E37" s="0" t="s">
        <v>231</v>
      </c>
      <c r="F37" s="8" t="n">
        <v>0</v>
      </c>
      <c r="G37" s="0" t="n">
        <f aca="false">ROUNDUP(payload_board[[#This Row],[Quantity]]*5.2,0)</f>
        <v>6</v>
      </c>
      <c r="H37" s="0" t="n">
        <f aca="false">MAX(0,payload_board[[#This Row],[Needed]]-payload_board[[#This Row],[Inventory]])</f>
        <v>6</v>
      </c>
      <c r="I37" s="0" t="s">
        <v>232</v>
      </c>
    </row>
    <row r="38" customFormat="false" ht="14.25" hidden="false" customHeight="false" outlineLevel="0" collapsed="false">
      <c r="A38" s="0" t="n">
        <v>37</v>
      </c>
      <c r="B38" s="0" t="s">
        <v>136</v>
      </c>
      <c r="C38" s="0" t="s">
        <v>179</v>
      </c>
      <c r="D38" s="0" t="n">
        <v>1</v>
      </c>
      <c r="E38" s="0" t="s">
        <v>138</v>
      </c>
      <c r="F38" s="8" t="n">
        <v>4</v>
      </c>
      <c r="G38" s="0" t="n">
        <f aca="false">ROUNDUP(payload_board[[#This Row],[Quantity]]*5.2,0)</f>
        <v>6</v>
      </c>
      <c r="H38" s="0" t="n">
        <f aca="false">MAX(0,payload_board[[#This Row],[Needed]]-payload_board[[#This Row],[Inventory]])</f>
        <v>2</v>
      </c>
      <c r="I38" s="0" t="s">
        <v>139</v>
      </c>
      <c r="J38" s="0" t="s">
        <v>204</v>
      </c>
    </row>
    <row r="39" customFormat="false" ht="14.25" hidden="false" customHeight="false" outlineLevel="0" collapsed="false">
      <c r="A39" s="0" t="n">
        <v>38</v>
      </c>
      <c r="B39" s="2" t="s">
        <v>233</v>
      </c>
      <c r="C39" s="2" t="s">
        <v>233</v>
      </c>
      <c r="D39" s="0" t="n">
        <v>2</v>
      </c>
      <c r="E39" s="0" t="s">
        <v>234</v>
      </c>
      <c r="F39" s="0" t="n">
        <v>0</v>
      </c>
      <c r="G39" s="0" t="n">
        <f aca="false">ROUNDUP(payload_board[[#This Row],[Quantity]]*5.2,0)</f>
        <v>11</v>
      </c>
      <c r="H39" s="0" t="n">
        <v>4</v>
      </c>
      <c r="I39" s="0" t="s">
        <v>235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G20" activeCellId="0" sqref="G20"/>
    </sheetView>
  </sheetViews>
  <sheetFormatPr defaultColWidth="8.53515625" defaultRowHeight="14.25" zeroHeight="false" outlineLevelRow="0" outlineLevelCol="0"/>
  <cols>
    <col collapsed="false" customWidth="true" hidden="false" outlineLevel="0" max="3" min="3" style="0" width="19.77"/>
    <col collapsed="false" customWidth="true" hidden="false" outlineLevel="0" max="4" min="4" style="0" width="14.61"/>
    <col collapsed="false" customWidth="true" hidden="false" outlineLevel="0" max="5" min="5" style="0" width="43.31"/>
    <col collapsed="false" customWidth="true" hidden="false" outlineLevel="0" max="6" min="6" style="0" width="13.61"/>
    <col collapsed="false" customWidth="true" hidden="false" outlineLevel="0" max="9" min="9" style="0" width="10.15"/>
    <col collapsed="false" customWidth="true" hidden="true" outlineLevel="0" max="10" min="10" style="0" width="16.07"/>
    <col collapsed="false" customWidth="true" hidden="false" outlineLevel="0" max="11" min="11" style="0" width="12.92"/>
    <col collapsed="false" customWidth="true" hidden="false" outlineLevel="0" max="12" min="12" style="0" width="15.53"/>
  </cols>
  <sheetData>
    <row r="1" customFormat="false" ht="14.25" hidden="false" customHeight="false" outlineLevel="0" collapsed="false">
      <c r="A1" s="0" t="s">
        <v>236</v>
      </c>
      <c r="B1" s="0" t="s">
        <v>237</v>
      </c>
      <c r="C1" s="0" t="s">
        <v>238</v>
      </c>
      <c r="D1" s="0" t="s">
        <v>239</v>
      </c>
      <c r="E1" s="0" t="s">
        <v>240</v>
      </c>
      <c r="F1" s="0" t="s">
        <v>181</v>
      </c>
      <c r="G1" s="0" t="s">
        <v>241</v>
      </c>
      <c r="H1" s="0" t="s">
        <v>242</v>
      </c>
      <c r="I1" s="0" t="s">
        <v>243</v>
      </c>
      <c r="J1" s="2" t="s">
        <v>244</v>
      </c>
      <c r="K1" s="11" t="s">
        <v>245</v>
      </c>
      <c r="L1" s="0" t="s">
        <v>246</v>
      </c>
    </row>
    <row r="2" customFormat="false" ht="14.25" hidden="false" customHeight="false" outlineLevel="0" collapsed="false">
      <c r="A2" s="0" t="n">
        <v>1</v>
      </c>
      <c r="B2" s="12"/>
      <c r="C2" s="0" t="s">
        <v>247</v>
      </c>
      <c r="D2" s="0" t="s">
        <v>248</v>
      </c>
      <c r="E2" s="0" t="s">
        <v>249</v>
      </c>
      <c r="F2" s="0" t="n">
        <v>8</v>
      </c>
      <c r="G2" s="0" t="s">
        <v>202</v>
      </c>
      <c r="H2" s="13" t="n">
        <v>0.7</v>
      </c>
      <c r="I2" s="13" t="n">
        <f aca="false">H2*F2</f>
        <v>5.6</v>
      </c>
      <c r="J2" s="14" t="s">
        <v>250</v>
      </c>
      <c r="K2" s="0" t="n">
        <v>4</v>
      </c>
      <c r="L2" s="0" t="n">
        <v>4</v>
      </c>
    </row>
    <row r="3" customFormat="false" ht="14.25" hidden="false" customHeight="false" outlineLevel="0" collapsed="false">
      <c r="A3" s="0" t="n">
        <v>2</v>
      </c>
      <c r="B3" s="15"/>
      <c r="C3" s="0" t="s">
        <v>54</v>
      </c>
      <c r="D3" s="0" t="s">
        <v>251</v>
      </c>
      <c r="E3" s="0" t="s">
        <v>252</v>
      </c>
      <c r="F3" s="0" t="n">
        <v>8</v>
      </c>
      <c r="G3" s="0" t="s">
        <v>55</v>
      </c>
      <c r="H3" s="13" t="n">
        <v>0.45</v>
      </c>
      <c r="I3" s="13" t="n">
        <f aca="false">H3*F3</f>
        <v>3.6</v>
      </c>
      <c r="J3" s="14" t="s">
        <v>253</v>
      </c>
    </row>
    <row r="4" customFormat="false" ht="14.25" hidden="false" customHeight="false" outlineLevel="0" collapsed="false">
      <c r="A4" s="0" t="n">
        <v>3</v>
      </c>
      <c r="B4" s="12"/>
      <c r="C4" s="0" t="s">
        <v>254</v>
      </c>
      <c r="D4" s="0" t="s">
        <v>255</v>
      </c>
      <c r="E4" s="0" t="s">
        <v>256</v>
      </c>
      <c r="F4" s="0" t="n">
        <v>8</v>
      </c>
      <c r="G4" s="0" t="s">
        <v>199</v>
      </c>
      <c r="H4" s="13" t="n">
        <v>0.32</v>
      </c>
      <c r="I4" s="13" t="n">
        <f aca="false">H4*F4</f>
        <v>2.56</v>
      </c>
      <c r="J4" s="14" t="s">
        <v>257</v>
      </c>
      <c r="K4" s="0" t="n">
        <v>10</v>
      </c>
      <c r="L4" s="0" t="n">
        <v>8</v>
      </c>
    </row>
    <row r="5" customFormat="false" ht="14.25" hidden="false" customHeight="false" outlineLevel="0" collapsed="false">
      <c r="A5" s="0" t="n">
        <v>4</v>
      </c>
      <c r="B5" s="12"/>
      <c r="C5" s="0" t="s">
        <v>138</v>
      </c>
      <c r="D5" s="0" t="s">
        <v>258</v>
      </c>
      <c r="E5" s="0" t="s">
        <v>259</v>
      </c>
      <c r="F5" s="0" t="n">
        <v>6</v>
      </c>
      <c r="G5" s="0" t="s">
        <v>260</v>
      </c>
      <c r="H5" s="13" t="n">
        <v>0.24</v>
      </c>
      <c r="I5" s="13" t="n">
        <f aca="false">H5*F5</f>
        <v>1.44</v>
      </c>
      <c r="J5" s="14" t="s">
        <v>261</v>
      </c>
      <c r="K5" s="0" t="n">
        <v>5</v>
      </c>
      <c r="L5" s="0" t="n">
        <v>4</v>
      </c>
    </row>
    <row r="6" customFormat="false" ht="14.25" hidden="false" customHeight="false" outlineLevel="0" collapsed="false">
      <c r="A6" s="0" t="n">
        <v>5</v>
      </c>
      <c r="B6" s="12"/>
      <c r="C6" s="0" t="s">
        <v>262</v>
      </c>
      <c r="D6" s="0" t="s">
        <v>263</v>
      </c>
      <c r="E6" s="0" t="s">
        <v>264</v>
      </c>
      <c r="F6" s="0" t="n">
        <v>5</v>
      </c>
      <c r="G6" s="0" t="s">
        <v>71</v>
      </c>
      <c r="H6" s="13" t="n">
        <v>1.03</v>
      </c>
      <c r="I6" s="13" t="n">
        <f aca="false">H6*F6</f>
        <v>5.15</v>
      </c>
      <c r="J6" s="14" t="s">
        <v>265</v>
      </c>
      <c r="K6" s="0" t="n">
        <v>5</v>
      </c>
      <c r="L6" s="0" t="n">
        <v>4</v>
      </c>
    </row>
    <row r="7" customFormat="false" ht="14.25" hidden="false" customHeight="false" outlineLevel="0" collapsed="false">
      <c r="A7" s="0" t="n">
        <v>6</v>
      </c>
      <c r="B7" s="12"/>
      <c r="C7" s="0" t="s">
        <v>266</v>
      </c>
      <c r="D7" s="0" t="s">
        <v>267</v>
      </c>
      <c r="E7" s="0" t="s">
        <v>268</v>
      </c>
      <c r="F7" s="0" t="n">
        <v>4</v>
      </c>
      <c r="G7" s="0" t="s">
        <v>269</v>
      </c>
      <c r="H7" s="13" t="n">
        <v>0.75</v>
      </c>
      <c r="I7" s="13" t="n">
        <f aca="false">H7*F7</f>
        <v>3</v>
      </c>
      <c r="J7" s="14" t="s">
        <v>270</v>
      </c>
    </row>
    <row r="8" customFormat="false" ht="14.25" hidden="false" customHeight="false" outlineLevel="0" collapsed="false">
      <c r="A8" s="0" t="n">
        <v>7</v>
      </c>
      <c r="B8" s="12"/>
      <c r="C8" s="0" t="s">
        <v>271</v>
      </c>
      <c r="D8" s="0" t="s">
        <v>267</v>
      </c>
      <c r="E8" s="0" t="s">
        <v>272</v>
      </c>
      <c r="F8" s="0" t="n">
        <v>4</v>
      </c>
      <c r="G8" s="0" t="s">
        <v>273</v>
      </c>
      <c r="H8" s="13" t="n">
        <v>0.68</v>
      </c>
      <c r="I8" s="13" t="n">
        <f aca="false">H8*F8</f>
        <v>2.72</v>
      </c>
      <c r="J8" s="14" t="s">
        <v>274</v>
      </c>
    </row>
    <row r="9" customFormat="false" ht="14.25" hidden="false" customHeight="false" outlineLevel="0" collapsed="false">
      <c r="A9" s="0" t="n">
        <v>8</v>
      </c>
      <c r="B9" s="12"/>
      <c r="C9" s="0" t="s">
        <v>275</v>
      </c>
      <c r="D9" s="0" t="s">
        <v>263</v>
      </c>
      <c r="E9" s="0" t="s">
        <v>276</v>
      </c>
      <c r="F9" s="0" t="n">
        <v>4</v>
      </c>
      <c r="G9" s="0" t="s">
        <v>277</v>
      </c>
      <c r="H9" s="13" t="n">
        <v>2.15</v>
      </c>
      <c r="I9" s="13" t="n">
        <f aca="false">H9*F9</f>
        <v>8.6</v>
      </c>
      <c r="J9" s="14" t="s">
        <v>278</v>
      </c>
      <c r="K9" s="0" t="n">
        <v>3</v>
      </c>
    </row>
    <row r="10" customFormat="false" ht="14.25" hidden="false" customHeight="false" outlineLevel="0" collapsed="false">
      <c r="A10" s="0" t="n">
        <v>9</v>
      </c>
      <c r="B10" s="12"/>
      <c r="C10" s="0" t="s">
        <v>279</v>
      </c>
      <c r="D10" s="0" t="s">
        <v>263</v>
      </c>
      <c r="E10" s="0" t="s">
        <v>280</v>
      </c>
      <c r="F10" s="0" t="n">
        <v>4</v>
      </c>
      <c r="G10" s="0" t="s">
        <v>281</v>
      </c>
      <c r="H10" s="13" t="n">
        <v>1.53</v>
      </c>
      <c r="I10" s="13" t="n">
        <f aca="false">H10*F10</f>
        <v>6.12</v>
      </c>
      <c r="J10" s="14" t="s">
        <v>282</v>
      </c>
      <c r="K10" s="0" t="n">
        <v>4</v>
      </c>
    </row>
    <row r="11" customFormat="false" ht="14.25" hidden="false" customHeight="false" outlineLevel="0" collapsed="false">
      <c r="A11" s="0" t="n">
        <v>10</v>
      </c>
      <c r="B11" s="12"/>
      <c r="C11" s="10" t="n">
        <v>5040500291</v>
      </c>
      <c r="D11" s="2" t="s">
        <v>263</v>
      </c>
      <c r="E11" s="2" t="s">
        <v>283</v>
      </c>
      <c r="F11" s="0" t="n">
        <v>6</v>
      </c>
      <c r="G11" s="0" t="s">
        <v>75</v>
      </c>
      <c r="H11" s="13" t="n">
        <v>1</v>
      </c>
      <c r="I11" s="13" t="n">
        <f aca="false">H11*F11</f>
        <v>6</v>
      </c>
      <c r="J11" s="14" t="s">
        <v>284</v>
      </c>
      <c r="K11" s="0" t="n">
        <v>4</v>
      </c>
      <c r="L11" s="0" t="n">
        <v>6</v>
      </c>
    </row>
    <row r="12" customFormat="false" ht="14.25" hidden="false" customHeight="false" outlineLevel="0" collapsed="false">
      <c r="A12" s="0" t="n">
        <v>11</v>
      </c>
      <c r="B12" s="12"/>
      <c r="C12" s="0" t="s">
        <v>285</v>
      </c>
      <c r="D12" s="0" t="s">
        <v>263</v>
      </c>
      <c r="E12" s="0" t="s">
        <v>286</v>
      </c>
      <c r="F12" s="0" t="n">
        <v>4</v>
      </c>
      <c r="G12" s="0" t="s">
        <v>67</v>
      </c>
      <c r="H12" s="13" t="n">
        <v>1.04</v>
      </c>
      <c r="I12" s="13" t="n">
        <f aca="false">H12*F12</f>
        <v>4.16</v>
      </c>
      <c r="J12" s="14" t="s">
        <v>287</v>
      </c>
      <c r="K12" s="0" t="n">
        <v>4</v>
      </c>
      <c r="L12" s="0" t="n">
        <v>4</v>
      </c>
    </row>
    <row r="13" customFormat="false" ht="14.25" hidden="false" customHeight="false" outlineLevel="0" collapsed="false">
      <c r="A13" s="0" t="n">
        <v>12</v>
      </c>
      <c r="B13" s="15"/>
      <c r="C13" s="0" t="s">
        <v>288</v>
      </c>
      <c r="D13" s="0" t="s">
        <v>289</v>
      </c>
      <c r="E13" s="0" t="s">
        <v>290</v>
      </c>
      <c r="F13" s="0" t="n">
        <v>8</v>
      </c>
      <c r="G13" s="0" t="s">
        <v>228</v>
      </c>
      <c r="H13" s="13" t="n">
        <v>1.72</v>
      </c>
      <c r="I13" s="13" t="n">
        <f aca="false">H13*F13</f>
        <v>13.76</v>
      </c>
      <c r="J13" s="14" t="s">
        <v>291</v>
      </c>
    </row>
    <row r="14" customFormat="false" ht="14.25" hidden="false" customHeight="false" outlineLevel="0" collapsed="false">
      <c r="A14" s="0" t="n">
        <v>14</v>
      </c>
      <c r="B14" s="12"/>
      <c r="C14" s="0" t="s">
        <v>292</v>
      </c>
      <c r="D14" s="0" t="s">
        <v>293</v>
      </c>
      <c r="E14" s="0" t="s">
        <v>294</v>
      </c>
      <c r="F14" s="0" t="n">
        <v>10</v>
      </c>
      <c r="G14" s="0" t="s">
        <v>227</v>
      </c>
      <c r="H14" s="13" t="n">
        <v>0.507</v>
      </c>
      <c r="I14" s="13" t="n">
        <f aca="false">H14*F14</f>
        <v>5.07</v>
      </c>
      <c r="J14" s="14" t="s">
        <v>295</v>
      </c>
      <c r="K14" s="0" t="n">
        <v>7</v>
      </c>
      <c r="L14" s="0" t="n">
        <v>7</v>
      </c>
    </row>
    <row r="15" customFormat="false" ht="14.25" hidden="false" customHeight="false" outlineLevel="0" collapsed="false">
      <c r="A15" s="0" t="n">
        <v>15</v>
      </c>
      <c r="B15" s="12"/>
      <c r="C15" s="0" t="s">
        <v>296</v>
      </c>
      <c r="D15" s="0" t="s">
        <v>297</v>
      </c>
      <c r="E15" s="0" t="s">
        <v>298</v>
      </c>
      <c r="F15" s="0" t="n">
        <v>10</v>
      </c>
      <c r="G15" s="0" t="s">
        <v>299</v>
      </c>
      <c r="H15" s="13" t="n">
        <v>0.13</v>
      </c>
      <c r="I15" s="13" t="n">
        <f aca="false">H15*F15</f>
        <v>1.3</v>
      </c>
      <c r="J15" s="14" t="s">
        <v>300</v>
      </c>
      <c r="K15" s="0" t="n">
        <v>18</v>
      </c>
    </row>
    <row r="16" customFormat="false" ht="14.25" hidden="false" customHeight="false" outlineLevel="0" collapsed="false">
      <c r="A16" s="0" t="n">
        <v>16</v>
      </c>
      <c r="B16" s="12"/>
      <c r="C16" s="0" t="s">
        <v>301</v>
      </c>
      <c r="D16" s="0" t="s">
        <v>302</v>
      </c>
      <c r="E16" s="0" t="s">
        <v>303</v>
      </c>
      <c r="F16" s="0" t="n">
        <v>10</v>
      </c>
      <c r="G16" s="0" t="s">
        <v>16</v>
      </c>
      <c r="H16" s="13" t="n">
        <v>0.131</v>
      </c>
      <c r="I16" s="13" t="n">
        <f aca="false">H16*F16</f>
        <v>1.31</v>
      </c>
      <c r="J16" s="14" t="s">
        <v>304</v>
      </c>
      <c r="K16" s="0" t="n">
        <v>14</v>
      </c>
      <c r="L16" s="0" t="n">
        <v>11</v>
      </c>
    </row>
    <row r="17" customFormat="false" ht="14.25" hidden="false" customHeight="false" outlineLevel="0" collapsed="false">
      <c r="A17" s="0" t="n">
        <v>17</v>
      </c>
      <c r="B17" s="12"/>
      <c r="C17" s="0" t="s">
        <v>305</v>
      </c>
      <c r="D17" s="0" t="s">
        <v>302</v>
      </c>
      <c r="E17" s="0" t="s">
        <v>306</v>
      </c>
      <c r="F17" s="0" t="n">
        <v>10</v>
      </c>
      <c r="G17" s="0" t="s">
        <v>307</v>
      </c>
      <c r="H17" s="13" t="n">
        <v>0.225</v>
      </c>
      <c r="I17" s="13" t="n">
        <f aca="false">H17*F17</f>
        <v>2.25</v>
      </c>
      <c r="J17" s="14" t="s">
        <v>308</v>
      </c>
      <c r="K17" s="0" t="n">
        <v>14</v>
      </c>
      <c r="L17" s="0" t="n">
        <v>11</v>
      </c>
    </row>
    <row r="18" customFormat="false" ht="14.25" hidden="false" customHeight="false" outlineLevel="0" collapsed="false">
      <c r="A18" s="0" t="n">
        <v>18</v>
      </c>
      <c r="B18" s="12"/>
      <c r="C18" s="0" t="s">
        <v>309</v>
      </c>
      <c r="D18" s="0" t="s">
        <v>302</v>
      </c>
      <c r="E18" s="0" t="s">
        <v>310</v>
      </c>
      <c r="F18" s="0" t="n">
        <v>30</v>
      </c>
      <c r="G18" s="0" t="s">
        <v>193</v>
      </c>
      <c r="H18" s="13" t="n">
        <v>0.036</v>
      </c>
      <c r="I18" s="13" t="n">
        <f aca="false">H18*F18</f>
        <v>1.08</v>
      </c>
      <c r="J18" s="14" t="s">
        <v>311</v>
      </c>
      <c r="K18" s="0" t="n">
        <v>47</v>
      </c>
      <c r="L18" s="0" t="n">
        <v>47</v>
      </c>
    </row>
    <row r="19" customFormat="false" ht="14.25" hidden="false" customHeight="false" outlineLevel="0" collapsed="false">
      <c r="A19" s="0" t="n">
        <v>19</v>
      </c>
      <c r="B19" s="12"/>
      <c r="C19" s="0" t="s">
        <v>312</v>
      </c>
      <c r="D19" s="0" t="s">
        <v>302</v>
      </c>
      <c r="E19" s="0" t="s">
        <v>313</v>
      </c>
      <c r="F19" s="0" t="n">
        <v>50</v>
      </c>
      <c r="G19" s="0" t="s">
        <v>195</v>
      </c>
      <c r="H19" s="13" t="n">
        <v>0.0102</v>
      </c>
      <c r="I19" s="13" t="n">
        <f aca="false">H19*F19</f>
        <v>0.51</v>
      </c>
      <c r="J19" s="14" t="s">
        <v>314</v>
      </c>
      <c r="K19" s="0" t="n">
        <v>53</v>
      </c>
      <c r="L19" s="0" t="n">
        <v>53</v>
      </c>
    </row>
    <row r="20" customFormat="false" ht="14.25" hidden="false" customHeight="false" outlineLevel="0" collapsed="false">
      <c r="A20" s="0" t="n">
        <v>21</v>
      </c>
      <c r="B20" s="12"/>
      <c r="C20" s="0" t="s">
        <v>315</v>
      </c>
      <c r="D20" s="0" t="s">
        <v>316</v>
      </c>
      <c r="E20" s="0" t="s">
        <v>317</v>
      </c>
      <c r="F20" s="0" t="n">
        <v>20</v>
      </c>
      <c r="G20" s="2" t="s">
        <v>220</v>
      </c>
      <c r="H20" s="13" t="n">
        <v>0.021</v>
      </c>
      <c r="I20" s="13" t="n">
        <f aca="false">H20*F20</f>
        <v>0.42</v>
      </c>
      <c r="J20" s="14" t="s">
        <v>318</v>
      </c>
      <c r="K20" s="0" t="n">
        <v>21</v>
      </c>
      <c r="L20" s="0" t="n">
        <v>21</v>
      </c>
    </row>
    <row r="21" customFormat="false" ht="14.25" hidden="false" customHeight="false" outlineLevel="0" collapsed="false">
      <c r="A21" s="0" t="n">
        <v>22</v>
      </c>
      <c r="B21" s="12"/>
      <c r="C21" s="0" t="s">
        <v>319</v>
      </c>
      <c r="D21" s="0" t="s">
        <v>316</v>
      </c>
      <c r="E21" s="0" t="s">
        <v>320</v>
      </c>
      <c r="F21" s="0" t="n">
        <v>20</v>
      </c>
      <c r="G21" s="0" t="s">
        <v>321</v>
      </c>
      <c r="H21" s="13" t="n">
        <v>0.021</v>
      </c>
      <c r="I21" s="13" t="n">
        <f aca="false">H21*F21</f>
        <v>0.42</v>
      </c>
      <c r="J21" s="14" t="s">
        <v>322</v>
      </c>
      <c r="K21" s="0" t="n">
        <v>24</v>
      </c>
    </row>
    <row r="22" customFormat="false" ht="14.25" hidden="false" customHeight="false" outlineLevel="0" collapsed="false">
      <c r="A22" s="0" t="n">
        <v>23</v>
      </c>
      <c r="B22" s="12"/>
      <c r="C22" s="0" t="s">
        <v>323</v>
      </c>
      <c r="D22" s="0" t="s">
        <v>316</v>
      </c>
      <c r="E22" s="0" t="s">
        <v>324</v>
      </c>
      <c r="F22" s="0" t="n">
        <v>20</v>
      </c>
      <c r="G22" s="0" t="s">
        <v>325</v>
      </c>
      <c r="H22" s="13" t="n">
        <v>0.021</v>
      </c>
      <c r="I22" s="13" t="n">
        <f aca="false">H22*F22</f>
        <v>0.42</v>
      </c>
      <c r="J22" s="14" t="s">
        <v>326</v>
      </c>
      <c r="K22" s="0" t="n">
        <v>28</v>
      </c>
    </row>
    <row r="23" customFormat="false" ht="14.25" hidden="false" customHeight="false" outlineLevel="0" collapsed="false">
      <c r="A23" s="0" t="n">
        <v>24</v>
      </c>
      <c r="B23" s="15"/>
      <c r="C23" s="0" t="s">
        <v>327</v>
      </c>
      <c r="D23" s="0" t="s">
        <v>328</v>
      </c>
      <c r="E23" s="0" t="s">
        <v>329</v>
      </c>
      <c r="F23" s="0" t="n">
        <v>30</v>
      </c>
      <c r="G23" s="0" t="s">
        <v>200</v>
      </c>
      <c r="H23" s="13" t="n">
        <v>0.092</v>
      </c>
      <c r="I23" s="13" t="n">
        <f aca="false">H23*F23</f>
        <v>2.76</v>
      </c>
      <c r="J23" s="14" t="s">
        <v>330</v>
      </c>
      <c r="K23" s="0" t="n">
        <v>21</v>
      </c>
      <c r="L23" s="0" t="n">
        <v>21</v>
      </c>
    </row>
    <row r="24" customFormat="false" ht="14.25" hidden="false" customHeight="false" outlineLevel="0" collapsed="false">
      <c r="A24" s="0" t="n">
        <v>25</v>
      </c>
      <c r="B24" s="12"/>
      <c r="C24" s="0" t="s">
        <v>331</v>
      </c>
      <c r="D24" s="0" t="s">
        <v>332</v>
      </c>
      <c r="E24" s="0" t="s">
        <v>333</v>
      </c>
      <c r="F24" s="0" t="n">
        <v>10</v>
      </c>
      <c r="G24" s="0" t="s">
        <v>207</v>
      </c>
      <c r="H24" s="13" t="n">
        <v>0.5</v>
      </c>
      <c r="I24" s="13" t="n">
        <f aca="false">H24*F24</f>
        <v>5</v>
      </c>
      <c r="J24" s="14" t="s">
        <v>334</v>
      </c>
      <c r="K24" s="0" t="n">
        <v>7</v>
      </c>
      <c r="L24" s="0" t="n">
        <v>4</v>
      </c>
    </row>
    <row r="25" customFormat="false" ht="14.25" hidden="false" customHeight="false" outlineLevel="0" collapsed="false">
      <c r="A25" s="0" t="n">
        <v>26</v>
      </c>
      <c r="B25" s="12"/>
      <c r="C25" s="0" t="s">
        <v>335</v>
      </c>
      <c r="D25" s="0" t="s">
        <v>336</v>
      </c>
      <c r="E25" s="0" t="s">
        <v>337</v>
      </c>
      <c r="F25" s="0" t="n">
        <v>20</v>
      </c>
      <c r="G25" s="0" t="s">
        <v>214</v>
      </c>
      <c r="H25" s="13" t="n">
        <v>0.801</v>
      </c>
      <c r="I25" s="13" t="n">
        <f aca="false">H25*F25</f>
        <v>16.02</v>
      </c>
      <c r="J25" s="14" t="s">
        <v>338</v>
      </c>
      <c r="K25" s="0" t="n">
        <v>14</v>
      </c>
      <c r="L25" s="0" t="n">
        <v>8</v>
      </c>
    </row>
    <row r="26" customFormat="false" ht="14.25" hidden="false" customHeight="false" outlineLevel="0" collapsed="false">
      <c r="A26" s="0" t="n">
        <v>27</v>
      </c>
      <c r="B26" s="12"/>
      <c r="C26" s="2" t="s">
        <v>339</v>
      </c>
      <c r="D26" s="2" t="s">
        <v>340</v>
      </c>
      <c r="E26" s="2" t="s">
        <v>341</v>
      </c>
      <c r="F26" s="0" t="n">
        <v>10</v>
      </c>
      <c r="G26" s="2" t="s">
        <v>342</v>
      </c>
      <c r="H26" s="0" t="n">
        <v>0.671</v>
      </c>
      <c r="I26" s="13" t="n">
        <f aca="false">H26*F26</f>
        <v>6.71</v>
      </c>
      <c r="J26" s="14" t="s">
        <v>343</v>
      </c>
      <c r="K26" s="0" t="n">
        <v>10</v>
      </c>
    </row>
    <row r="27" customFormat="false" ht="14.25" hidden="false" customHeight="false" outlineLevel="0" collapsed="false">
      <c r="A27" s="0" t="n">
        <v>28</v>
      </c>
      <c r="B27" s="12"/>
      <c r="C27" s="0" t="s">
        <v>344</v>
      </c>
      <c r="D27" s="2" t="s">
        <v>248</v>
      </c>
      <c r="E27" s="2" t="s">
        <v>345</v>
      </c>
      <c r="F27" s="0" t="n">
        <v>1</v>
      </c>
      <c r="G27" s="0" t="s">
        <v>346</v>
      </c>
      <c r="H27" s="13" t="n">
        <v>12</v>
      </c>
      <c r="I27" s="13" t="n">
        <f aca="false">H27*F27</f>
        <v>12</v>
      </c>
      <c r="J27" s="14" t="s">
        <v>347</v>
      </c>
    </row>
    <row r="28" customFormat="false" ht="14.25" hidden="false" customHeight="false" outlineLevel="0" collapsed="false">
      <c r="A28" s="0" t="n">
        <v>29</v>
      </c>
      <c r="B28" s="12"/>
      <c r="C28" s="0" t="s">
        <v>348</v>
      </c>
      <c r="D28" s="2" t="s">
        <v>349</v>
      </c>
      <c r="E28" s="2" t="s">
        <v>350</v>
      </c>
      <c r="F28" s="0" t="n">
        <v>15</v>
      </c>
      <c r="G28" s="0" t="s">
        <v>127</v>
      </c>
      <c r="H28" s="13" t="n">
        <v>0.341</v>
      </c>
      <c r="I28" s="13" t="n">
        <f aca="false">H28*F28</f>
        <v>5.115</v>
      </c>
      <c r="J28" s="14" t="s">
        <v>351</v>
      </c>
      <c r="K28" s="0" t="n">
        <v>9</v>
      </c>
      <c r="L28" s="0" t="n">
        <v>7</v>
      </c>
    </row>
    <row r="29" customFormat="false" ht="14.25" hidden="false" customHeight="false" outlineLevel="0" collapsed="false">
      <c r="A29" s="0" t="n">
        <v>30</v>
      </c>
      <c r="B29" s="12"/>
      <c r="C29" s="0" t="s">
        <v>352</v>
      </c>
      <c r="D29" s="0" t="s">
        <v>267</v>
      </c>
      <c r="E29" s="0" t="s">
        <v>353</v>
      </c>
      <c r="F29" s="0" t="n">
        <v>10</v>
      </c>
      <c r="G29" s="0" t="s">
        <v>354</v>
      </c>
      <c r="H29" s="13" t="n">
        <v>0.566</v>
      </c>
      <c r="I29" s="13" t="n">
        <f aca="false">H29*F29</f>
        <v>5.66</v>
      </c>
      <c r="J29" s="14" t="s">
        <v>355</v>
      </c>
    </row>
    <row r="30" customFormat="false" ht="14.25" hidden="false" customHeight="false" outlineLevel="0" collapsed="false">
      <c r="A30" s="0" t="n">
        <v>31</v>
      </c>
      <c r="C30" s="0" t="s">
        <v>356</v>
      </c>
      <c r="E30" s="0" t="s">
        <v>356</v>
      </c>
      <c r="G30" s="0" t="n">
        <v>5402462</v>
      </c>
      <c r="K30" s="0" t="n">
        <v>1</v>
      </c>
      <c r="L30" s="0" t="n">
        <v>3</v>
      </c>
    </row>
    <row r="31" customFormat="false" ht="14.25" hidden="false" customHeight="false" outlineLevel="0" collapsed="false">
      <c r="A31" s="0" t="n">
        <v>32</v>
      </c>
      <c r="C31" s="0" t="s">
        <v>357</v>
      </c>
      <c r="D31" s="0" t="s">
        <v>267</v>
      </c>
      <c r="E31" s="0" t="s">
        <v>358</v>
      </c>
      <c r="G31" s="0" t="n">
        <v>810173</v>
      </c>
      <c r="H31" s="2"/>
      <c r="I31" s="13"/>
      <c r="K31" s="0" t="n">
        <v>7</v>
      </c>
    </row>
    <row r="32" customFormat="false" ht="14.25" hidden="false" customHeight="false" outlineLevel="0" collapsed="false">
      <c r="A32" s="0" t="n">
        <v>33</v>
      </c>
      <c r="B32" s="16"/>
      <c r="C32" s="10" t="n">
        <v>5033981892</v>
      </c>
      <c r="D32" s="0" t="s">
        <v>263</v>
      </c>
      <c r="E32" s="14" t="s">
        <v>359</v>
      </c>
      <c r="F32" s="16"/>
      <c r="G32" s="0" t="s">
        <v>360</v>
      </c>
    </row>
    <row r="33" customFormat="false" ht="14.25" hidden="false" customHeight="false" outlineLevel="0" collapsed="false">
      <c r="A33" s="0" t="n">
        <v>34</v>
      </c>
      <c r="B33" s="16"/>
      <c r="C33" s="0" t="s">
        <v>231</v>
      </c>
      <c r="D33" s="0" t="s">
        <v>361</v>
      </c>
      <c r="E33" s="17" t="s">
        <v>362</v>
      </c>
      <c r="F33" s="16"/>
      <c r="G33" s="0" t="s">
        <v>232</v>
      </c>
    </row>
    <row r="34" customFormat="false" ht="14.25" hidden="false" customHeight="false" outlineLevel="0" collapsed="false">
      <c r="A34" s="0" t="n">
        <v>35</v>
      </c>
      <c r="B34" s="12"/>
      <c r="C34" s="0" t="s">
        <v>363</v>
      </c>
      <c r="D34" s="0" t="s">
        <v>364</v>
      </c>
      <c r="E34" s="17" t="s">
        <v>365</v>
      </c>
      <c r="F34" s="0" t="n">
        <v>25</v>
      </c>
    </row>
    <row r="35" customFormat="false" ht="14.25" hidden="false" customHeight="false" outlineLevel="0" collapsed="false">
      <c r="B35" s="16"/>
      <c r="C35" s="0" t="s">
        <v>366</v>
      </c>
      <c r="D35" s="0" t="s">
        <v>258</v>
      </c>
      <c r="E35" s="17" t="s">
        <v>367</v>
      </c>
      <c r="F35" s="16"/>
      <c r="G35" s="0" t="s">
        <v>79</v>
      </c>
    </row>
    <row r="37" customFormat="false" ht="14.25" hidden="false" customHeight="false" outlineLevel="0" collapsed="false">
      <c r="H37" s="2" t="s">
        <v>368</v>
      </c>
      <c r="I37" s="13" t="n">
        <f aca="false">SUM(I2:I29)</f>
        <v>128.755</v>
      </c>
    </row>
    <row r="38" customFormat="false" ht="14.25" hidden="false" customHeight="false" outlineLevel="0" collapsed="false">
      <c r="H38" s="2" t="s">
        <v>368</v>
      </c>
      <c r="I38" s="13" t="n">
        <f aca="false">SUM(I2:I29)</f>
        <v>128.755</v>
      </c>
    </row>
  </sheetData>
  <hyperlinks>
    <hyperlink ref="J2" r:id="rId1" display="https://www.digikey.com/en/products/detail/raspberry-pi/SC0914-13/14306010"/>
    <hyperlink ref="J3" r:id="rId2" display="https://www.digikey.com/en/products/detail/diodes-incorporated/AZ1117CH-3-3TRG1/4470985"/>
    <hyperlink ref="J4" r:id="rId3" display="https://www.digikey.com/en/products/detail/onsemi/NSR0320MW2T1G/1218949"/>
    <hyperlink ref="J5" r:id="rId4" display="https://www.digikey.com/en/products/detail/abracon-llc/ABLS-12-000MHZ-B2-T/675262"/>
    <hyperlink ref="J6" r:id="rId5" display="https://www.digikey.com/en/products/detail/molex/1051640001/4555286"/>
    <hyperlink ref="J7" r:id="rId6" display="https://www.digikey.com/en/products/detail/sullins-connector-solutions/PPPC111LFBN-RC/810183"/>
    <hyperlink ref="J8" r:id="rId7" display="https://www.digikey.com/en/products/detail/sullins-connector-solutions/PPPC081LFBN-RC/810180"/>
    <hyperlink ref="J9" r:id="rId8" display="https://www.digikey.com/en/products/detail/molex/5040501291/5154625"/>
    <hyperlink ref="J10" r:id="rId9" display="https://www.digikey.com/en/products/detail/molex/5040500891/4693487"/>
    <hyperlink ref="J11" r:id="rId10" display="https://www.digikey.com/en/products/detail/molex/5040500291/9954115"/>
    <hyperlink ref="J12" r:id="rId11" display="https://www.digikey.com/en/products/detail/molex/5040500491/4357649"/>
    <hyperlink ref="J13" r:id="rId12" display="https://www.digikey.com/en/products/detail/winbond-electronics/W25Q128JVPIM-TR/6819720"/>
    <hyperlink ref="J14" r:id="rId13" display="https://www.digikey.com/en/products/detail/sullins-connector-solutions/PPPC021LFBN-RC/810174"/>
    <hyperlink ref="J15" r:id="rId14" display="https://www.digikey.com/en/products/detail/kemet/C0603C270F3HACAUTO/7956447"/>
    <hyperlink ref="J16" r:id="rId15" display="https://www.digikey.com/en/products/detail/samsung-electro-mechanics/CL31B106MOHNNNE/5961125"/>
    <hyperlink ref="J17" r:id="rId16" display="https://www.digikey.com/en/products/detail/samsung-electro-mechanics/CL31B226MPHNNNE/3888806"/>
    <hyperlink ref="J18" r:id="rId17" display="https://www.digikey.com/en/products/detail/samsung-electro-mechanics/CL10B105KP8NNNC/3887604"/>
    <hyperlink ref="J19" r:id="rId18" display="https://www.digikey.com/en/products/detail/samsung-electro-mechanics/CL10B104KB8NNWC/3887593"/>
    <hyperlink ref="J20" r:id="rId19" display="https://www.digikey.com/en/products/detail/koa-speer-electronics-inc/RK73H1JTTD1002F/9844954"/>
    <hyperlink ref="J21" r:id="rId20" display="https://www.digikey.com/en/products/detail/koa-speer-electronics-inc/RK73H1JTTD1001F/9844844"/>
    <hyperlink ref="J22" r:id="rId21" display="https://www.digikey.com/en/products/detail/koa-speer-electronics-inc/RK73H1JTTD27R4F/9845149"/>
    <hyperlink ref="J23" r:id="rId22" display="https://www.digikey.com/en/products/detail/harvatek-corporation/B1701UYG-20D000114U1930/16671747"/>
    <hyperlink ref="J24" r:id="rId23" display="https://www.digikey.com/en/products/detail/taiwan-semiconductor-corporation/TSM500P02CX-RFG/7360423"/>
    <hyperlink ref="J25" r:id="rId24" display="https://www.digikey.com/en/products/detail/vishay-dale/WSL1206R0650FEA/9758329"/>
    <hyperlink ref="J26" r:id="rId25" display="https://www.digikey.com/en/products/detail/amphenol-cs-fci/20021121-00008C4LF/2209054"/>
    <hyperlink ref="J27" r:id="rId26" display="https://www.digikey.com/en/products/detail/raspberry-pi/SC0889/17877576?s=N4IgTCBcDaIEoEMDOAHARgUwE5YJ4AIAFAS3wBEM0BXAcxAF0BfIA"/>
    <hyperlink ref="J28" r:id="rId27" display="https://www.digikey.com/en/products/detail/texas-instruments/INA180A3IDBVR/8132988"/>
    <hyperlink ref="J29" r:id="rId28" display="https://www.digikey.com/en/products/detail/sullins-connector-solutions/PPPC061LGBN-RC/775939"/>
    <hyperlink ref="E32" r:id="rId29" display="MICRO SD PUSH/PUSH SMALL 8C"/>
    <hyperlink ref="E33" r:id="rId30" display="CONN FPC 30POS 0.5MM R/A"/>
    <hyperlink ref="E34" r:id="rId31" display="DC-DC Switching Boost (Step Up) Regulator"/>
    <hyperlink ref="E35" r:id="rId32" display="FIXED IND 10UH 1.2A 420MOHM SMD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J8EAABQSwMEFAACAAgAWVQ+Wkx1kJKlAAAA9gAAABIAHABDb25maWcvUGFja2FnZS54bWwgohgAKKAUAAAAAAAAAAAAAAAAAAAAAAAAAAAAhY9LDoIwGISvQrqnD0h8kJ+ycCuJCdG4bWqFRiiGFsvdXHgkryBGUXcu55tvMXO/3iAbmjq4qM7q1qSIYYoCZWR70KZMUe+O4QJlHDZCnkSpglE2NhnsIUWVc+eEEO899jFuu5JElDKyz9eFrFQj0EfW/+VQG+uEkQpx2L3G8AizeInZfIYpkAlCrs1XiMa9z/YHwqqvXd8prky4LYBMEcj7A38AUEsDBBQAAgAIAFlUPlo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ZVD5avdwWPZgBAACFDAAAEwAcAEZvcm11bGFzL1NlY3Rpb24xLm0gohgAKKAUAAAAAAAAAAAAAAAAAAAAAAAAAAAA7ZJNa+MwEIbvgfwHoV4cMKbJph+0+NB1NmwO2w+cnuoSFHuSipVHRhqFmtD/XqUxtMXtseRiXSy/73xohsdCTlIjS/ff4WW/1+/ZJ2GgYJWolRbFYqmFKRbHZ2MWMwXU7zF/Uu1MDl5J7Caa6NyVgBRMpYIo0Uj+xwY8ucjuLRibKWEsZDcIEyM3kE3A/iddZTO0lTQwVXXWJCVuCYvbpvHvXePsn0C3Ejk5I3GdtR4V5XbDB+HDBJQsJYGJ+SUPWaKVK9HG5yH7g7kufG48HJ2MQnbnNEFKtYL4/Rpda4THQbgf7ojfGl16r2B/QRR+Au4nnYulD2ycRg/2ewjZQ6NfKZXmYjdvTMZ9LJk8CVz7ivO6gvdycyPQrrQp9w/emTb4on+43fJZ4QebIZ2Oo13cS8i23K9SrlGQNt4jrzKCZ3qzplpT5ZdGLefOCSRJ9fflPAutrNRVlZJgmMCCGVi1AlrCYvhJehn0exK/3MdH7o54m7xgNOAdfh1+h8LvV4dfh9/h8Bt3+HX4HQ6/kw6/Dr+fw+8VUEsBAi0AFAACAAgAWVQ+Wkx1kJKlAAAA9gAAABIAAAAAAAAAAAAAAAAAAAAAAENvbmZpZy9QYWNrYWdlLnhtbFBLAQItABQAAgAIAFlUPloPyumrpAAAAOkAAAATAAAAAAAAAAAAAAAAAPEAAABbQ29udGVudF9UeXBlc10ueG1sUEsBAi0AFAACAAgAWVQ+Wr3cFj2YAQAAhQwAABMAAAAAAAAAAAAAAAAA4gEAAEZvcm11bGFzL1NlY3Rpb24xLm1QSwUGAAAAAAMAAwDCAAAAxwM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xT4AAAAAAACjPg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gLz48L0l0ZW0+PEl0ZW0+PEl0ZW1Mb2NhdGlvbj48SXRlbVR5cGU+Rm9ybXVsYTwvSXRlbVR5cGU+PEl0ZW1QYXRoPlNlY3Rpb24xL3BheWxvYWRfYm9hcmRfMDc0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lF1ZXJ5SUQiIFZhbHVlPSJzZWZlNDIwYzAtYmVkNy00OTFkLTk5ZGEtY2U5ODQzNzk3OWQ2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Q4IiAvPjxFbnRyeSBUeXBlPSJGaWxsRXJyb3JDb2RlIiBWYWx1ZT0ic1Vua25vd24iIC8+PEVudHJ5IFR5cGU9IkZpbGxFcnJvckNvdW50IiBWYWx1ZT0ibDAiIC8+PEVudHJ5IFR5cGU9IkZpbGxMYXN0VXBkYXRlZCIgVmFsdWU9ImQyMDI0LTExLTA5VDA1OjI4OjEyLjA3NjYzNTBaIiAvPjxFbnRyeSBUeXBlPSJGaWxsQ29sdW1uVHlwZXMiIFZhbHVlPSJzQXdZR0F3WUdCZ1k9IiAvPjxFbnRyeSBUeXBlPSJGaWxsQ29sdW1uTmFtZXMiIFZhbHVlPSJzWyZxdW90O0lkJnF1b3Q7LCZxdW90O0Rlc2lnbmF0b3ImcXVvdDssJnF1b3Q7Rm9vdHByaW50JnF1b3Q7LCZxdW90O1F1YW50aXR5JnF1b3Q7LCZxdW90O0Rlc2lnbmF0aW9uJnF1b3Q7LCZxdW90O1N1cHBsaWVyIGFuZCByZWYmcXVvdDssJnF1b3Q7Q29sdW1uMSZxdW90OywmcXVvdDtfMSZxdW90O10iIC8+PEVudHJ5IFR5cGU9IkZpbGxTdGF0dXMiIFZhbHVlPSJzQ29tcGxldGUiIC8+PEVudHJ5IFR5cGU9IlJlbGF0aW9uc2hpcEluZm9Db250YWluZXIiIFZhbHVlPSJzeyZxdW90O2NvbHVtbkNvdW50JnF1b3Q7OjgsJnF1b3Q7a2V5Q29sdW1uTmFtZXMmcXVvdDs6W10sJnF1b3Q7cXVlcnlSZWxhdGlvbnNoaXBzJnF1b3Q7OltdLCZxdW90O2NvbHVtbklkZW50aXRpZXMmcXVvdDs6WyZxdW90O1NlY3Rpb24xL3BheWxvYWRfYm9hcmRfMDc0L0F1dG9SZW1vdmVkQ29sdW1uczEue0lkLDB9JnF1b3Q7LCZxdW90O1NlY3Rpb24xL3BheWxvYWRfYm9hcmRfMDc0L0F1dG9SZW1vdmVkQ29sdW1uczEue0Rlc2lnbmF0b3IsMX0mcXVvdDssJnF1b3Q7U2VjdGlvbjEvcGF5bG9hZF9ib2FyZF8wNzQvQXV0b1JlbW92ZWRDb2x1bW5zMS57Rm9vdHByaW50LDJ9JnF1b3Q7LCZxdW90O1NlY3Rpb24xL3BheWxvYWRfYm9hcmRfMDc0L0F1dG9SZW1vdmVkQ29sdW1uczEue1F1YW50aXR5LDN9JnF1b3Q7LCZxdW90O1NlY3Rpb24xL3BheWxvYWRfYm9hcmRfMDc0L0F1dG9SZW1vdmVkQ29sdW1uczEue0Rlc2lnbmF0aW9uLDR9JnF1b3Q7LCZxdW90O1NlY3Rpb24xL3BheWxvYWRfYm9hcmRfMDc0L0F1dG9SZW1vdmVkQ29sdW1uczEue1N1cHBsaWVyIGFuZCByZWYsNX0mcXVvdDssJnF1b3Q7U2VjdGlvbjEvcGF5bG9hZF9ib2FyZF8wNzQvQXV0b1JlbW92ZWRDb2x1bW5zMS57Q29sdW1uMSw2fSZxdW90OywmcXVvdDtTZWN0aW9uMS9wYXlsb2FkX2JvYXJkXzA3NC9BdXRvUmVtb3ZlZENvbHVtbnMxLntfMSw3fSZxdW90O10sJnF1b3Q7Q29sdW1uQ291bnQmcXVvdDs6OCwmcXVvdDtLZXlDb2x1bW5OYW1lcyZxdW90OzpbXSwmcXVvdDtDb2x1bW5JZGVudGl0aWVzJnF1b3Q7OlsmcXVvdDtTZWN0aW9uMS9wYXlsb2FkX2JvYXJkXzA3NC9BdXRvUmVtb3ZlZENvbHVtbnMxLntJZCwwfSZxdW90OywmcXVvdDtTZWN0aW9uMS9wYXlsb2FkX2JvYXJkXzA3NC9BdXRvUmVtb3ZlZENvbHVtbnMxLntEZXNpZ25hdG9yLDF9JnF1b3Q7LCZxdW90O1NlY3Rpb24xL3BheWxvYWRfYm9hcmRfMDc0L0F1dG9SZW1vdmVkQ29sdW1uczEue0Zvb3RwcmludCwyfSZxdW90OywmcXVvdDtTZWN0aW9uMS9wYXlsb2FkX2JvYXJkXzA3NC9BdXRvUmVtb3ZlZENvbHVtbnMxLntRdWFudGl0eSwzfSZxdW90OywmcXVvdDtTZWN0aW9uMS9wYXlsb2FkX2JvYXJkXzA3NC9BdXRvUmVtb3ZlZENvbHVtbnMxLntEZXNpZ25hdGlvbiw0fSZxdW90OywmcXVvdDtTZWN0aW9uMS9wYXlsb2FkX2JvYXJkXzA3NC9BdXRvUmVtb3ZlZENvbHVtbnMxLntTdXBwbGllciBhbmQgcmVmLDV9JnF1b3Q7LCZxdW90O1NlY3Rpb24xL3BheWxvYWRfYm9hcmRfMDc0L0F1dG9SZW1vdmVkQ29sdW1uczEue0NvbHVtbjEsNn0mcXVvdDssJnF1b3Q7U2VjdGlvbjEvcGF5bG9hZF9ib2FyZF8wNzQvQXV0b1JlbW92ZWRDb2x1bW5zMS57XzEsN30mcXVvdDtdLCZxdW90O1JlbGF0aW9uc2hpcEluZm8mcXVvdDs6W119IiAvPjwvU3RhYmxlRW50cmllcz48L0l0ZW0+PEl0ZW0+PEl0ZW1Mb2NhdGlvbj48SXRlbVR5cGU+Rm9ybXVsYTwvSXRlbVR5cGU+PEl0ZW1QYXRoPlNlY3Rpb24xL3BheWxvYWRfYm9hcmRfMDc0L1NvdXJjZTwvSXRlbVBhdGg+PC9JdGVtTG9jYXRpb24+PFN0YWJsZUVudHJpZXMgLz48L0l0ZW0+PEl0ZW0+PEl0ZW1Mb2NhdGlvbj48SXRlbVR5cGU+Rm9ybXVsYTwvSXRlbVR5cGU+PEl0ZW1QYXRoPlNlY3Rpb24xL3BheWxvYWRfYm9hcmRfMDc0L1Byb21vdGVkJTIwSGVhZGVyczwvSXRlbVBhdGg+PC9JdGVtTG9jYXRpb24+PFN0YWJsZUVudHJpZXMgLz48L0l0ZW0+PEl0ZW0+PEl0ZW1Mb2NhdGlvbj48SXRlbVR5cGU+Rm9ybXVsYTwvSXRlbVR5cGU+PEl0ZW1QYXRoPlNlY3Rpb24xL3BheWxvYWRfYm9hcmRfMDc0L0NoYW5nZWQlMjBUeXBlPC9JdGVtUGF0aD48L0l0ZW1Mb2NhdGlvbj48U3RhYmxlRW50cmllcyAvPjwvSXRlbT48SXRlbT48SXRlbUxvY2F0aW9uPjxJdGVtVHlwZT5Gb3JtdWxhPC9JdGVtVHlwZT48SXRlbVBhdGg+U2VjdGlvbjEvcGF5bG9hZF9ib2FyZF8wNzQlMjAoMik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CIgLz48RW50cnkgVHlwZT0iUXVlcnlJRCIgVmFsdWU9InNlN2EzNmVhZS02YzhlLTQ2ZWUtYTk5Yy00ZDYxZjczOTZhNzc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NDQiIC8+PEVudHJ5IFR5cGU9IkZpbGxFcnJvckNvZGUiIFZhbHVlPSJzVW5rbm93biIgLz48RW50cnkgVHlwZT0iRmlsbEVycm9yQ291bnQiIFZhbHVlPSJsMCIgLz48RW50cnkgVHlwZT0iRmlsbExhc3RVcGRhdGVkIiBWYWx1ZT0iZDIwMjQtMTEtMDlUMDU6MzU6MzMuNTUzODAzMloiIC8+PEVudHJ5IFR5cGU9IkZpbGxDb2x1bW5UeXBlcyIgVmFsdWU9InNBd1lHQXdZR0JnWT0iIC8+PEVudHJ5IFR5cGU9IkZpbGxDb2x1bW5OYW1lcyIgVmFsdWU9InNbJnF1b3Q7SWQmcXVvdDssJnF1b3Q7RGVzaWduYXRvciZxdW90OywmcXVvdDtGb290cHJpbnQmcXVvdDssJnF1b3Q7UXVhbnRpdHkmcXVvdDssJnF1b3Q7RGVzaWduYXRpb24mcXVvdDssJnF1b3Q7U3VwcGxpZXIgYW5kIHJlZiZxdW90OywmcXVvdDtDb2x1bW4xJnF1b3Q7LCZxdW90O18x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cGF5bG9hZF9ib2FyZF8wNzQgKDIpL0F1dG9SZW1vdmVkQ29sdW1uczEue0lkLDB9JnF1b3Q7LCZxdW90O1NlY3Rpb24xL3BheWxvYWRfYm9hcmRfMDc0ICgyKS9BdXRvUmVtb3ZlZENvbHVtbnMxLntEZXNpZ25hdG9yLDF9JnF1b3Q7LCZxdW90O1NlY3Rpb24xL3BheWxvYWRfYm9hcmRfMDc0ICgyKS9BdXRvUmVtb3ZlZENvbHVtbnMxLntGb290cHJpbnQsMn0mcXVvdDssJnF1b3Q7U2VjdGlvbjEvcGF5bG9hZF9ib2FyZF8wNzQgKDIpL0F1dG9SZW1vdmVkQ29sdW1uczEue1F1YW50aXR5LDN9JnF1b3Q7LCZxdW90O1NlY3Rpb24xL3BheWxvYWRfYm9hcmRfMDc0ICgyKS9BdXRvUmVtb3ZlZENvbHVtbnMxLntEZXNpZ25hdGlvbiw0fSZxdW90OywmcXVvdDtTZWN0aW9uMS9wYXlsb2FkX2JvYXJkXzA3NCAoMikvQXV0b1JlbW92ZWRDb2x1bW5zMS57U3VwcGxpZXIgYW5kIHJlZiw1fSZxdW90OywmcXVvdDtTZWN0aW9uMS9wYXlsb2FkX2JvYXJkXzA3NCAoMikvQXV0b1JlbW92ZWRDb2x1bW5zMS57Q29sdW1uMSw2fSZxdW90OywmcXVvdDtTZWN0aW9uMS9wYXlsb2FkX2JvYXJkXzA3NCAoMikvQXV0b1JlbW92ZWRDb2x1bW5zMS57XzEsN30mcXVvdDtdLCZxdW90O0NvbHVtbkNvdW50JnF1b3Q7OjgsJnF1b3Q7S2V5Q29sdW1uTmFtZXMmcXVvdDs6W10sJnF1b3Q7Q29sdW1uSWRlbnRpdGllcyZxdW90OzpbJnF1b3Q7U2VjdGlvbjEvcGF5bG9hZF9ib2FyZF8wNzQgKDIpL0F1dG9SZW1vdmVkQ29sdW1uczEue0lkLDB9JnF1b3Q7LCZxdW90O1NlY3Rpb24xL3BheWxvYWRfYm9hcmRfMDc0ICgyKS9BdXRvUmVtb3ZlZENvbHVtbnMxLntEZXNpZ25hdG9yLDF9JnF1b3Q7LCZxdW90O1NlY3Rpb24xL3BheWxvYWRfYm9hcmRfMDc0ICgyKS9BdXRvUmVtb3ZlZENvbHVtbnMxLntGb290cHJpbnQsMn0mcXVvdDssJnF1b3Q7U2VjdGlvbjEvcGF5bG9hZF9ib2FyZF8wNzQgKDIpL0F1dG9SZW1vdmVkQ29sdW1uczEue1F1YW50aXR5LDN9JnF1b3Q7LCZxdW90O1NlY3Rpb24xL3BheWxvYWRfYm9hcmRfMDc0ICgyKS9BdXRvUmVtb3ZlZENvbHVtbnMxLntEZXNpZ25hdGlvbiw0fSZxdW90OywmcXVvdDtTZWN0aW9uMS9wYXlsb2FkX2JvYXJkXzA3NCAoMikvQXV0b1JlbW92ZWRDb2x1bW5zMS57U3VwcGxpZXIgYW5kIHJlZiw1fSZxdW90OywmcXVvdDtTZWN0aW9uMS9wYXlsb2FkX2JvYXJkXzA3NCAoMikvQXV0b1JlbW92ZWRDb2x1bW5zMS57Q29sdW1uMSw2fSZxdW90OywmcXVvdDtTZWN0aW9uMS9wYXlsb2FkX2JvYXJkXzA3NCAoMikvQXV0b1JlbW92ZWRDb2x1bW5zMS57XzEsN30mcXVvdDtdLCZxdW90O1JlbGF0aW9uc2hpcEluZm8mcXVvdDs6W119IiAvPjwvU3RhYmxlRW50cmllcz48L0l0ZW0+PEl0ZW0+PEl0ZW1Mb2NhdGlvbj48SXRlbVR5cGU+Rm9ybXVsYTwvSXRlbVR5cGU+PEl0ZW1QYXRoPlNlY3Rpb24xL3BheWxvYWRfYm9hcmRfMDc0JTIwKDIpL1NvdXJjZTwvSXRlbVBhdGg+PC9JdGVtTG9jYXRpb24+PFN0YWJsZUVudHJpZXMgLz48L0l0ZW0+PEl0ZW0+PEl0ZW1Mb2NhdGlvbj48SXRlbVR5cGU+Rm9ybXVsYTwvSXRlbVR5cGU+PEl0ZW1QYXRoPlNlY3Rpb24xL3BheWxvYWRfYm9hcmRfMDc0JTIwKDIpL1Byb21vdGVkJTIwSGVhZGVyczwvSXRlbVBhdGg+PC9JdGVtTG9jYXRpb24+PFN0YWJsZUVudHJpZXMgLz48L0l0ZW0+PEl0ZW0+PEl0ZW1Mb2NhdGlvbj48SXRlbVR5cGU+Rm9ybXVsYTwvSXRlbVR5cGU+PEl0ZW1QYXRoPlNlY3Rpb24xL3BheWxvYWRfYm9hcmRfMDc0JTIwKDIpL0NoYW5nZWQlMjBUeXBlPC9JdGVtUGF0aD48L0l0ZW1Mb2NhdGlvbj48U3RhYmxlRW50cmllcyAvPjwvSXRlbT48SXRlbT48SXRlbUxvY2F0aW9uPjxJdGVtVHlwZT5Gb3JtdWxhPC9JdGVtVHlwZT48SXRlbVBhdGg+U2VjdGlvbjEvcGF5bG9hZF9ib2FyZF8wNzQlMjAoMyk8L0l0ZW1QYXRoPjwvSXRlbUxvY2F0aW9uPjxTdGFibGVFbnRyaWVzPjxFbnRyeSBUeXBlPSJJc1ByaXZhdGUiIFZhbHVlPSJsMCIgLz48RW50cnkgVHlwZT0iRmlsbEVuYWJsZWQiIFZhbHVlPSJsMSIgLz48RW50cnkgVHlwZT0iRmlsbE9iamVjdFR5cGUiIFZhbHVlPSJzVGFibGUiIC8+PEVudHJ5IFR5cGU9IkZpbGxUb0RhdGFNb2RlbEVuYWJsZWQiIFZhbHVlPSJsMCIgLz48RW50cnkgVHlwZT0iUXVlcnlJRCIgVmFsdWU9InM3OTJhODkyNC01Yjk2LTQ1MDctYjE4Ni02MjNhYTUyNmQwNGQiIC8+PEVudHJ5IFR5cGU9IkJ1ZmZlck5leHRSZWZyZXNoIiBWYWx1ZT0ibDEiIC8+PEVudHJ5IFR5cGU9IlJlc3VsdFR5cGUiIFZhbHVlPSJzVGFibGUiIC8+PEVudHJ5IFR5cGU9Ik5hbWVVcGRhdGVkQWZ0ZXJGaWxsIiBWYWx1ZT0ibDAiIC8+PEVudHJ5IFR5cGU9IkZpbGxUYXJnZXQiIFZhbHVlPSJzcGF5bG9hZF9ib2FyZF8wNzRfXzMiIC8+PEVudHJ5IFR5cGU9IkZpbGxlZENvbXBsZXRlUmVzdWx0VG9Xb3Jrc2hlZXQiIFZhbHVlPSJsMSIgLz48RW50cnkgVHlwZT0iQWRkZWRUb0RhdGFNb2RlbCIgVmFsdWU9ImwwIiAvPjxFbnRyeSBUeXBlPSJGaWxsQ291bnQiIFZhbHVlPSJsNDQiIC8+PEVudHJ5IFR5cGU9IkZpbGxFcnJvckNvZGUiIFZhbHVlPSJzVW5rbm93biIgLz48RW50cnkgVHlwZT0iRmlsbEVycm9yQ291bnQiIFZhbHVlPSJsMCIgLz48RW50cnkgVHlwZT0iRmlsbExhc3RVcGRhdGVkIiBWYWx1ZT0iZDIwMjQtMTEtMDlUMDU6NDY6NTMuNzMzMjQ4MloiIC8+PEVudHJ5IFR5cGU9IkZpbGxDb2x1bW5UeXBlcyIgVmFsdWU9InNBd1lHQXdZR0JnWT0iIC8+PEVudHJ5IFR5cGU9IkZpbGxDb2x1bW5OYW1lcyIgVmFsdWU9InNbJnF1b3Q7SWQmcXVvdDssJnF1b3Q7RGVzaWduYXRvciZxdW90OywmcXVvdDtGb290cHJpbnQmcXVvdDssJnF1b3Q7UXVhbnRpdHkmcXVvdDssJnF1b3Q7RGVzaWduYXRpb24mcXVvdDssJnF1b3Q7U3VwcGxpZXIgYW5kIHJlZiZxdW90OywmcXVvdDtDb2x1bW4xJnF1b3Q7LCZxdW90O18x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cGF5bG9hZF9ib2FyZF8wNzQgKDMpL0F1dG9SZW1vdmVkQ29sdW1uczEue0lkLDB9JnF1b3Q7LCZxdW90O1NlY3Rpb24xL3BheWxvYWRfYm9hcmRfMDc0ICgzKS9BdXRvUmVtb3ZlZENvbHVtbnMxLntEZXNpZ25hdG9yLDF9JnF1b3Q7LCZxdW90O1NlY3Rpb24xL3BheWxvYWRfYm9hcmRfMDc0ICgzKS9BdXRvUmVtb3ZlZENvbHVtbnMxLntGb290cHJpbnQsMn0mcXVvdDssJnF1b3Q7U2VjdGlvbjEvcGF5bG9hZF9ib2FyZF8wNzQgKDMpL0F1dG9SZW1vdmVkQ29sdW1uczEue1F1YW50aXR5LDN9JnF1b3Q7LCZxdW90O1NlY3Rpb24xL3BheWxvYWRfYm9hcmRfMDc0ICgzKS9BdXRvUmVtb3ZlZENvbHVtbnMxLntEZXNpZ25hdGlvbiw0fSZxdW90OywmcXVvdDtTZWN0aW9uMS9wYXlsb2FkX2JvYXJkXzA3NCAoMykvQXV0b1JlbW92ZWRDb2x1bW5zMS57U3VwcGxpZXIgYW5kIHJlZiw1fSZxdW90OywmcXVvdDtTZWN0aW9uMS9wYXlsb2FkX2JvYXJkXzA3NCAoMykvQXV0b1JlbW92ZWRDb2x1bW5zMS57Q29sdW1uMSw2fSZxdW90OywmcXVvdDtTZWN0aW9uMS9wYXlsb2FkX2JvYXJkXzA3NCAoMykvQXV0b1JlbW92ZWRDb2x1bW5zMS57XzEsN30mcXVvdDtdLCZxdW90O0NvbHVtbkNvdW50JnF1b3Q7OjgsJnF1b3Q7S2V5Q29sdW1uTmFtZXMmcXVvdDs6W10sJnF1b3Q7Q29sdW1uSWRlbnRpdGllcyZxdW90OzpbJnF1b3Q7U2VjdGlvbjEvcGF5bG9hZF9ib2FyZF8wNzQgKDMpL0F1dG9SZW1vdmVkQ29sdW1uczEue0lkLDB9JnF1b3Q7LCZxdW90O1NlY3Rpb24xL3BheWxvYWRfYm9hcmRfMDc0ICgzKS9BdXRvUmVtb3ZlZENvbHVtbnMxLntEZXNpZ25hdG9yLDF9JnF1b3Q7LCZxdW90O1NlY3Rpb24xL3BheWxvYWRfYm9hcmRfMDc0ICgzKS9BdXRvUmVtb3ZlZENvbHVtbnMxLntGb290cHJpbnQsMn0mcXVvdDssJnF1b3Q7U2VjdGlvbjEvcGF5bG9hZF9ib2FyZF8wNzQgKDMpL0F1dG9SZW1vdmVkQ29sdW1uczEue1F1YW50aXR5LDN9JnF1b3Q7LCZxdW90O1NlY3Rpb24xL3BheWxvYWRfYm9hcmRfMDc0ICgzKS9BdXRvUmVtb3ZlZENvbHVtbnMxLntEZXNpZ25hdGlvbiw0fSZxdW90OywmcXVvdDtTZWN0aW9uMS9wYXlsb2FkX2JvYXJkXzA3NCAoMykvQXV0b1JlbW92ZWRDb2x1bW5zMS57U3VwcGxpZXIgYW5kIHJlZiw1fSZxdW90OywmcXVvdDtTZWN0aW9uMS9wYXlsb2FkX2JvYXJkXzA3NCAoMykvQXV0b1JlbW92ZWRDb2x1bW5zMS57Q29sdW1uMSw2fSZxdW90OywmcXVvdDtTZWN0aW9uMS9wYXlsb2FkX2JvYXJkXzA3NCAoMykvQXV0b1JlbW92ZWRDb2x1bW5zMS57XzEsN30mcXVvdDtdLCZxdW90O1JlbGF0aW9uc2hpcEluZm8mcXVvdDs6W119IiAvPjwvU3RhYmxlRW50cmllcz48L0l0ZW0+PEl0ZW0+PEl0ZW1Mb2NhdGlvbj48SXRlbVR5cGU+Rm9ybXVsYTwvSXRlbVR5cGU+PEl0ZW1QYXRoPlNlY3Rpb24xL3BheWxvYWRfYm9hcmRfMDc0JTIwKDMpL1NvdXJjZTwvSXRlbVBhdGg+PC9JdGVtTG9jYXRpb24+PFN0YWJsZUVudHJpZXMgLz48L0l0ZW0+PEl0ZW0+PEl0ZW1Mb2NhdGlvbj48SXRlbVR5cGU+Rm9ybXVsYTwvSXRlbVR5cGU+PEl0ZW1QYXRoPlNlY3Rpb24xL3BheWxvYWRfYm9hcmRfMDc0JTIwKDMpL1Byb21vdGVkJTIwSGVhZGVyczwvSXRlbVBhdGg+PC9JdGVtTG9jYXRpb24+PFN0YWJsZUVudHJpZXMgLz48L0l0ZW0+PEl0ZW0+PEl0ZW1Mb2NhdGlvbj48SXRlbVR5cGU+Rm9ybXVsYTwvSXRlbVR5cGU+PEl0ZW1QYXRoPlNlY3Rpb24xL3BheWxvYWRfYm9hcmRfMDc0JTIwKDMpL0NoYW5nZWQlMjBUeXBlPC9JdGVtUGF0aD48L0l0ZW1Mb2NhdGlvbj48U3RhYmxlRW50cmllcyAvPjwvSXRlbT48SXRlbT48SXRlbUxvY2F0aW9uPjxJdGVtVHlwZT5Gb3JtdWxhPC9JdGVtVHlwZT48SXRlbVBhdGg+U2VjdGlvbjEvcGF5bG9hZF9ib2FyZF8wNzQlMjAoNCk8L0l0ZW1QYXRoPjwvSXRlbUxvY2F0aW9uPjxTdGFibGVFbnRyaWVzPjxFbnRyeSBUeXBlPSJJc1ByaXZhdGUiIFZhbHVlPSJsMCIgLz48RW50cnkgVHlwZT0iRmlsbEVuYWJsZWQiIFZhbHVlPSJsMSIgLz48RW50cnkgVHlwZT0iRmlsbE9iamVjdFR5cGUiIFZhbHVlPSJzVGFibGUiIC8+PEVudHJ5IFR5cGU9IkZpbGxUb0RhdGFNb2RlbEVuYWJsZWQiIFZhbHVlPSJsMCIgLz48RW50cnkgVHlwZT0iUXVlcnlJRCIgVmFsdWU9InMxMTAwMGI0Yy1lZTdiLTRiNDctOWRhMy0yYzE3Y2M5ZmZkZGYiIC8+PEVudHJ5IFR5cGU9IkJ1ZmZlck5leHRSZWZyZXNoIiBWYWx1ZT0ibDEiIC8+PEVudHJ5IFR5cGU9IlJlc3VsdFR5cGUiIFZhbHVlPSJzVGFibGUiIC8+PEVudHJ5IFR5cGU9Ik5hbWVVcGRhdGVkQWZ0ZXJGaWxsIiBWYWx1ZT0ibDAiIC8+PEVudHJ5IFR5cGU9IkZpbGxUYXJnZXQiIFZhbHVlPSJzcGF5bG9hZF9ib2FyZF8wNzRfXzQiIC8+PEVudHJ5IFR5cGU9IkZpbGxlZENvbXBsZXRlUmVzdWx0VG9Xb3Jrc2hlZXQiIFZhbHVlPSJsMSIgLz48RW50cnkgVHlwZT0iQWRkZWRUb0RhdGFNb2RlbCIgVmFsdWU9ImwwIiAvPjxFbnRyeSBUeXBlPSJGaWxsQ291bnQiIFZhbHVlPSJsNDciIC8+PEVudHJ5IFR5cGU9IkZpbGxFcnJvckNvZGUiIFZhbHVlPSJzVW5rbm93biIgLz48RW50cnkgVHlwZT0iRmlsbEVycm9yQ291bnQiIFZhbHVlPSJsMCIgLz48RW50cnkgVHlwZT0iRmlsbExhc3RVcGRhdGVkIiBWYWx1ZT0iZDIwMjQtMTEtMTZUMjA6MzQ6MjAuMjcwNjYwN1oiIC8+PEVudHJ5IFR5cGU9IkZpbGxDb2x1bW5UeXBlcyIgVmFsdWU9InNBd1lHQXdZR0JnWT0iIC8+PEVudHJ5IFR5cGU9IkZpbGxDb2x1bW5OYW1lcyIgVmFsdWU9InNbJnF1b3Q7SWQmcXVvdDssJnF1b3Q7RGVzaWduYXRvciZxdW90OywmcXVvdDtGb290cHJpbnQmcXVvdDssJnF1b3Q7UXVhbnRpdHkmcXVvdDssJnF1b3Q7RGVzaWduYXRpb24mcXVvdDssJnF1b3Q7U3VwcGxpZXIgYW5kIHJlZiZxdW90OywmcXVvdDtDb2x1bW4xJnF1b3Q7LCZxdW90O18x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cGF5bG9hZF9ib2FyZF8wNzQgKDQpL0F1dG9SZW1vdmVkQ29sdW1uczEue0lkLDB9JnF1b3Q7LCZxdW90O1NlY3Rpb24xL3BheWxvYWRfYm9hcmRfMDc0ICg0KS9BdXRvUmVtb3ZlZENvbHVtbnMxLntEZXNpZ25hdG9yLDF9JnF1b3Q7LCZxdW90O1NlY3Rpb24xL3BheWxvYWRfYm9hcmRfMDc0ICg0KS9BdXRvUmVtb3ZlZENvbHVtbnMxLntGb290cHJpbnQsMn0mcXVvdDssJnF1b3Q7U2VjdGlvbjEvcGF5bG9hZF9ib2FyZF8wNzQgKDQpL0F1dG9SZW1vdmVkQ29sdW1uczEue1F1YW50aXR5LDN9JnF1b3Q7LCZxdW90O1NlY3Rpb24xL3BheWxvYWRfYm9hcmRfMDc0ICg0KS9BdXRvUmVtb3ZlZENvbHVtbnMxLntEZXNpZ25hdGlvbiw0fSZxdW90OywmcXVvdDtTZWN0aW9uMS9wYXlsb2FkX2JvYXJkXzA3NCAoNCkvQXV0b1JlbW92ZWRDb2x1bW5zMS57U3VwcGxpZXIgYW5kIHJlZiw1fSZxdW90OywmcXVvdDtTZWN0aW9uMS9wYXlsb2FkX2JvYXJkXzA3NCAoNCkvQXV0b1JlbW92ZWRDb2x1bW5zMS57Q29sdW1uMSw2fSZxdW90OywmcXVvdDtTZWN0aW9uMS9wYXlsb2FkX2JvYXJkXzA3NCAoNCkvQXV0b1JlbW92ZWRDb2x1bW5zMS57XzEsN30mcXVvdDtdLCZxdW90O0NvbHVtbkNvdW50JnF1b3Q7OjgsJnF1b3Q7S2V5Q29sdW1uTmFtZXMmcXVvdDs6W10sJnF1b3Q7Q29sdW1uSWRlbnRpdGllcyZxdW90OzpbJnF1b3Q7U2VjdGlvbjEvcGF5bG9hZF9ib2FyZF8wNzQgKDQpL0F1dG9SZW1vdmVkQ29sdW1uczEue0lkLDB9JnF1b3Q7LCZxdW90O1NlY3Rpb24xL3BheWxvYWRfYm9hcmRfMDc0ICg0KS9BdXRvUmVtb3ZlZENvbHVtbnMxLntEZXNpZ25hdG9yLDF9JnF1b3Q7LCZxdW90O1NlY3Rpb24xL3BheWxvYWRfYm9hcmRfMDc0ICg0KS9BdXRvUmVtb3ZlZENvbHVtbnMxLntGb290cHJpbnQsMn0mcXVvdDssJnF1b3Q7U2VjdGlvbjEvcGF5bG9hZF9ib2FyZF8wNzQgKDQpL0F1dG9SZW1vdmVkQ29sdW1uczEue1F1YW50aXR5LDN9JnF1b3Q7LCZxdW90O1NlY3Rpb24xL3BheWxvYWRfYm9hcmRfMDc0ICg0KS9BdXRvUmVtb3ZlZENvbHVtbnMxLntEZXNpZ25hdGlvbiw0fSZxdW90OywmcXVvdDtTZWN0aW9uMS9wYXlsb2FkX2JvYXJkXzA3NCAoNCkvQXV0b1JlbW92ZWRDb2x1bW5zMS57U3VwcGxpZXIgYW5kIHJlZiw1fSZxdW90OywmcXVvdDtTZWN0aW9uMS9wYXlsb2FkX2JvYXJkXzA3NCAoNCkvQXV0b1JlbW92ZWRDb2x1bW5zMS57Q29sdW1uMSw2fSZxdW90OywmcXVvdDtTZWN0aW9uMS9wYXlsb2FkX2JvYXJkXzA3NCAoNCkvQXV0b1JlbW92ZWRDb2x1bW5zMS57XzEsN30mcXVvdDtdLCZxdW90O1JlbGF0aW9uc2hpcEluZm8mcXVvdDs6W119IiAvPjwvU3RhYmxlRW50cmllcz48L0l0ZW0+PEl0ZW0+PEl0ZW1Mb2NhdGlvbj48SXRlbVR5cGU+Rm9ybXVsYTwvSXRlbVR5cGU+PEl0ZW1QYXRoPlNlY3Rpb24xL3BheWxvYWRfYm9hcmRfMDc0JTIwKDQpL1NvdXJjZTwvSXRlbVBhdGg+PC9JdGVtTG9jYXRpb24+PFN0YWJsZUVudHJpZXMgLz48L0l0ZW0+PEl0ZW0+PEl0ZW1Mb2NhdGlvbj48SXRlbVR5cGU+Rm9ybXVsYTwvSXRlbVR5cGU+PEl0ZW1QYXRoPlNlY3Rpb24xL3BheWxvYWRfYm9hcmRfMDc0JTIwKDQpL1Byb21vdGVkJTIwSGVhZGVyczwvSXRlbVBhdGg+PC9JdGVtTG9jYXRpb24+PFN0YWJsZUVudHJpZXMgLz48L0l0ZW0+PEl0ZW0+PEl0ZW1Mb2NhdGlvbj48SXRlbVR5cGU+Rm9ybXVsYTwvSXRlbVR5cGU+PEl0ZW1QYXRoPlNlY3Rpb24xL3BheWxvYWRfYm9hcmRfMDc0JTIwKDQpL0NoYW5nZWQlMjBUeXBlPC9JdGVtUGF0aD48L0l0ZW1Mb2NhdGlvbj48U3RhYmxlRW50cmllcyAvPjwvSXRlbT48SXRlbT48SXRlbUxvY2F0aW9uPjxJdGVtVHlwZT5Gb3JtdWxhPC9JdGVtVHlwZT48SXRlbVBhdGg+U2VjdGlvbjEvcGF5bG9hZF9ib2FyZF8wNzQlMjAoNSk8L0l0ZW1QYXRoPjwvSXRlbUxvY2F0aW9uPjxTdGFibGVFbnRyaWVzPjxFbnRyeSBUeXBlPSJJc1ByaXZhdGUiIFZhbHVlPSJsMCIgLz48RW50cnkgVHlwZT0iRmlsbEVuYWJsZWQiIFZhbHVlPSJsMSIgLz48RW50cnkgVHlwZT0iRmlsbE9iamVjdFR5cGUiIFZhbHVlPSJzVGFibGUiIC8+PEVudHJ5IFR5cGU9IkZpbGxUb0RhdGFNb2RlbEVuYWJsZWQiIFZhbHVlPSJsMCIgLz48RW50cnkgVHlwZT0iUXVlcnlJRCIgVmFsdWU9InMyOTQwMjM4MC00NTdlLTQwNTQtYTMwNC0wY2YyZjA0ZGViZmUiIC8+PEVudHJ5IFR5cGU9IkJ1ZmZlck5leHRSZWZyZXNoIiBWYWx1ZT0ibDEiIC8+PEVudHJ5IFR5cGU9IlJlc3VsdFR5cGUiIFZhbHVlPSJzVGFibGUiIC8+PEVudHJ5IFR5cGU9Ik5hbWVVcGRhdGVkQWZ0ZXJGaWxsIiBWYWx1ZT0ibDAiIC8+PEVudHJ5IFR5cGU9IkZpbGxUYXJnZXQiIFZhbHVlPSJzcGF5bG9hZF9ib2FyZF8wNzRfXzQ0IiAvPjxFbnRyeSBUeXBlPSJGaWxsZWRDb21wbGV0ZVJlc3VsdFRvV29ya3NoZWV0IiBWYWx1ZT0ibDEiIC8+PEVudHJ5IFR5cGU9IkZpbGxFcnJvckNvZGUiIFZhbHVlPSJzVW5rbm93biIgLz48RW50cnkgVHlwZT0iRmlsbEVycm9yQ291bnQiIFZhbHVlPSJsMCIgLz48RW50cnkgVHlwZT0iRmlsbExhc3RVcGRhdGVkIiBWYWx1ZT0iZDIwMjQtMTEtMTZUMjA6MzQ6MjAuMjcwNjYwN1oiIC8+PEVudHJ5IFR5cGU9IkZpbGxDb2x1bW5UeXBlcyIgVmFsdWU9InNBd1lHQXdZR0JnWT0iIC8+PEVudHJ5IFR5cGU9IkZpbGxDb2x1bW5OYW1lcyIgVmFsdWU9InNbJnF1b3Q7SWQmcXVvdDssJnF1b3Q7RGVzaWduYXRvciZxdW90OywmcXVvdDtGb290cHJpbnQmcXVvdDssJnF1b3Q7UXVhbnRpdHkmcXVvdDssJnF1b3Q7RGVzaWduYXRpb24mcXVvdDssJnF1b3Q7U3VwcGxpZXIgYW5kIHJlZiZxdW90OywmcXVvdDtDb2x1bW4xJnF1b3Q7LCZxdW90O18xJnF1b3Q7XSIgLz48RW50cnkgVHlwZT0iRmlsbFN0YXR1cyIgVmFsdWU9InNDb21wbGV0ZSIgLz48RW50cnkgVHlwZT0iRmlsbENvdW50IiBWYWx1ZT0ibDQ3IiAvPjxFbnRyeSBUeXBlPSJSZWxhdGlvbnNoaXBJbmZvQ29udGFpbmVyIiBWYWx1ZT0ic3smcXVvdDtjb2x1bW5Db3VudCZxdW90Ozo4LCZxdW90O2tleUNvbHVtbk5hbWVzJnF1b3Q7OltdLCZxdW90O3F1ZXJ5UmVsYXRpb25zaGlwcyZxdW90OzpbXSwmcXVvdDtjb2x1bW5JZGVudGl0aWVzJnF1b3Q7OlsmcXVvdDtTZWN0aW9uMS9wYXlsb2FkX2JvYXJkXzA3NCAoNCkvQXV0b1JlbW92ZWRDb2x1bW5zMS57SWQsMH0mcXVvdDssJnF1b3Q7U2VjdGlvbjEvcGF5bG9hZF9ib2FyZF8wNzQgKDQpL0F1dG9SZW1vdmVkQ29sdW1uczEue0Rlc2lnbmF0b3IsMX0mcXVvdDssJnF1b3Q7U2VjdGlvbjEvcGF5bG9hZF9ib2FyZF8wNzQgKDQpL0F1dG9SZW1vdmVkQ29sdW1uczEue0Zvb3RwcmludCwyfSZxdW90OywmcXVvdDtTZWN0aW9uMS9wYXlsb2FkX2JvYXJkXzA3NCAoNCkvQXV0b1JlbW92ZWRDb2x1bW5zMS57UXVhbnRpdHksM30mcXVvdDssJnF1b3Q7U2VjdGlvbjEvcGF5bG9hZF9ib2FyZF8wNzQgKDQpL0F1dG9SZW1vdmVkQ29sdW1uczEue0Rlc2lnbmF0aW9uLDR9JnF1b3Q7LCZxdW90O1NlY3Rpb24xL3BheWxvYWRfYm9hcmRfMDc0ICg0KS9BdXRvUmVtb3ZlZENvbHVtbnMxLntTdXBwbGllciBhbmQgcmVmLDV9JnF1b3Q7LCZxdW90O1NlY3Rpb24xL3BheWxvYWRfYm9hcmRfMDc0ICg0KS9BdXRvUmVtb3ZlZENvbHVtbnMxLntDb2x1bW4xLDZ9JnF1b3Q7LCZxdW90O1NlY3Rpb24xL3BheWxvYWRfYm9hcmRfMDc0ICg0KS9BdXRvUmVtb3ZlZENvbHVtbnMxLntfMSw3fSZxdW90O10sJnF1b3Q7Q29sdW1uQ291bnQmcXVvdDs6OCwmcXVvdDtLZXlDb2x1bW5OYW1lcyZxdW90OzpbXSwmcXVvdDtDb2x1bW5JZGVudGl0aWVzJnF1b3Q7OlsmcXVvdDtTZWN0aW9uMS9wYXlsb2FkX2JvYXJkXzA3NCAoNCkvQXV0b1JlbW92ZWRDb2x1bW5zMS57SWQsMH0mcXVvdDssJnF1b3Q7U2VjdGlvbjEvcGF5bG9hZF9ib2FyZF8wNzQgKDQpL0F1dG9SZW1vdmVkQ29sdW1uczEue0Rlc2lnbmF0b3IsMX0mcXVvdDssJnF1b3Q7U2VjdGlvbjEvcGF5bG9hZF9ib2FyZF8wNzQgKDQpL0F1dG9SZW1vdmVkQ29sdW1uczEue0Zvb3RwcmludCwyfSZxdW90OywmcXVvdDtTZWN0aW9uMS9wYXlsb2FkX2JvYXJkXzA3NCAoNCkvQXV0b1JlbW92ZWRDb2x1bW5zMS57UXVhbnRpdHksM30mcXVvdDssJnF1b3Q7U2VjdGlvbjEvcGF5bG9hZF9ib2FyZF8wNzQgKDQpL0F1dG9SZW1vdmVkQ29sdW1uczEue0Rlc2lnbmF0aW9uLDR9JnF1b3Q7LCZxdW90O1NlY3Rpb24xL3BheWxvYWRfYm9hcmRfMDc0ICg0KS9BdXRvUmVtb3ZlZENvbHVtbnMxLntTdXBwbGllciBhbmQgcmVmLDV9JnF1b3Q7LCZxdW90O1NlY3Rpb24xL3BheWxvYWRfYm9hcmRfMDc0ICg0KS9BdXRvUmVtb3ZlZENvbHVtbnMxLntDb2x1bW4xLDZ9JnF1b3Q7LCZxdW90O1NlY3Rpb24xL3BheWxvYWRfYm9hcmRfMDc0ICg0KS9BdXRvUmVtb3ZlZENvbHVtbnMxLntfMSw3fSZxdW90O10sJnF1b3Q7UmVsYXRpb25zaGlwSW5mbyZxdW90OzpbXX0iIC8+PEVudHJ5IFR5cGU9IkxvYWRlZFRvQW5hbHlzaXNTZXJ2aWNlcyIgVmFsdWU9ImwwIiAvPjxFbnRyeSBUeXBlPSJBZGRlZFRvRGF0YU1vZGVsIiBWYWx1ZT0ibDAiIC8+PC9TdGFibGVFbnRyaWVzPjwvSXRlbT48SXRlbT48SXRlbUxvY2F0aW9uPjxJdGVtVHlwZT5Gb3JtdWxhPC9JdGVtVHlwZT48SXRlbVBhdGg+U2VjdGlvbjEvcGF5bG9hZF9ib2FyZF8wNzQlMjAoNSkvU291cmNlPC9JdGVtUGF0aD48L0l0ZW1Mb2NhdGlvbj48U3RhYmxlRW50cmllcyAvPjwvSXRlbT48SXRlbT48SXRlbUxvY2F0aW9uPjxJdGVtVHlwZT5Gb3JtdWxhPC9JdGVtVHlwZT48SXRlbVBhdGg+U2VjdGlvbjEvcGF5bG9hZF9ib2FyZF8wNzQlMjAoNSkvUHJvbW90ZWQlMjBIZWFkZXJzPC9JdGVtUGF0aD48L0l0ZW1Mb2NhdGlvbj48U3RhYmxlRW50cmllcyAvPjwvSXRlbT48SXRlbT48SXRlbUxvY2F0aW9uPjxJdGVtVHlwZT5Gb3JtdWxhPC9JdGVtVHlwZT48SXRlbVBhdGg+U2VjdGlvbjEvcGF5bG9hZF9ib2FyZF8wNzQlMjAoNSkvQ2hhbmdlZCUyMFR5cGU8L0l0ZW1QYXRoPjwvSXRlbUxvY2F0aW9uPjxTdGFibGVFbnRyaWVzIC8+PC9JdGVtPjwvSXRlbXM+PC9Mb2NhbFBhY2thZ2VNZXRhZGF0YUZpbGU+FgAAAFBLBQYAAAAAAAAAAAAAAAAAAAAAAAAmAQAAAQAAANCMnd8BFdERjHoAwE/Cl+sBAAAAnS7j5kxi60uP9pSsZFryMgAAAAACAAAAAAAQZgAAAAEAACAAAABe7ktIr2jLnzZ4Tkih/jM35KGi9RyqwiQ3efI3vf41vAAAAAAOgAAAAAIAACAAAADmpjL42LcYbepVgqEqxkQMCaVd2TGF/cPwYnFyMsHnJFAAAAC1BfYI07Tak0u/oIPlwQNcE5kXLCWTvrmQlszFtQvu0rR8aKXRVds7Tivou4sbjZ/XnZXxcSSMfiE32RC4J5UwB/oQo8fkzNCGJFESSQ+rF0AAAABgwMJX1lXGXWV+2Wbrt6LvUyaHwVwe66gtxXz0jq5oUK7+XS3VgNEinNXUYGpwDdfzJx0p/42yWqGGXDnwyjtk</DataMashup>
</file>

<file path=customXml/itemProps1.xml><?xml version="1.0" encoding="utf-8"?>
<ds:datastoreItem xmlns:ds="http://schemas.openxmlformats.org/officeDocument/2006/customXml" ds:itemID="{7B7576B3-E1BC-47D9-9FCF-D8E5CB1415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2025-02-07T12:45:19Z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