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connectors" sheetId="1" state="visible" r:id="rId2"/>
    <sheet name="# Attributes" sheetId="2" state="visible" r:id="rId3"/>
    <sheet name="# Max exportimpor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<sst xmlns="http://schemas.openxmlformats.org/spreadsheetml/2006/main" count="171" uniqueCount="95">
  <si>
    <t xml:space="preserve">name</t>
  </si>
  <si>
    <t xml:space="preserve">bus0</t>
  </si>
  <si>
    <t xml:space="preserve">bus1</t>
  </si>
  <si>
    <t xml:space="preserve">carrier</t>
  </si>
  <si>
    <t xml:space="preserve">build_year</t>
  </si>
  <si>
    <t xml:space="preserve">retire_year</t>
  </si>
  <si>
    <t xml:space="preserve">p_nom</t>
  </si>
  <si>
    <t xml:space="preserve"># comments</t>
  </si>
  <si>
    <t xml:space="preserve"># references</t>
  </si>
  <si>
    <t xml:space="preserve">PL-CZ</t>
  </si>
  <si>
    <t xml:space="preserve">PL śląskie</t>
  </si>
  <si>
    <t xml:space="preserve">CZ</t>
  </si>
  <si>
    <t xml:space="preserve">AC</t>
  </si>
  <si>
    <t xml:space="preserve">Wielopole/Dobrzeń-Nosovice/Albrechtice (2 x 400 kV); Kopanina/Bujaków-Liskovec (2 x 220 kV); assumed 110% of maximum historical PL-CZ power flow as transmission capacity</t>
  </si>
  <si>
    <t xml:space="preserve">https://transparency.entsoe.eu/transmission-domain/physicalFlow/show</t>
  </si>
  <si>
    <t xml:space="preserve">CZ-PL</t>
  </si>
  <si>
    <t xml:space="preserve">Wielopole/Dobrzeń-Nosovice/Albrechtice (2 x 400 kV); Kopanina/Bujaków-Liskovec (2 x 220 kV); assumed 75% of transmission capacity in the opposite direction</t>
  </si>
  <si>
    <t xml:space="preserve">PL-DE Krajnik-Vierraden</t>
  </si>
  <si>
    <t xml:space="preserve">PL zachodniopomorskie</t>
  </si>
  <si>
    <t xml:space="preserve">DE</t>
  </si>
  <si>
    <t xml:space="preserve">Krajnik-Vierraden (400 kV); assumed 75% of transmission capacity in the opposite direction</t>
  </si>
  <si>
    <t xml:space="preserve">https://bip.mos.gov.pl/energetyka/sprawozdania-z-wynikow-monitorowania-bezpieczenstwa-dostaw-energii-elektrycznej/</t>
  </si>
  <si>
    <t xml:space="preserve">DE-PL Krajnik-Vierraden</t>
  </si>
  <si>
    <t xml:space="preserve">Krajnik-Vierraden (400 kV); assumed 110% of maximum historical DE-PL power flow as transmission capacity; capacity distributed equally among 3 active 440 kV circuits</t>
  </si>
  <si>
    <r>
      <rPr>
        <u val="single"/>
        <sz val="11"/>
        <color rgb="FF1155CC"/>
        <rFont val="Calibri"/>
        <family val="2"/>
        <charset val="1"/>
      </rPr>
      <t xml:space="preserve">https://transparency.entsoe.eu/transmission-domain/physicalFlow/show</t>
    </r>
    <r>
      <rPr>
        <sz val="11"/>
        <color rgb="FF000000"/>
        <rFont val="Calibri"/>
        <family val="2"/>
        <charset val="1"/>
      </rPr>
      <t xml:space="preserve">; </t>
    </r>
    <r>
      <rPr>
        <u val="single"/>
        <sz val="11"/>
        <color rgb="FF1155CC"/>
        <rFont val="Calibri"/>
        <family val="2"/>
        <charset val="1"/>
      </rPr>
      <t xml:space="preserve">https://bip.mos.gov.pl/energetyka/sprawozdania-z-wynikow-monitorowania-bezpieczenstwa-dostaw-energii-elektrycznej/</t>
    </r>
  </si>
  <si>
    <t xml:space="preserve">PL-DE Krajnik-Vierraden upgrade</t>
  </si>
  <si>
    <t xml:space="preserve">Krajnik-Vierraden (2 x 400 kV); assumed double capacity increase</t>
  </si>
  <si>
    <r>
      <rPr>
        <u val="single"/>
        <sz val="11"/>
        <color rgb="FF1155CC"/>
        <rFont val="Arial"/>
        <family val="2"/>
        <charset val="1"/>
      </rPr>
      <t xml:space="preserve">https://tyndp2022-project-platform.azurewebsites.net/projectsheets/transmission/94</t>
    </r>
    <r>
      <rPr>
        <sz val="11"/>
        <color rgb="FF000000"/>
        <rFont val="Arial"/>
        <family val="2"/>
        <charset val="1"/>
      </rPr>
      <t xml:space="preserve">; </t>
    </r>
    <r>
      <rPr>
        <u val="single"/>
        <sz val="11"/>
        <color rgb="FF1155CC"/>
        <rFont val="Arial"/>
        <family val="2"/>
        <charset val="1"/>
      </rPr>
      <t xml:space="preserve">https://tyndp2022-project-platform.azurewebsites.net/projectsheets/transmission/230</t>
    </r>
  </si>
  <si>
    <t xml:space="preserve">DE-PL Krajnik-Vierraden upgrade</t>
  </si>
  <si>
    <r>
      <rPr>
        <u val="single"/>
        <sz val="11"/>
        <color rgb="FF1155CC"/>
        <rFont val="Arial"/>
        <family val="2"/>
        <charset val="1"/>
      </rPr>
      <t xml:space="preserve">https://tyndp2022-project-platform.azurewebsites.net/projectsheets/transmission/94</t>
    </r>
    <r>
      <rPr>
        <u val="single"/>
        <sz val="11"/>
        <color rgb="FF000000"/>
        <rFont val="Arial"/>
        <family val="2"/>
        <charset val="1"/>
      </rPr>
      <t xml:space="preserve">; </t>
    </r>
    <r>
      <rPr>
        <u val="single"/>
        <sz val="11"/>
        <color rgb="FF1155CC"/>
        <rFont val="Arial"/>
        <family val="2"/>
        <charset val="1"/>
      </rPr>
      <t xml:space="preserve">https://tyndp2022-project-platform.azurewebsites.net/projectsheets/transmission/230</t>
    </r>
  </si>
  <si>
    <t xml:space="preserve">PL-DE Mikułowa-Hagenverder</t>
  </si>
  <si>
    <t xml:space="preserve">PL dolnośląskie</t>
  </si>
  <si>
    <t xml:space="preserve">Mikułowa-Hagenverder (2 x 400 kV); assumed 75% of transmission capacity in the opposite direction</t>
  </si>
  <si>
    <t xml:space="preserve">DE-PL Mikułowa-Hagenverder</t>
  </si>
  <si>
    <t xml:space="preserve">Mikułowa-Hagenverder (2 x 400 kV); assumed 110% of maximum historical DE-PL power flow as transmission capacity; capacity distributed equally among 3 active 440 kV circuits</t>
  </si>
  <si>
    <t xml:space="preserve">PL-LT Ełk-Alytus</t>
  </si>
  <si>
    <t xml:space="preserve">PL warmińsko-mazurskie</t>
  </si>
  <si>
    <t xml:space="preserve">LT</t>
  </si>
  <si>
    <t xml:space="preserve">DC</t>
  </si>
  <si>
    <t xml:space="preserve">Ełk-Alytus (LitPol Link, 2 x 400 kV, DC connection)</t>
  </si>
  <si>
    <t xml:space="preserve">LT-PL Ełk-Alytus</t>
  </si>
  <si>
    <t xml:space="preserve">PL-LT Ełk-Alytus upgrade</t>
  </si>
  <si>
    <t xml:space="preserve">Ełk-Alytus (LitPol Link, 2 x 400 kV)</t>
  </si>
  <si>
    <t xml:space="preserve">https://tyndp2022-project-platform.azurewebsites.net/projectsheets/transmission/123</t>
  </si>
  <si>
    <t xml:space="preserve">LT-PL Ełk-Alytus upgrade</t>
  </si>
  <si>
    <t xml:space="preserve">PL-LT Żarnowiec-Darbenai</t>
  </si>
  <si>
    <t xml:space="preserve">PL pomorskie</t>
  </si>
  <si>
    <t xml:space="preserve">Żarnowiec-Darbenai (Harmony Link)</t>
  </si>
  <si>
    <t xml:space="preserve">https://tyndp2022-project-platform.azurewebsites.net/projectsheets/transmission/170</t>
  </si>
  <si>
    <t xml:space="preserve">LT-PL Żarnowiec-Darbenai</t>
  </si>
  <si>
    <t xml:space="preserve">PL-SE</t>
  </si>
  <si>
    <t xml:space="preserve">SE</t>
  </si>
  <si>
    <t xml:space="preserve">Słupsk Wierzbięcino-Starno (SwePol Link)</t>
  </si>
  <si>
    <t xml:space="preserve">SE-PL</t>
  </si>
  <si>
    <t xml:space="preserve">PL-SK</t>
  </si>
  <si>
    <t xml:space="preserve">PL podkarpackie</t>
  </si>
  <si>
    <t xml:space="preserve">SK</t>
  </si>
  <si>
    <t xml:space="preserve">Krosno Iskrzynia-Lemesany (2 x 400 kV); assumed 110% of maximum historical PL-SK power flow as transmission capacity</t>
  </si>
  <si>
    <t xml:space="preserve">SK-PL</t>
  </si>
  <si>
    <t xml:space="preserve">Krosno Iskrzynia-Lemesany (2 x 400 kV); assumed 75% of transmission capacity in the opposite direction</t>
  </si>
  <si>
    <t xml:space="preserve">PL-UA Rzeszów-Chmielnicka</t>
  </si>
  <si>
    <t xml:space="preserve">UA</t>
  </si>
  <si>
    <t xml:space="preserve">Rzeszów-Chmielnicka (400 kV)</t>
  </si>
  <si>
    <t xml:space="preserve">https://wysokienapiecie.pl/82895-orlen-synthos-podlaczyc-polske-do-ukrainskiego-atomu/</t>
  </si>
  <si>
    <t xml:space="preserve">UA-PL Rzeszów-Chmielnicka</t>
  </si>
  <si>
    <t xml:space="preserve">UA-PL Zamość-Dobrotwór</t>
  </si>
  <si>
    <t xml:space="preserve">PL lubelskie</t>
  </si>
  <si>
    <t xml:space="preserve">Zamość-Dobrotwór (200 kV)</t>
  </si>
  <si>
    <t xml:space="preserve">Attribute</t>
  </si>
  <si>
    <t xml:space="preserve">Unit</t>
  </si>
  <si>
    <t xml:space="preserve">Description</t>
  </si>
  <si>
    <t xml:space="preserve">MW</t>
  </si>
  <si>
    <t xml:space="preserve">Transmission capacity</t>
  </si>
  <si>
    <t xml:space="preserve">Historical value [MW]</t>
  </si>
  <si>
    <t xml:space="preserve">Time</t>
  </si>
  <si>
    <t xml:space="preserve">Estimated total capacity [MW]</t>
  </si>
  <si>
    <t xml:space="preserve">Historical value as share of total capacity</t>
  </si>
  <si>
    <t xml:space="preserve">Maximum PL-CZ</t>
  </si>
  <si>
    <t xml:space="preserve">2022-01-19 04:00:00+01:00</t>
  </si>
  <si>
    <t xml:space="preserve">-</t>
  </si>
  <si>
    <t xml:space="preserve">Maximum CZ-PL</t>
  </si>
  <si>
    <t xml:space="preserve">2023-04-05 11:00:00+02:00</t>
  </si>
  <si>
    <t xml:space="preserve">Maximum PL-DE</t>
  </si>
  <si>
    <t xml:space="preserve">2023-04-23 11:00:00+02:00</t>
  </si>
  <si>
    <t xml:space="preserve">Maximum DE-PL</t>
  </si>
  <si>
    <t xml:space="preserve">2021-02-19 11:00:00+01:00</t>
  </si>
  <si>
    <t xml:space="preserve">Maximum PL-SK</t>
  </si>
  <si>
    <t xml:space="preserve">2023-02-16 06:00:00+01:00</t>
  </si>
  <si>
    <t xml:space="preserve">Maximum SK-PL</t>
  </si>
  <si>
    <t xml:space="preserve">2023-03-09 13:00:00+01:00</t>
  </si>
  <si>
    <t xml:space="preserve">Maximum net export PL</t>
  </si>
  <si>
    <t xml:space="preserve">2021-09-06 05:00:00+02:00</t>
  </si>
  <si>
    <t xml:space="preserve">Maximum net import PL</t>
  </si>
  <si>
    <t xml:space="preserve">2023-04-05 15:00:00+02:00</t>
  </si>
  <si>
    <t xml:space="preserve"># Period: 01'2018-04'2023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</si>
</sst>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u val="single"/>
      <sz val="11"/>
      <color rgb="FF1155CC"/>
      <name val="Arial"/>
      <family val="2"/>
      <charset val="1"/>
    </font>
    <font>
      <u val="singl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6.86"/>
    <col collapsed="false" customWidth="true" hidden="false" outlineLevel="0" max="3" min="2" style="1" width="19.57"/>
    <col collapsed="false" customWidth="true" hidden="false" outlineLevel="0" max="4" min="4" style="1" width="12.44"/>
    <col collapsed="false" customWidth="true" hidden="false" outlineLevel="0" max="6" min="5" style="2" width="12.44"/>
    <col collapsed="false" customWidth="true" hidden="false" outlineLevel="0" max="7" min="7" style="3" width="12.44"/>
    <col collapsed="false" customWidth="true" hidden="false" outlineLevel="0" max="8" min="8" style="1" width="133.01"/>
    <col collapsed="false" customWidth="true" hidden="false" outlineLevel="0" max="9" min="9" style="1" width="142.72"/>
    <col collapsed="false" customWidth="true" hidden="false" outlineLevel="0" max="29" min="10" style="1" width="12.44"/>
  </cols>
  <sheetData>
    <row r="1" customFormat="false" ht="17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</row>
    <row r="2" customFormat="false" ht="17.25" hidden="false" customHeight="true" outlineLevel="0" collapsed="false">
      <c r="A2" s="6" t="s">
        <v>9</v>
      </c>
      <c r="B2" s="6" t="s">
        <v>10</v>
      </c>
      <c r="C2" s="6" t="s">
        <v>11</v>
      </c>
      <c r="D2" s="6" t="s">
        <v>12</v>
      </c>
      <c r="F2" s="7"/>
      <c r="G2" s="8" t="n">
        <f aca="false">ROUND('# Max exportimport'!$B$2*1.1,-1)</f>
        <v>2560</v>
      </c>
      <c r="H2" s="6" t="s">
        <v>13</v>
      </c>
      <c r="I2" s="9" t="s">
        <v>14</v>
      </c>
    </row>
    <row r="3" customFormat="false" ht="17.25" hidden="false" customHeight="true" outlineLevel="0" collapsed="false">
      <c r="A3" s="6" t="s">
        <v>15</v>
      </c>
      <c r="B3" s="6" t="s">
        <v>11</v>
      </c>
      <c r="C3" s="6" t="s">
        <v>10</v>
      </c>
      <c r="D3" s="6" t="s">
        <v>12</v>
      </c>
      <c r="F3" s="7"/>
      <c r="G3" s="8" t="n">
        <f aca="false">ROUND(0.75*G2,-1)</f>
        <v>1920</v>
      </c>
      <c r="H3" s="6" t="s">
        <v>16</v>
      </c>
    </row>
    <row r="4" customFormat="false" ht="17.25" hidden="false" customHeight="true" outlineLevel="0" collapsed="false">
      <c r="A4" s="6" t="s">
        <v>17</v>
      </c>
      <c r="B4" s="6" t="s">
        <v>18</v>
      </c>
      <c r="C4" s="6" t="s">
        <v>19</v>
      </c>
      <c r="D4" s="6" t="s">
        <v>12</v>
      </c>
      <c r="E4" s="7"/>
      <c r="F4" s="8" t="n">
        <v>2025</v>
      </c>
      <c r="G4" s="8" t="n">
        <f aca="false">ROUND(0.75*G5,-1)</f>
        <v>650</v>
      </c>
      <c r="H4" s="6" t="s">
        <v>20</v>
      </c>
      <c r="I4" s="9" t="s">
        <v>21</v>
      </c>
    </row>
    <row r="5" customFormat="false" ht="17.25" hidden="false" customHeight="true" outlineLevel="0" collapsed="false">
      <c r="A5" s="6" t="s">
        <v>22</v>
      </c>
      <c r="B5" s="6" t="s">
        <v>19</v>
      </c>
      <c r="C5" s="6" t="s">
        <v>18</v>
      </c>
      <c r="D5" s="6" t="s">
        <v>12</v>
      </c>
      <c r="E5" s="7"/>
      <c r="F5" s="8" t="n">
        <v>2025</v>
      </c>
      <c r="G5" s="8" t="n">
        <f aca="false">ROUND(ROUND('# Max exportimport'!$B$5*1.1,-1)*1/3,-1)</f>
        <v>860</v>
      </c>
      <c r="H5" s="6" t="s">
        <v>23</v>
      </c>
      <c r="I5" s="10" t="s">
        <v>24</v>
      </c>
    </row>
    <row r="6" customFormat="false" ht="17.25" hidden="false" customHeight="true" outlineLevel="0" collapsed="false">
      <c r="A6" s="6" t="s">
        <v>25</v>
      </c>
      <c r="B6" s="6" t="s">
        <v>18</v>
      </c>
      <c r="C6" s="6" t="s">
        <v>19</v>
      </c>
      <c r="D6" s="6" t="s">
        <v>12</v>
      </c>
      <c r="E6" s="8" t="n">
        <v>2026</v>
      </c>
      <c r="F6" s="7"/>
      <c r="G6" s="8" t="n">
        <f aca="false">ROUND(0.75*G7,-1)</f>
        <v>1290</v>
      </c>
      <c r="H6" s="6" t="s">
        <v>26</v>
      </c>
      <c r="I6" s="11" t="s">
        <v>27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customFormat="false" ht="17.25" hidden="false" customHeight="true" outlineLevel="0" collapsed="false">
      <c r="A7" s="6" t="s">
        <v>28</v>
      </c>
      <c r="B7" s="6" t="s">
        <v>19</v>
      </c>
      <c r="C7" s="6" t="s">
        <v>18</v>
      </c>
      <c r="D7" s="6" t="s">
        <v>12</v>
      </c>
      <c r="E7" s="8" t="n">
        <v>2026</v>
      </c>
      <c r="F7" s="7"/>
      <c r="G7" s="8" t="n">
        <f aca="false">2*G5</f>
        <v>1720</v>
      </c>
      <c r="H7" s="6" t="s">
        <v>26</v>
      </c>
      <c r="I7" s="11" t="s">
        <v>29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customFormat="false" ht="17.25" hidden="false" customHeight="true" outlineLevel="0" collapsed="false">
      <c r="A8" s="6" t="s">
        <v>30</v>
      </c>
      <c r="B8" s="6" t="s">
        <v>31</v>
      </c>
      <c r="C8" s="6" t="s">
        <v>19</v>
      </c>
      <c r="D8" s="6" t="s">
        <v>12</v>
      </c>
      <c r="E8" s="7"/>
      <c r="F8" s="7"/>
      <c r="G8" s="8" t="n">
        <f aca="false">ROUND(0.75*G9,-1)</f>
        <v>1290</v>
      </c>
      <c r="H8" s="6" t="s">
        <v>32</v>
      </c>
    </row>
    <row r="9" customFormat="false" ht="17.25" hidden="false" customHeight="true" outlineLevel="0" collapsed="false">
      <c r="A9" s="6" t="s">
        <v>33</v>
      </c>
      <c r="B9" s="6" t="s">
        <v>19</v>
      </c>
      <c r="C9" s="6" t="s">
        <v>31</v>
      </c>
      <c r="D9" s="6" t="s">
        <v>12</v>
      </c>
      <c r="E9" s="7"/>
      <c r="F9" s="7"/>
      <c r="G9" s="8" t="n">
        <f aca="false">ROUND(ROUND('# Max exportimport'!$B$5*1.1,-1)*2/3,-1)</f>
        <v>1720</v>
      </c>
      <c r="H9" s="6" t="s">
        <v>34</v>
      </c>
      <c r="I9" s="9" t="s">
        <v>14</v>
      </c>
    </row>
    <row r="10" customFormat="false" ht="17.25" hidden="false" customHeight="true" outlineLevel="0" collapsed="false">
      <c r="A10" s="6" t="s">
        <v>35</v>
      </c>
      <c r="B10" s="6" t="s">
        <v>36</v>
      </c>
      <c r="C10" s="6" t="s">
        <v>37</v>
      </c>
      <c r="D10" s="6" t="s">
        <v>38</v>
      </c>
      <c r="F10" s="8" t="n">
        <v>2024</v>
      </c>
      <c r="G10" s="8" t="n">
        <v>500</v>
      </c>
      <c r="H10" s="6" t="s">
        <v>39</v>
      </c>
      <c r="I10" s="9" t="s">
        <v>21</v>
      </c>
    </row>
    <row r="11" customFormat="false" ht="17.25" hidden="false" customHeight="true" outlineLevel="0" collapsed="false">
      <c r="A11" s="6" t="s">
        <v>40</v>
      </c>
      <c r="B11" s="6" t="s">
        <v>37</v>
      </c>
      <c r="C11" s="6" t="s">
        <v>36</v>
      </c>
      <c r="D11" s="6" t="s">
        <v>38</v>
      </c>
      <c r="F11" s="8" t="n">
        <v>2024</v>
      </c>
      <c r="G11" s="8" t="n">
        <v>500</v>
      </c>
      <c r="H11" s="6" t="s">
        <v>39</v>
      </c>
      <c r="I11" s="9" t="s">
        <v>21</v>
      </c>
    </row>
    <row r="12" customFormat="false" ht="17.25" hidden="false" customHeight="true" outlineLevel="0" collapsed="false">
      <c r="A12" s="6" t="s">
        <v>41</v>
      </c>
      <c r="B12" s="6" t="s">
        <v>36</v>
      </c>
      <c r="C12" s="6" t="s">
        <v>37</v>
      </c>
      <c r="D12" s="6" t="s">
        <v>12</v>
      </c>
      <c r="E12" s="8" t="n">
        <v>2025</v>
      </c>
      <c r="G12" s="8" t="n">
        <v>1000</v>
      </c>
      <c r="H12" s="6" t="s">
        <v>42</v>
      </c>
      <c r="I12" s="9" t="s">
        <v>43</v>
      </c>
    </row>
    <row r="13" customFormat="false" ht="17.25" hidden="false" customHeight="true" outlineLevel="0" collapsed="false">
      <c r="A13" s="6" t="s">
        <v>44</v>
      </c>
      <c r="B13" s="6" t="s">
        <v>37</v>
      </c>
      <c r="C13" s="6" t="s">
        <v>36</v>
      </c>
      <c r="D13" s="6" t="s">
        <v>12</v>
      </c>
      <c r="E13" s="8" t="n">
        <v>2025</v>
      </c>
      <c r="G13" s="8" t="n">
        <v>1000</v>
      </c>
      <c r="H13" s="6" t="s">
        <v>42</v>
      </c>
      <c r="I13" s="9" t="s">
        <v>43</v>
      </c>
    </row>
    <row r="14" customFormat="false" ht="17.25" hidden="false" customHeight="true" outlineLevel="0" collapsed="false">
      <c r="A14" s="6" t="s">
        <v>45</v>
      </c>
      <c r="B14" s="6" t="s">
        <v>46</v>
      </c>
      <c r="C14" s="6" t="s">
        <v>37</v>
      </c>
      <c r="D14" s="6" t="s">
        <v>38</v>
      </c>
      <c r="E14" s="8" t="n">
        <v>2026</v>
      </c>
      <c r="F14" s="7"/>
      <c r="G14" s="8" t="n">
        <v>700</v>
      </c>
      <c r="H14" s="6" t="s">
        <v>47</v>
      </c>
      <c r="I14" s="9" t="s">
        <v>48</v>
      </c>
    </row>
    <row r="15" customFormat="false" ht="17.25" hidden="false" customHeight="true" outlineLevel="0" collapsed="false">
      <c r="A15" s="6" t="s">
        <v>49</v>
      </c>
      <c r="B15" s="6" t="s">
        <v>37</v>
      </c>
      <c r="C15" s="6" t="s">
        <v>46</v>
      </c>
      <c r="D15" s="6" t="s">
        <v>38</v>
      </c>
      <c r="E15" s="8" t="n">
        <v>2026</v>
      </c>
      <c r="F15" s="7"/>
      <c r="G15" s="8" t="n">
        <v>700</v>
      </c>
      <c r="H15" s="6" t="s">
        <v>47</v>
      </c>
      <c r="I15" s="9" t="s">
        <v>48</v>
      </c>
    </row>
    <row r="16" customFormat="false" ht="17.25" hidden="false" customHeight="true" outlineLevel="0" collapsed="false">
      <c r="A16" s="6" t="s">
        <v>50</v>
      </c>
      <c r="B16" s="6" t="s">
        <v>46</v>
      </c>
      <c r="C16" s="6" t="s">
        <v>51</v>
      </c>
      <c r="D16" s="6" t="s">
        <v>38</v>
      </c>
      <c r="E16" s="7"/>
      <c r="F16" s="7"/>
      <c r="G16" s="8" t="n">
        <v>600</v>
      </c>
      <c r="H16" s="6" t="s">
        <v>52</v>
      </c>
      <c r="I16" s="9" t="s">
        <v>21</v>
      </c>
    </row>
    <row r="17" customFormat="false" ht="17.25" hidden="false" customHeight="true" outlineLevel="0" collapsed="false">
      <c r="A17" s="6" t="s">
        <v>53</v>
      </c>
      <c r="B17" s="6" t="s">
        <v>51</v>
      </c>
      <c r="C17" s="6" t="s">
        <v>46</v>
      </c>
      <c r="D17" s="6" t="s">
        <v>38</v>
      </c>
      <c r="E17" s="7"/>
      <c r="F17" s="7"/>
      <c r="G17" s="8" t="n">
        <v>600</v>
      </c>
      <c r="H17" s="6" t="s">
        <v>52</v>
      </c>
      <c r="I17" s="10" t="s">
        <v>21</v>
      </c>
    </row>
    <row r="18" customFormat="false" ht="17.25" hidden="false" customHeight="true" outlineLevel="0" collapsed="false">
      <c r="A18" s="6" t="s">
        <v>54</v>
      </c>
      <c r="B18" s="6" t="s">
        <v>55</v>
      </c>
      <c r="C18" s="6" t="s">
        <v>56</v>
      </c>
      <c r="D18" s="6" t="s">
        <v>12</v>
      </c>
      <c r="E18" s="7"/>
      <c r="F18" s="7"/>
      <c r="G18" s="8" t="n">
        <f aca="false">ROUND('# Max exportimport'!$B$6*1.1,-1)</f>
        <v>1770</v>
      </c>
      <c r="H18" s="6" t="s">
        <v>57</v>
      </c>
      <c r="I18" s="9" t="s">
        <v>14</v>
      </c>
    </row>
    <row r="19" customFormat="false" ht="17.25" hidden="false" customHeight="true" outlineLevel="0" collapsed="false">
      <c r="A19" s="6" t="s">
        <v>58</v>
      </c>
      <c r="B19" s="6" t="s">
        <v>56</v>
      </c>
      <c r="C19" s="6" t="s">
        <v>55</v>
      </c>
      <c r="D19" s="6" t="s">
        <v>12</v>
      </c>
      <c r="E19" s="7"/>
      <c r="F19" s="7"/>
      <c r="G19" s="8" t="n">
        <f aca="false">ROUND(0.75*G18,-1)</f>
        <v>1330</v>
      </c>
      <c r="H19" s="12" t="s">
        <v>59</v>
      </c>
    </row>
    <row r="20" customFormat="false" ht="17.25" hidden="false" customHeight="true" outlineLevel="0" collapsed="false">
      <c r="A20" s="6" t="s">
        <v>60</v>
      </c>
      <c r="B20" s="6" t="s">
        <v>55</v>
      </c>
      <c r="C20" s="6" t="s">
        <v>61</v>
      </c>
      <c r="D20" s="6" t="s">
        <v>12</v>
      </c>
      <c r="E20" s="8" t="n">
        <v>2023</v>
      </c>
      <c r="F20" s="7"/>
      <c r="G20" s="8" t="n">
        <v>1000</v>
      </c>
      <c r="H20" s="12" t="s">
        <v>62</v>
      </c>
      <c r="I20" s="9" t="s">
        <v>63</v>
      </c>
    </row>
    <row r="21" customFormat="false" ht="17.25" hidden="false" customHeight="true" outlineLevel="0" collapsed="false">
      <c r="A21" s="6" t="s">
        <v>64</v>
      </c>
      <c r="B21" s="6" t="s">
        <v>61</v>
      </c>
      <c r="C21" s="6" t="s">
        <v>55</v>
      </c>
      <c r="D21" s="6" t="s">
        <v>12</v>
      </c>
      <c r="E21" s="8" t="n">
        <v>2023</v>
      </c>
      <c r="F21" s="7"/>
      <c r="G21" s="8" t="n">
        <v>1000</v>
      </c>
      <c r="H21" s="12" t="s">
        <v>62</v>
      </c>
      <c r="I21" s="9" t="s">
        <v>63</v>
      </c>
    </row>
    <row r="22" customFormat="false" ht="17.25" hidden="false" customHeight="true" outlineLevel="0" collapsed="false">
      <c r="A22" s="6" t="s">
        <v>65</v>
      </c>
      <c r="B22" s="6" t="s">
        <v>61</v>
      </c>
      <c r="C22" s="6" t="s">
        <v>66</v>
      </c>
      <c r="D22" s="6" t="s">
        <v>12</v>
      </c>
      <c r="E22" s="7"/>
      <c r="F22" s="7"/>
      <c r="G22" s="8" t="n">
        <v>220</v>
      </c>
      <c r="H22" s="6" t="s">
        <v>67</v>
      </c>
      <c r="I22" s="9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1" style="1" width="12.44"/>
    <col collapsed="false" customWidth="true" hidden="false" outlineLevel="0" max="3" min="3" style="1" width="17.43"/>
  </cols>
  <sheetData>
    <row r="1" customFormat="false" ht="17.25" hidden="false" customHeight="true" outlineLevel="0" collapsed="false">
      <c r="A1" s="4" t="s">
        <v>68</v>
      </c>
      <c r="B1" s="4" t="s">
        <v>69</v>
      </c>
      <c r="C1" s="4" t="s">
        <v>70</v>
      </c>
    </row>
    <row r="2" customFormat="false" ht="17.25" hidden="false" customHeight="true" outlineLevel="0" collapsed="false">
      <c r="A2" s="6" t="s">
        <v>6</v>
      </c>
      <c r="B2" s="6" t="s">
        <v>71</v>
      </c>
      <c r="C2" s="6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2" width="17.86"/>
    <col collapsed="false" customWidth="true" hidden="false" outlineLevel="0" max="3" min="3" style="1" width="21.58"/>
    <col collapsed="false" customWidth="true" hidden="false" outlineLevel="0" max="4" min="4" style="2" width="24.58"/>
    <col collapsed="false" customWidth="true" hidden="false" outlineLevel="0" max="5" min="5" style="13" width="33.58"/>
  </cols>
  <sheetData>
    <row r="1" customFormat="false" ht="18.75" hidden="false" customHeight="true" outlineLevel="0" collapsed="false">
      <c r="A1" s="4"/>
      <c r="B1" s="5" t="s">
        <v>73</v>
      </c>
      <c r="C1" s="4" t="s">
        <v>74</v>
      </c>
      <c r="D1" s="5" t="s">
        <v>75</v>
      </c>
      <c r="E1" s="14" t="s">
        <v>76</v>
      </c>
    </row>
    <row r="2" customFormat="false" ht="18.75" hidden="false" customHeight="true" outlineLevel="0" collapsed="false">
      <c r="A2" s="6" t="s">
        <v>77</v>
      </c>
      <c r="B2" s="8" t="n">
        <v>2326</v>
      </c>
      <c r="C2" s="6" t="s">
        <v>78</v>
      </c>
      <c r="D2" s="7" t="s">
        <v>79</v>
      </c>
      <c r="E2" s="15" t="s">
        <v>79</v>
      </c>
    </row>
    <row r="3" customFormat="false" ht="18.75" hidden="false" customHeight="true" outlineLevel="0" collapsed="false">
      <c r="A3" s="6" t="s">
        <v>80</v>
      </c>
      <c r="B3" s="8" t="n">
        <v>985</v>
      </c>
      <c r="C3" s="6" t="s">
        <v>81</v>
      </c>
      <c r="D3" s="7" t="s">
        <v>79</v>
      </c>
      <c r="E3" s="15" t="s">
        <v>79</v>
      </c>
    </row>
    <row r="4" customFormat="false" ht="18.75" hidden="false" customHeight="true" outlineLevel="0" collapsed="false">
      <c r="A4" s="6" t="s">
        <v>82</v>
      </c>
      <c r="B4" s="8" t="n">
        <v>1901</v>
      </c>
      <c r="C4" s="6" t="s">
        <v>83</v>
      </c>
      <c r="D4" s="7" t="s">
        <v>79</v>
      </c>
      <c r="E4" s="15" t="s">
        <v>79</v>
      </c>
    </row>
    <row r="5" customFormat="false" ht="18.75" hidden="false" customHeight="true" outlineLevel="0" collapsed="false">
      <c r="A5" s="6" t="s">
        <v>84</v>
      </c>
      <c r="B5" s="8" t="n">
        <v>2346</v>
      </c>
      <c r="C5" s="6" t="s">
        <v>85</v>
      </c>
      <c r="D5" s="7" t="s">
        <v>79</v>
      </c>
      <c r="E5" s="15" t="s">
        <v>79</v>
      </c>
    </row>
    <row r="6" customFormat="false" ht="18.75" hidden="false" customHeight="true" outlineLevel="0" collapsed="false">
      <c r="A6" s="6" t="s">
        <v>86</v>
      </c>
      <c r="B6" s="8" t="n">
        <v>1605</v>
      </c>
      <c r="C6" s="6" t="s">
        <v>87</v>
      </c>
      <c r="D6" s="7" t="s">
        <v>79</v>
      </c>
      <c r="E6" s="15" t="s">
        <v>79</v>
      </c>
    </row>
    <row r="7" customFormat="false" ht="18.75" hidden="false" customHeight="true" outlineLevel="0" collapsed="false">
      <c r="A7" s="6" t="s">
        <v>88</v>
      </c>
      <c r="B7" s="8" t="n">
        <v>885</v>
      </c>
      <c r="C7" s="6" t="s">
        <v>89</v>
      </c>
      <c r="D7" s="7" t="s">
        <v>79</v>
      </c>
      <c r="E7" s="15" t="s">
        <v>79</v>
      </c>
    </row>
    <row r="8" customFormat="false" ht="18.75" hidden="false" customHeight="true" outlineLevel="0" collapsed="false">
      <c r="A8" s="6" t="s">
        <v>90</v>
      </c>
      <c r="B8" s="8" t="n">
        <v>3560</v>
      </c>
      <c r="C8" s="6" t="s">
        <v>91</v>
      </c>
      <c r="D8" s="8" t="n">
        <f aca="false">interconnectors!G2+interconnectors!G4+interconnectors!G8+interconnectors!G10+interconnectors!G16+interconnectors!G18</f>
        <v>7370</v>
      </c>
      <c r="E8" s="16" t="n">
        <f aca="false">ROUND(B8/D8,2)</f>
        <v>0.48</v>
      </c>
    </row>
    <row r="9" customFormat="false" ht="18.75" hidden="false" customHeight="true" outlineLevel="0" collapsed="false">
      <c r="A9" s="6" t="s">
        <v>92</v>
      </c>
      <c r="B9" s="8" t="n">
        <v>3860</v>
      </c>
      <c r="C9" s="6" t="s">
        <v>93</v>
      </c>
      <c r="D9" s="8" t="n">
        <f aca="false">interconnectors!G3+interconnectors!G5+interconnectors!G9+interconnectors!G11+interconnectors!G17+interconnectors!G19+interconnectors!G22</f>
        <v>7150</v>
      </c>
      <c r="E9" s="16" t="n">
        <f aca="false">ROUND(B9/D9,2)</f>
        <v>0.54</v>
      </c>
    </row>
    <row r="10" customFormat="false" ht="17.25" hidden="false" customHeight="true" outlineLevel="0" collapsed="false"/>
    <row r="11" customFormat="false" ht="18.75" hidden="false" customHeight="true" outlineLevel="0" collapsed="false">
      <c r="A11" s="6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2023-05-04T10:44:09Z</dcterms:created>
  <dc:creator/>
  <dc:description/>
  <dc:language>en-GB</dc:language>
  <cp:lastModifiedBy/>
  <dcterms:modified xsi:type="dcterms:W3CDTF">2023-05-04T10:44:09Z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