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B50070A3-8999-184E-820D-10F7CF9D9769}"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D48" i="12" s="1"/>
  <c r="E48" i="12" s="1"/>
  <c r="B47" i="12"/>
  <c r="A47" i="12"/>
  <c r="B46" i="12"/>
  <c r="A46" i="12"/>
  <c r="B45" i="12"/>
  <c r="A45" i="12"/>
  <c r="D45" i="12" s="1"/>
  <c r="E45" i="12" s="1"/>
  <c r="B44" i="12"/>
  <c r="A44" i="12"/>
  <c r="D44" i="12" s="1"/>
  <c r="E44" i="12" s="1"/>
  <c r="B43" i="12"/>
  <c r="A43" i="12"/>
  <c r="D42" i="12"/>
  <c r="E42" i="12" s="1"/>
  <c r="B42" i="12"/>
  <c r="A42" i="12"/>
  <c r="B41" i="12"/>
  <c r="A41" i="12"/>
  <c r="B40" i="12"/>
  <c r="A40" i="12"/>
  <c r="D40" i="12" s="1"/>
  <c r="E40" i="12" s="1"/>
  <c r="B39" i="12"/>
  <c r="A39" i="12"/>
  <c r="B38" i="12"/>
  <c r="A38" i="12"/>
  <c r="B37" i="12"/>
  <c r="A37" i="12"/>
  <c r="D37" i="12" s="1"/>
  <c r="E37" i="12" s="1"/>
  <c r="B36" i="12"/>
  <c r="A36" i="12"/>
  <c r="D36" i="12" s="1"/>
  <c r="E36" i="12" s="1"/>
  <c r="B35" i="12"/>
  <c r="A35" i="12"/>
  <c r="D34" i="12"/>
  <c r="E34" i="12" s="1"/>
  <c r="B34" i="12"/>
  <c r="A34" i="12"/>
  <c r="B33" i="12"/>
  <c r="A33" i="12"/>
  <c r="B32" i="12"/>
  <c r="A32" i="12"/>
  <c r="D32" i="12" s="1"/>
  <c r="E32" i="12" s="1"/>
  <c r="B31" i="12"/>
  <c r="A31" i="12"/>
  <c r="B30" i="12"/>
  <c r="A30" i="12"/>
  <c r="B29" i="12"/>
  <c r="A29" i="12"/>
  <c r="D29" i="12" s="1"/>
  <c r="E29" i="12" s="1"/>
  <c r="B28" i="12"/>
  <c r="A28" i="12"/>
  <c r="D28" i="12" s="1"/>
  <c r="E28" i="12" s="1"/>
  <c r="B27" i="12"/>
  <c r="A27" i="12"/>
  <c r="D26" i="12"/>
  <c r="E26" i="12" s="1"/>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C39" i="12" l="1"/>
  <c r="C34" i="12"/>
  <c r="C42" i="12"/>
  <c r="Q92" i="5"/>
  <c r="P51" i="5"/>
  <c r="P74" i="5"/>
  <c r="Q93" i="5"/>
  <c r="H116" i="4"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F113" i="4"/>
  <c r="R24" i="5"/>
  <c r="S24" i="5" s="1"/>
  <c r="J24" i="5" s="1"/>
  <c r="F42" i="3"/>
  <c r="F68" i="3"/>
  <c r="F74" i="3"/>
  <c r="F80" i="3"/>
  <c r="F110" i="3"/>
  <c r="F112" i="3"/>
  <c r="R93" i="5"/>
  <c r="S93" i="5" s="1"/>
  <c r="J93" i="5" s="1"/>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T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72" i="5"/>
  <c r="S72" i="5" s="1"/>
  <c r="J72"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R74" i="5"/>
  <c r="S74"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82" i="5" l="1"/>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F21" i="4"/>
  <c r="E5" i="15"/>
  <c r="E4" i="15"/>
  <c r="E8" i="15"/>
  <c r="G8" i="15"/>
  <c r="G9" i="15"/>
  <c r="E9" i="15"/>
  <c r="G3" i="15"/>
  <c r="E3" i="15"/>
  <c r="K10" i="15"/>
  <c r="D25" i="4" s="1"/>
  <c r="D13" i="4"/>
  <c r="G13" i="15"/>
  <c r="E13" i="15"/>
  <c r="G6" i="15"/>
  <c r="E6" i="15"/>
  <c r="K3" i="15"/>
  <c r="K5" i="15"/>
  <c r="K6" i="15"/>
  <c r="K2" i="15"/>
  <c r="F22" i="4" l="1"/>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<sst xmlns="http://schemas.openxmlformats.org/spreadsheetml/2006/main" count="4057" uniqueCount="2336">
  <si>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</si>
  <si>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</si>
  <si>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</si>
  <si>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</si>
  <si>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</si>
  <si>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</si>
  <si>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</si>
  <si>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</si>
  <si>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</si>
  <si>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</si>
  <si>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</si>
  <si>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</si>
  <si>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</si>
  <si>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</si>
  <si>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</si>
  <si>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</si>
  <si>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</si>
  <si>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</si>
  <si>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</si>
  <si>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</si>
  <si>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</si>
  <si>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</si>
  <si>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</si>
  <si>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</si>
  <si>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</si>
  <si>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</si>
  <si>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</si>
  <si>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</si>
  <si>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</si>
  <si>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</si>
  <si>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</si>
  <si>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</si>
  <si>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</si>
  <si>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</si>
  <si>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</si>
  <si>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</si>
  <si>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</si>
  <si>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</si>
  <si>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</si>
  <si>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</si>
  <si>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</si>
  <si>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</si>
  <si>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</si>
  <si>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</si>
  <si>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</si>
  <si>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</si>
  <si>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</si>
  <si>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</si>
  <si>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</si>
  <si>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</si>
  <si>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</si>
  <si>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</si>
  <si>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</si>
  <si>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</si>
  <si>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</si>
  <si>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</si>
  <si>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</si>
  <si>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</si>
  <si>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</si>
  <si>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</si>
  <si>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</si>
  <si>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</si>
  <si>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</si>
  <si>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</si>
  <si>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</si>
  <si>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</si>
  <si>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</si>
  <si>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</si>
  <si>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</si>
  <si>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</si>
  <si>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</si>
  <si>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</si>
  <si>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</si>
  <si>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</si>
  <si>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</si>
  <si>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</si>
  <si>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</si>
  <si>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</si>
  <si>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</si>
  <si>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</si>
  <si>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</si>
  <si>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</si>
  <si>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</si>
  <si>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</si>
  <si>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</si>
  <si>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</si>
  <si>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</si>
  <si>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</si>
  <si>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</si>
  <si>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</si>
  <si>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</si>
  <si>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</si>
  <si>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</si>
  <si>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</si>
  <si>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</si>
  <si>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</si>
  <si>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</si>
  <si>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</si>
  <si>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</si>
  <si>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</si>
  <si>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</si>
  <si>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</si>
  <si>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</si>
  <si>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</si>
  <si>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</si>
  <si>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</si>
  <si>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</si>
  <si>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</si>
  <si>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</si>
  <si>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</si>
  <si>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</si>
  <si>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</si>
  <si>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</si>
  <si>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</si>
  <si>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</si>
  <si>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</si>
  <si>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</si>
  <si>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</si>
  <si>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</si>
  <si>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</si>
  <si>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</si>
  <si>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</si>
  <si>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</si>
  <si>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</si>
  <si>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</si>
  <si>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</si>
  <si>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</si>
  <si>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</si>
  <si>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</si>
  <si>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</si>
  <si>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</si>
  <si>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</si>
  <si>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</si>
  <si>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</si>
  <si>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</si>
  <si>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</si>
  <si>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</si>
  <si>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</si>
  <si>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</si>
  <si>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</si>
  <si>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</si>
  <si>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</si>
  <si>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</si>
  <si>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</si>
  <si>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</si>
  <si>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</si>
  <si>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</si>
  <si>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</si>
  <si>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</si>
  <si>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</si>
  <si>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</si>
  <si>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</si>
  <si>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</si>
  <si>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</si>
  <si>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</si>
  <si>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</si>
  <si>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</si>
  <si>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</si>
  <si>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</si>
  <si>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</si>
  <si>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</si>
  <si>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</si>
  <si>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</si>
  <si>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</si>
  <si>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</si>
  <si>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</si>
  <si>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</si>
  <si>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</si>
  <si>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</si>
  <si>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</si>
  <si>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</si>
  <si>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</si>
  <si>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</si>
  <si>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</si>
  <si>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</si>
  <si>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</si>
  <si>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</si>
  <si>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</si>
  <si>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</si>
  <si>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</si>
  <si>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</si>
  <si>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</si>
  <si>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</si>
  <si>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</si>
  <si>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</si>
  <si>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</si>
  <si>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</si>
  <si>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</si>
  <si>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</si>
  <si>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</si>
  <si>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</si>
  <si>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</si>
  <si>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</si>
  <si>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</si>
  <si>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</si>
  <si>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</si>
  <si>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</si>
  <si>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</si>
  <si>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</si>
  <si>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</si>
  <si>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</si>
  <si>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</si>
  <si>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</si>
  <si>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</si>
  <si>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</si>
  <si>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</si>
  <si>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</si>
  <si>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</si>
  <si>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</si>
  <si>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</si>
  <si>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</si>
  <si>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</si>
  <si>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</si>
  <si>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</si>
  <si>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</si>
  <si>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</si>
  <si>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</si>
  <si>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</si>
  <si>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</si>
  <si>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</si>
  <si>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</si>
  <si>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</si>
  <si>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</si>
  <si>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</si>
  <si>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</si>
  <si>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</si>
  <si>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</si>
  <si>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</si>
  <si>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</si>
  <si>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</si>
  <si>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</si>
  <si>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</si>
  <si>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</si>
  <si>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</si>
  <si>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</si>
  <si>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</si>
  <si>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</si>
  <si>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</si>
  <si>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</si>
  <si>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</si>
  <si>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</si>
  <si>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</si>
  <si>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</si>
  <si>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</si>
  <si>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</si>
  <si>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</si>
  <si>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</si>
  <si>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</si>
  <si>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</si>
  <si>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</si>
  <si>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</si>
  <si>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</si>
  <si>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</si>
  <si>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</si>
  <si>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</si>
  <si>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</si>
  <si>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</si>
  <si>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</si>
  <si>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</si>
  <si>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</si>
  <si>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</si>
  <si>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</si>
  <si>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</si>
  <si>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</si>
  <si>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</si>
  <si>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</si>
  <si>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</si>
  <si>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</si>
  <si>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</si>
  <si>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</si>
  <si>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</si>
  <si>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</si>
  <si>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</si>
  <si>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</si>
  <si>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</si>
  <si>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</si>
  <si>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</si>
  <si>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</si>
  <si>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</si>
  <si>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</si>
  <si>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</si>
  <si>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</si>
  <si>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</si>
  <si>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</si>
  <si>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</si>
  <si>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</si>
  <si>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</si>
  <si>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</si>
  <si>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</si>
  <si>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</si>
  <si>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</si>
  <si>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</si>
  <si>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</si>
  <si>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</si>
  <si>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</si>
  <si>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</si>
  <si>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</si>
  <si>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</si>
  <si>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</si>
  <si>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</si>
  <si>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</si>
  <si>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</si>
  <si>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</si>
  <si>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</si>
  <si>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</si>
  <si>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</si>
  <si>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</si>
  <si>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</si>
  <si>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</si>
  <si>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</si>
  <si>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</si>
  <si>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</si>
  <si>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</si>
  <si>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</si>
  <si>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</si>
  <si>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</si>
  <si>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</si>
  <si>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</si>
  <si>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</si>
  <si>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</si>
  <si>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</si>
  <si>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</si>
  <si>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</si>
  <si>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</si>
  <si>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</si>
  <si>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</si>
  <si>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</si>
  <si>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</si>
  <si>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</si>
  <si>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</si>
  <si>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</si>
  <si>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</si>
  <si>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</si>
  <si>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</si>
  <si>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</si>
  <si>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</si>
  <si>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</si>
  <si>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</si>
  <si>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</si>
  <si>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</si>
  <si>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</si>
  <si>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</si>
  <si>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</si>
  <si>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</si>
  <si>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</si>
  <si>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</si>
  <si>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</si>
  <si>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</si>
  <si>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</si>
  <si>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</si>
  <si>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</si>
  <si>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</si>
  <si>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</si>
  <si>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</si>
  <si>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</si>
  <si>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</si>
  <si>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</si>
  <si>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</si>
  <si>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</si>
  <si>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</si>
  <si>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</si>
  <si>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</si>
  <si>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</si>
  <si>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</si>
  <si>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</si>
  <si>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</si>
  <si>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</si>
  <si>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</si>
  <si>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</si>
  <si>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</si>
  <si>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</si>
  <si>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</si>
  <si>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</si>
  <si>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</si>
  <si>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</si>
  <si>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</si>
  <si>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</si>
  <si>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</si>
  <si>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</si>
  <si>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</si>
  <si>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</si>
  <si>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</si>
  <si>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</si>
  <si>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</si>
  <si>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</si>
  <si>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</si>
  <si>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</si>
  <si>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</si>
  <si>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</si>
  <si>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</si>
  <si>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</si>
  <si>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</si>
  <si>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</si>
  <si>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</si>
  <si>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</si>
  <si>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</si>
  <si>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</si>
  <si>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</si>
  <si>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</si>
  <si>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</si>
  <si>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</si>
  <si>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</si>
  <si>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</si>
  <si>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</si>
  <si>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</si>
  <si>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</si>
  <si>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</si>
  <si>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</si>
  <si>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</si>
  <si>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</si>
  <si>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</si>
  <si>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</si>
  <si>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</si>
  <si>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</si>
  <si>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</si>
  <si>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</si>
  <si>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</si>
  <si>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</si>
  <si>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</si>
  <si>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</si>
  <si>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</si>
  <si>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</si>
  <si>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</si>
  <si>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</si>
  <si>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</si>
  <si>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</si>
  <si>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</si>
  <si>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</si>
  <si>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</si>
  <si>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</si>
  <si>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</si>
  <si>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</si>
  <si>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</si>
  <si>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</si>
  <si>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</si>
  <si>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</si>
  <si>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</si>
  <si>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</si>
  <si>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</si>
  <si>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</si>
  <si>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</si>
  <si>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</si>
  <si>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</si>
  <si>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</si>
  <si>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</si>
  <si>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</si>
  <si>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</si>
  <si>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</si>
  <si>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</si>
  <si>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</si>
  <si>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</si>
  <si>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</si>
  <si>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</si>
  <si>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</si>
  <si>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</si>
  <si>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</si>
  <si>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</si>
  <si>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</si>
  <si>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</si>
  <si>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</si>
  <si>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</si>
  <si>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</si>
  <si>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</si>
  <si>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</si>
  <si>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</si>
  <si>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</si>
  <si>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</si>
  <si>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</si>
  <si>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</si>
  <si>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</si>
  <si>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</si>
  <si>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</si>
  <si>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</si>
  <si>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</si>
  <si>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</si>
  <si>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</si>
  <si>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</si>
  <si>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</si>
  <si>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</si>
  <si>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</si>
  <si>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</si>
  <si>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</si>
  <si>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</si>
  <si>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</si>
  <si>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</si>
  <si>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</si>
  <si>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</si>
  <si>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</si>
  <si>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</si>
  <si>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</si>
  <si>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</si>
  <si>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</si>
  <si>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</si>
  <si>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</si>
  <si>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</si>
  <si>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</si>
  <si>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</si>
  <si>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</si>
  <si>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</si>
  <si>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</si>
  <si>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</si>
  <si>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</si>
  <si>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</si>
  <si>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</si>
  <si>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</si>
  <si>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</si>
  <si>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</si>
  <si>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</si>
  <si>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</si>
  <si>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</si>
  <si>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</si>
  <si>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</si>
  <si>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</si>
  <si>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</si>
  <si>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</si>
  <si>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</si>
  <si>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</si>
  <si>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</si>
  <si>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</si>
  <si>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</si>
  <si>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</si>
  <si>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</si>
  <si>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</si>
  <si>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</si>
  <si>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</si>
  <si>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</si>
  <si>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</si>
  <si>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</si>
  <si>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</si>
  <si>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</si>
  <si>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</si>
  <si>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</si>
  <si>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</si>
  <si>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</si>
  <si>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</si>
  <si>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</si>
  <si>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</si>
  <si>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</si>
  <si>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</si>
  <si>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</si>
  <si>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</si>
  <si>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</si>
  <si>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</si>
  <si>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</si>
  <si>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</si>
  <si>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</si>
  <si>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</si>
  <si>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</si>
  <si>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</si>
  <si>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</si>
  <si>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</si>
  <si>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</si>
  <si>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</si>
  <si>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</si>
  <si>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</si>
  <si>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</si>
  <si>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</si>
  <si>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</si>
  <si>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</si>
  <si>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</si>
  <si>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</si>
  <si>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</si>
  <si>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</si>
  <si>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</si>
  <si>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</si>
  <si>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</si>
  <si>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</si>
  <si>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</si>
  <si>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</si>
  <si>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</si>
  <si>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</si>
  <si>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</si>
  <si>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</si>
  <si>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</si>
  <si>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</si>
  <si>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</si>
  <si>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</si>
  <si>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</si>
  <si>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</si>
  <si>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</si>
  <si>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</si>
  <si>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</si>
  <si>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</si>
  <si>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</si>
  <si>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</si>
  <si>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</si>
  <si>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</si>
  <si>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</si>
  <si>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</si>
  <si>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</si>
  <si>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</si>
  <si>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</si>
  <si>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</si>
  <si>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</si>
  <si>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</si>
  <si>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</si>
  <si>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</si>
  <si>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</si>
  <si>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</si>
  <si>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</si>
  <si>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</si>
  <si>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</si>
  <si>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</si>
  <si>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</si>
  <si>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</si>
  <si>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</si>
  <si>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</si>
  <si>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</si>
  <si>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</si>
  <si>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</si>
  <si>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</si>
  <si>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</si>
  <si>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</si>
  <si>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</si>
  <si>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</si>
  <si>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</si>
  <si>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</si>
  <si>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</si>
  <si>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</si>
  <si>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</si>
  <si>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</si>
  <si>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</si>
  <si>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</si>
  <si>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</si>
  <si>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</si>
  <si>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</si>
  <si>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</si>
  <si>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</si>
  <si>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</si>
  <si>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</si>
  <si>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</si>
  <si>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</si>
  <si>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</si>
  <si>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</si>
  <si>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</si>
  <si>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</si>
  <si>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</si>
  <si>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</si>
  <si>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</si>
  <si>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</si>
  <si>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</si>
  <si>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</si>
  <si>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</si>
  <si>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</si>
  <si>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</si>
  <si>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</si>
  <si>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</si>
  <si>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</si>
  <si>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</si>
  <si>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</si>
  <si>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</si>
  <si>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</si>
  <si>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</si>
  <si>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</si>
  <si>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</si>
  <si>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</si>
  <si>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</si>
  <si>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</si>
  <si>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</si>
  <si>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</si>
  <si>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</si>
  <si>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</si>
  <si>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</si>
  <si>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</si>
  <si>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</si>
  <si>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</si>
  <si>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</si>
  <si>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</si>
  <si>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</si>
  <si>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</si>
  <si>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</si>
  <si>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</si>
  <si>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</si>
  <si>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</si>
  <si>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</si>
  <si>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</si>
  <si>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</si>
  <si>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</si>
  <si>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</si>
  <si>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</si>
  <si>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</si>
  <si>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</si>
  <si>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</si>
  <si>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</si>
  <si>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</si>
  <si>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</si>
  <si>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</si>
  <si>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</si>
  <si>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</si>
  <si>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</si>
  <si>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</si>
  <si>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</si>
  <si>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</si>
  <si>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</si>
  <si>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</si>
  <si>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</si>
  <si>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</si>
  <si>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</si>
  <si>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</si>
  <si>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</si>
  <si>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</si>
  <si>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</si>
  <si>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</si>
  <si>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</si>
  <si>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</si>
  <si>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</si>
  <si>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</si>
  <si>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</si>
  <si>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</si>
  <si>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</si>
  <si>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</si>
  <si>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</si>
  <si>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</si>
  <si>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</si>
  <si>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</si>
  <si>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</si>
  <si>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</si>
  <si>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</si>
  <si>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</si>
  <si>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</si>
  <si>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</si>
  <si>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</si>
  <si>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</si>
  <si>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</si>
  <si>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</si>
  <si>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</si>
  <si>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</si>
  <si>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</si>
  <si>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</si>
  <si>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</si>
  <si>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</si>
  <si>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</si>
  <si>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</si>
  <si>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</si>
  <si>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</si>
  <si>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</si>
  <si>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</si>
  <si>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</si>
  <si>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</si>
  <si>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</si>
  <si>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</si>
  <si>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</si>
  <si>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</si>
  <si>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</si>
  <si>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</si>
  <si>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</si>
  <si>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</si>
  <si>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</si>
  <si>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</si>
  <si>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</si>
  <si>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</si>
  <si>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</si>
  <si>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</si>
  <si>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</si>
  <si>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</si>
  <si>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</si>
  <si>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</si>
  <si>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</si>
  <si>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</si>
  <si>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</si>
  <si>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</si>
  <si>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</si>
  <si>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</si>
  <si>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</si>
  <si>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</si>
  <si>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</si>
  <si>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</si>
  <si>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</si>
  <si>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</si>
  <si>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</si>
  <si>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</si>
  <si>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</si>
  <si>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</si>
  <si>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</si>
  <si>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</si>
  <si>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</si>
  <si>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</si>
  <si>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</si>
  <si>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</si>
  <si>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</si>
  <si>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</si>
  <si>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</si>
  <si>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</si>
  <si>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</si>
  <si>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</si>
  <si>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</si>
  <si>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</si>
  <si>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</si>
  <si>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</si>
  <si>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</si>
  <si>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</si>
  <si>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</si>
  <si>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</si>
  <si>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</si>
  <si>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</si>
  <si>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</si>
  <si>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</si>
  <si>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</si>
  <si>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</si>
  <si>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</si>
  <si>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</si>
  <si>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</si>
  <si>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</si>
  <si>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</si>
  <si>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</si>
  <si>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</si>
  <si>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</si>
  <si>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</si>
  <si>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</si>
  <si>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</si>
  <si>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</si>
  <si>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</si>
  <si>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</si>
  <si>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</si>
  <si>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</si>
  <si>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</si>
  <si>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</si>
  <si>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</si>
  <si>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</si>
  <si>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</si>
  <si>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</si>
  <si>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</si>
  <si>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</si>
  <si>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</si>
  <si>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</si>
  <si>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</si>
  <si>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</si>
  <si>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</si>
  <si>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</si>
  <si>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</si>
  <si>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</si>
  <si>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</si>
  <si>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</si>
  <si>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</si>
  <si>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</si>
  <si>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</si>
  <si>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</si>
  <si>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</si>
  <si>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</si>
  <si>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</si>
  <si>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</si>
  <si>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</si>
  <si>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</si>
  <si>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</si>
  <si>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</si>
  <si>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</si>
  <si>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</si>
  <si>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</si>
  <si>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</si>
  <si>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</si>
  <si>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</si>
  <si>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</si>
  <si>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</si>
  <si>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</si>
  <si>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</si>
  <si>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</si>
  <si>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</si>
  <si>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</si>
  <si>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</si>
  <si>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</si>
  <si>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</si>
  <si>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</si>
  <si>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</si>
  <si>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</si>
  <si>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</si>
  <si>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</si>
  <si>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</si>
  <si>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</si>
  <si>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</si>
  <si>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</si>
  <si>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</si>
  <si>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</si>
  <si>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</si>
  <si>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</si>
  <si>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</si>
  <si>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</si>
  <si>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</si>
  <si>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</si>
  <si>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</si>
  <si>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</si>
  <si>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</si>
  <si>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</si>
  <si>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</si>
  <si>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</si>
  <si>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</si>
  <si>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</si>
  <si>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</si>
  <si>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</si>
  <si>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</si>
  <si>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</si>
  <si>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</si>
  <si>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</si>
  <si>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</si>
  <si>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</si>
  <si>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</si>
  <si>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</si>
  <si>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</si>
  <si>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</si>
  <si>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</si>
  <si>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</si>
  <si>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</si>
  <si>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</si>
  <si>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</si>
  <si>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</si>
  <si>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</si>
  <si>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</si>
  <si>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</si>
  <si>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</si>
  <si>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</si>
  <si>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</si>
  <si>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</si>
  <si>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</si>
  <si>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</si>
  <si>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</si>
  <si>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</si>
  <si>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</si>
  <si>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</si>
  <si>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</si>
  <si>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</si>
  <si>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</si>
  <si>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</si>
  <si>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</si>
  <si>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</si>
  <si>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</si>
  <si>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</si>
  <si>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</si>
  <si>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</si>
  <si>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</si>
  <si>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</si>
  <si>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</si>
  <si>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</si>
  <si>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</si>
  <si>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</si>
  <si>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</si>
  <si>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</si>
  <si>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</si>
  <si>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</si>
  <si>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</si>
  <si>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</si>
  <si>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</si>
  <si>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</si>
  <si>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</si>
  <si>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</si>
  <si>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</si>
  <si>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</si>
  <si>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</si>
  <si>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</si>
  <si>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</si>
  <si>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</si>
  <si>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</si>
  <si>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</si>
  <si>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</si>
  <si>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</si>
  <si>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</si>
  <si>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</si>
  <si>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</si>
  <si>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</si>
  <si>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</si>
  <si>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</si>
  <si>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</si>
  <si>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</si>
  <si>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</si>
  <si>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</si>
  <si>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</si>
  <si>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</si>
  <si>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</si>
  <si>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</si>
  <si>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</si>
  <si>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</si>
  <si>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</si>
  <si>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</si>
  <si>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</si>
  <si>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</si>
  <si>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</si>
  <si>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</si>
  <si>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</si>
  <si>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</si>
  <si>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</si>
  <si>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</si>
  <si>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</si>
  <si>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</si>
  <si>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</si>
  <si>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</si>
  <si>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</si>
  <si>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</si>
  <si>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</si>
  <si>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</si>
  <si>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</si>
  <si>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</si>
  <si>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</si>
  <si>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</si>
  <si>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</si>
  <si>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</si>
  <si>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</si>
  <si>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</si>
  <si>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</si>
  <si>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</si>
  <si>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</si>
  <si>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</si>
  <si>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</si>
  <si>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</si>
  <si>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</si>
  <si>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</si>
  <si>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</si>
  <si>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</si>
  <si>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</si>
  <si>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</si>
  <si>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</si>
  <si>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</si>
  <si>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</si>
  <si>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</si>
  <si>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</si>
  <si>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</si>
  <si>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</si>
  <si>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</si>
  <si>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</si>
  <si>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</si>
  <si>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</si>
  <si>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</si>
  <si>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</si>
  <si>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</si>
  <si>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</si>
  <si>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</si>
  <si>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</si>
  <si>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</si>
  <si>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</si>
  <si>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</si>
  <si>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</si>
  <si>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</si>
  <si>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</si>
  <si>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</si>
  <si>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</si>
  <si>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</si>
  <si>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</si>
  <si>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</si>
  <si>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</si>
  <si>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</si>
  <si>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</si>
  <si>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</si>
  <si>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</si>
  <si>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</si>
  <si>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</si>
  <si>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</si>
  <si>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</si>
  <si>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</si>
  <si>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</si>
  <si>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</si>
  <si>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</si>
  <si>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</si>
  <si>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</si>
  <si>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</si>
  <si>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</si>
  <si>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</si>
  <si>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</si>
  <si>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</si>
  <si>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</si>
  <si>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</si>
  <si>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</si>
  <si>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</si>
  <si>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</si>
  <si>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</si>
  <si>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</si>
  <si>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</si>
  <si>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</si>
  <si>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</si>
  <si>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</si>
  <si>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</si>
  <si>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</si>
  <si>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</si>
  <si>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</si>
  <si>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</si>
  <si>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</si>
  <si>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</si>
  <si>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</si>
  <si>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</si>
  <si>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</si>
  <si>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</si>
  <si>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</si>
  <si>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</si>
  <si>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</si>
  <si>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</si>
  <si>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</si>
  <si>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</si>
  <si>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</si>
  <si>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</si>
  <si>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</si>
  <si>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</si>
  <si>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</si>
  <si>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</si>
  <si>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</si>
  <si>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</si>
  <si>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</si>
  <si>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</si>
  <si>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</si>
  <si>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</si>
  <si>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</si>
  <si>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</si>
  <si>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</si>
  <si>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</si>
  <si>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</si>
  <si>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</si>
  <si>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</si>
  <si>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</si>
  <si>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</si>
  <si>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</si>
  <si>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</si>
  <si>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</si>
  <si>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</si>
  <si>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</si>
  <si>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</si>
  <si>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</si>
  <si>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</si>
  <si>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</si>
  <si>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</si>
  <si>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</si>
  <si>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</si>
  <si>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</si>
  <si>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</si>
  <si>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</si>
  <si>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</si>
  <si>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</si>
  <si>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</si>
  <si>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</si>
  <si>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</si>
  <si>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</si>
  <si>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</si>
  <si>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</si>
  <si>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</si>
  <si>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</si>
  <si>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</si>
  <si>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</si>
  <si>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</si>
  <si>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</si>
  <si>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</si>
  <si>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</si>
  <si>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</si>
  <si>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</si>
  <si>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</si>
  <si>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</si>
  <si>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</si>
  <si>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</si>
  <si>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</si>
  <si>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</si>
  <si>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</si>
  <si>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</si>
  <si>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</si>
  <si>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</si>
  <si>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</si>
  <si>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</si>
  <si>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</si>
  <si>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</si>
  <si>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</si>
  <si>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</si>
  <si>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</si>
  <si>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</si>
  <si>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</si>
  <si>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</si>
  <si>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</si>
  <si>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</si>
  <si>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</si>
  <si>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</si>
  <si>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</si>
  <si>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</si>
  <si>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</si>
  <si>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</si>
  <si>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</si>
  <si>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</si>
  <si>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</si>
  <si>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</si>
  <si>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</si>
  <si>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</si>
  <si>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</si>
  <si>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</si>
  <si>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</si>
  <si>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</si>
  <si>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</si>
  <si>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</si>
  <si>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</si>
  <si>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</si>
  <si>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</si>
  <si>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</si>
  <si>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</si>
  <si>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</si>
  <si>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</si>
  <si>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</si>
  <si>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</si>
  <si>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</si>
  <si>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</si>
  <si>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</si>
  <si>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</si>
  <si>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</si>
  <si>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</si>
  <si>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</si>
  <si>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</si>
  <si>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</si>
  <si>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</si>
  <si>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</si>
  <si>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</si>
  <si>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</si>
  <si>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</si>
  <si>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</si>
  <si>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</si>
  <si>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</si>
  <si>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</si>
  <si>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</si>
  <si>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</si>
  <si>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</si>
  <si>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</si>
  <si>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</si>
  <si>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</si>
  <si>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</si>
  <si>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</si>
  <si>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</si>
  <si>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</si>
  <si>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</si>
  <si>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</si>
  <si>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</si>
  <si>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</si>
  <si>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</si>
  <si>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</si>
  <si>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</si>
  <si>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</si>
  <si>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</si>
  <si>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</si>
  <si>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</si>
  <si>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</si>
  <si>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</si>
  <si>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</si>
  <si>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</si>
  <si>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</si>
  <si>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</si>
  <si>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</si>
  <si>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</si>
  <si>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</si>
  <si>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</si>
  <si>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</si>
  <si>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</si>
  <si>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</si>
  <si>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</si>
  <si>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</si>
  <si>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</si>
  <si>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</si>
  <si>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</si>
  <si>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</si>
  <si>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</si>
  <si>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</si>
  <si>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</si>
  <si>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</si>
  <si>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</si>
  <si>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</si>
  <si>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</si>
  <si>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</si>
  <si>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</si>
  <si>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</si>
  <si>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</si>
  <si>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</si>
  <si>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</si>
  <si>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</si>
  <si>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</si>
  <si>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</si>
  <si>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</si>
  <si>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</si>
  <si>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</si>
  <si>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</si>
  <si>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</si>
  <si>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</si>
  <si>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</si>
  <si>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</si>
  <si>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</si>
  <si>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</si>
  <si>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</si>
  <si>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</si>
  <si>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</si>
  <si>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</si>
  <si>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</si>
  <si>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</si>
  <si>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</si>
  <si>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</si>
  <si>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</si>
  <si>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</si>
  <si>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</si>
  <si>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</si>
  <si>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</si>
  <si>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</si>
  <si>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</si>
  <si>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</si>
  <si>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</si>
  <si>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</si>
  <si>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</si>
  <si>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</si>
  <si>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</si>
  <si>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</si>
  <si>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</si>
  <si>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</si>
  <si>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</si>
  <si>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</si>
  <si>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</si>
  <si>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</si>
  <si>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</si>
  <si>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</si>
  <si>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</si>
  <si>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</si>
  <si>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</si>
  <si>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</si>
  <si>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</si>
  <si>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</si>
  <si>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</si>
  <si>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</si>
  <si>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</si>
  <si>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</si>
  <si>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</si>
  <si>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</si>
  <si>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</si>
  <si>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</si>
  <si>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</si>
  <si>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</si>
  <si>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</si>
  <si>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</si>
  <si>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</si>
  <si>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</si>
  <si>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</si>
  <si>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</si>
  <si>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</si>
  <si>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</si>
  <si>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</si>
  <si>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</si>
  <si>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</si>
  <si>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</si>
  <si>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</si>
  <si>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</si>
  <si>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</si>
  <si>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</si>
  <si>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</si>
  <si>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</si>
  <si>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</si>
  <si>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</si>
  <si>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</si>
  <si>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</si>
  <si>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</si>
  <si>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</si>
  <si>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</si>
  <si>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</si>
  <si>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</si>
  <si>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</si>
  <si>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</si>
  <si>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</si>
  <si>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</si>
  <si>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</si>
  <si>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</si>
  <si>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</si>
  <si>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</si>
  <si>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</si>
  <si>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</si>
  <si>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</si>
  <si>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</si>
  <si>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</si>
  <si>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</si>
  <si>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</si>
  <si>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</si>
  <si>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</si>
  <si>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</si>
  <si>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</si>
  <si>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</si>
  <si>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</si>
  <si>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</si>
  <si>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</si>
  <si>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</si>
  <si>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</si>
  <si>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</si>
  <si>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</si>
  <si>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</si>
  <si>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</si>
  <si>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</si>
  <si>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</si>
  <si>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</si>
  <si>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</si>
  <si>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</si>
  <si>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</si>
  <si>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</si>
  <si>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</si>
  <si>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</si>
  <si>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</si>
  <si>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</si>
  <si>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</si>
  <si>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</si>
  <si>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</si>
  <si>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</si>
  <si>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</si>
  <si>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</si>
  <si>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</si>
  <si>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</si>
  <si>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</si>
  <si>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</si>
  <si>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</si>
  <si>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</si>
  <si>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</si>
  <si>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</si>
  <si>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</si>
  <si>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</si>
  <si>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</si>
  <si>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</si>
  <si>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</si>
  <si>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</si>
  <si>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</si>
  <si>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</si>
  <si>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</si>
  <si>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</si>
  <si>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</si>
  <si>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</si>
  <si>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</si>
  <si>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</si>
  <si>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</si>
  <si>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</si>
  <si>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</si>
  <si>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</si>
  <si>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</si>
  <si>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</si>
  <si>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</si>
  <si>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</si>
  <si>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</si>
  <si>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</si>
  <si>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</si>
  <si>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</si>
  <si>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</si>
  <si>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</si>
  <si>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</si>
  <si>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</si>
  <si>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</si>
  <si>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</si>
  <si>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</si>
  <si>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</si>
  <si>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</si>
  <si>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</si>
  <si>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</si>
  <si>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</si>
  <si>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</si>
  <si>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</si>
  <si>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</si>
  <si>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</si>
  <si>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</si>
  <si>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</si>
  <si>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</si>
  <si>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</si>
  <si>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</si>
  <si>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</si>
  <si>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</si>
  <si>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</si>
  <si>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</si>
  <si>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</si>
  <si>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</si>
  <si>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</si>
  <si>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</si>
  <si>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</si>
  <si>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</si>
  <si>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</si>
  <si>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</si>
  <si>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</si>
  <si>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</si>
  <si>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</si>
  <si>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</si>
  <si>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</si>
  <si>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</si>
  <si>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</si>
  <si>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</si>
  <si>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</si>
  <si>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</si>
  <si>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</si>
  <si>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</si>
  <si>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</si>
  <si>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</si>
  <si>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</si>
  <si>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</si>
  <si>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</si>
  <si>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</si>
  <si>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</si>
  <si>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</si>
  <si>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</si>
  <si>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</si>
  <si>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</si>
  <si>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</si>
  <si>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</si>
  <si>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</si>
  <si>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</si>
  <si>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</si>
  <si>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</si>
  <si>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</si>
  <si>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</si>
  <si>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</si>
  <si>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</si>
  <si>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</si>
  <si>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</si>
  <si>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</si>
  <si>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</si>
  <si>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</si>
  <si>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</si>
  <si>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</si>
  <si>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</si>
  <si>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</si>
  <si>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</si>
  <si>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</si>
  <si>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</si>
  <si>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</si>
  <si>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</si>
  <si>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</si>
  <si>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</si>
  <si>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</si>
  <si>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</si>
  <si>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</si>
  <si>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</si>
  <si>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</si>
  <si>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</si>
  <si>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</si>
  <si>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</si>
  <si>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</si>
  <si>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</si>
  <si>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</si>
  <si>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</si>
  <si>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</si>
  <si>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</si>
  <si>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</si>
  <si>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</si>
  <si>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</si>
  <si>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</si>
  <si>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</si>
  <si>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</si>
  <si>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</si>
  <si>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</si>
  <si>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</si>
  <si>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</si>
  <si>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</si>
  <si>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</si>
  <si>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</si>
  <si>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</si>
  <si>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</si>
  <si>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</si>
  <si>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</si>
  <si>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</si>
  <si>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</si>
  <si>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</si>
  <si>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</si>
  <si>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</si>
  <si>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</si>
  <si>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</si>
  <si>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</si>
  <si>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</si>
  <si>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</si>
  <si>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</si>
  <si>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</si>
  <si>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</si>
  <si>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</si>
  <si>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</si>
  <si>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</si>
  <si>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</si>
  <si>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</si>
  <si>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</si>
  <si>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</si>
  <si>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</si>
  <si>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</si>
  <si>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</si>
  <si>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</si>
  <si>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</si>
  <si>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</si>
  <si>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</si>
  <si>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</si>
  <si>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</si>
  <si>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</si>
  <si>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</si>
  <si>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</si>
  <si>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</si>
  <si>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</si>
  <si>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</si>
  <si>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</si>
  <si>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</si>
  <si>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</si>
  <si>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</si>
  <si>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</si>
  <si>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</si>
  <si>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</si>
  <si>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</si>
  <si>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</si>
  <si>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</si>
  <si>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</si>
  <si>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</si>
  <si>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</si>
  <si>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</si>
  <si>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</si>
  <si>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</si>
  <si>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</si>
  <si>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</si>
  <si>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</si>
  <si>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</si>
  <si>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</si>
  <si>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</si>
  <si>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</si>
  <si>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</si>
  <si>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</si>
  <si>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</si>
  <si>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</si>
  <si>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</si>
  <si>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</si>
  <si>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</si>
  <si>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</si>
  <si>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</si>
  <si>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</si>
  <si>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</si>
  <si>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</si>
  <si>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</si>
  <si>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</si>
  <si>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</si>
  <si>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</si>
  <si>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</si>
  <si>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</si>
  <si>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</si>
  <si>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</si>
  <si>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</si>
  <si>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</si>
  <si>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</si>
  <si>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</si>
  <si>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</si>
  <si>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</si>
  <si>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</si>
  <si>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</si>
  <si>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</si>
  <si>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</si>
  <si>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</si>
  <si>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</si>
  <si>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</si>
  <si>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</si>
  <si>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</si>
  <si>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</si>
  <si>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</si>
  <si>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</si>
  <si>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</si>
  <si>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</si>
  <si>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</si>
  <si>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</si>
  <si>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</si>
  <si>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</si>
  <si>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</si>
  <si>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</si>
  <si>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</si>
  <si>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</si>
  <si>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</si>
  <si>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</si>
  <si>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</si>
  <si>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</si>
  <si>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</si>
  <si>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</si>
  <si>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</si>
  <si>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</si>
  <si>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</si>
  <si>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</si>
  <si>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</si>
  <si>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</si>
  <si>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</si>
  <si>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</si>
  <si>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</si>
  <si>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</si>
  <si>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</si>
  <si>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</si>
  <si>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</si>
  <si>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</si>
  <si>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</si>
  <si>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</si>
  <si>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</si>
  <si>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</si>
  <si>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</si>
  <si>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</si>
  <si>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</si>
  <si>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</si>
  <si>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</si>
  <si>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</si>
  <si>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</si>
  <si>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</si>
  <si>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</si>
  <si>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</si>
  <si>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</si>
  <si>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</si>
  <si>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</si>
  <si>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</si>
  <si>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</si>
  <si>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</si>
  <si>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</si>
  <si>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</si>
  <si>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</si>
  <si>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</si>
  <si>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</si>
  <si>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</si>
  <si>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</si>
  <si>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</si>
  <si>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</si>
  <si>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</si>
  <si>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</si>
  <si>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</si>
  <si>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</si>
  <si>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</si>
  <si>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</si>
  <si>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</si>
  <si>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</si>
  <si>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</si>
  <si>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</si>
  <si>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</si>
  <si>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</si>
  <si>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</si>
  <si>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</si>
  <si>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</si>
  <si>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</si>
  <si>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</si>
  <si>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</si>
  <si>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</si>
  <si>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</si>
  <si>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</si>
  <si>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</si>
  <si>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</si>
  <si>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</si>
  <si>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</si>
  <si>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</si>
  <si>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</si>
  <si>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</si>
  <si>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</si>
  <si>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</si>
  <si>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</si>
  <si>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</si>
  <si>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</si>
  <si>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</si>
  <si>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</si>
  <si>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</si>
  <si>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</si>
  <si>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</si>
  <si>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</si>
  <si>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</si>
  <si>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</si>
  <si>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</si>
  <si>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</si>
  <si>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</si>
  <si>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</si>
  <si>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</si>
  <si>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</si>
  <si>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</si>
  <si>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</si>
  <si>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</si>
  <si>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</si>
  <si>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</si>
  <si>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</si>
  <si>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</si>
  <si>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</si>
  <si>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</si>
  <si>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</si>
  <si>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</si>
  <si>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</si>
  <si>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</si>
  <si>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</si>
  <si>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</si>
  <si>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</si>
  <si>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</si>
  <si>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</si>
  <si>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</si>
  <si>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</si>
  <si>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</si>
  <si>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</si>
  <si>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</si>
  <si>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</si>
  <si>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</si>
  <si>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</si>
  <si>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</si>
  <si>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</si>
  <si>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</si>
  <si>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</si>
  <si>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</si>
  <si>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</si>
  <si>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</si>
  <si>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</si>
  <si>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</si>
  <si>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</si>
  <si>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</si>
  <si>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</si>
  <si>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</si>
  <si>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</si>
  <si>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</si>
  <si>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</si>
  <si>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</si>
  <si>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</si>
  <si>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</si>
  <si>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</si>
  <si>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</si>
  <si>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</si>
  <si>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</si>
  <si>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</si>
  <si>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</si>
  <si>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</si>
  <si>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</si>
  <si>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</si>
  <si>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</si>
  <si>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</si>
  <si>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</si>
  <si>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</si>
  <si>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</si>
  <si>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</si>
  <si>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</si>
  <si>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</si>
  <si>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</si>
  <si>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</si>
  <si>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</si>
  <si>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</si>
  <si>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</si>
  <si>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</si>
  <si>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</si>
  <si>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</si>
  <si>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</si>
  <si>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</si>
  <si>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</si>
  <si>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</si>
  <si>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</si>
  <si>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</si>
  <si>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</si>
  <si>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</si>
  <si>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</si>
  <si>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</si>
  <si>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</si>
  <si>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</si>
  <si>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</si>
  <si>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</si>
  <si>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</si>
  <si>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</si>
  <si>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</si>
  <si>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</si>
  <si>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</si>
  <si>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</si>
  <si>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</si>
  <si>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</si>
  <si>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</si>
  <si>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</si>
  <si>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</si>
  <si>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</si>
  <si>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</si>
  <si>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</si>
  <si>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</si>
  <si>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</si>
  <si>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</si>
  <si>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</si>
  <si>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</si>
  <si>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</si>
  <si>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</si>
  <si>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</si>
  <si>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</si>
  <si>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</si>
  <si>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</si>
  <si>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</si>
  <si>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</si>
  <si>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</si>
  <si>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</si>
  <si>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</si>
  <si>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</si>
  <si>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</si>
  <si>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</si>
  <si>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</si>
  <si>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</si>
  <si>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</si>
  <si>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</si>
  <si>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</si>
  <si>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</si>
  <si>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</si>
  <si>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</si>
  <si>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</si>
  <si>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</si>
  <si>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</si>
  <si>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</si>
  <si>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</si>
  <si>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</si>
  <si>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</si>
  <si>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</si>
  <si>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</si>
  <si>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</si>
  <si>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</si>
  <si>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</si>
  <si>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</si>
  <si>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</si>
  <si>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</si>
  <si>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</si>
  <si>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</si>
  <si>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</si>
  <si>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</si>
  <si>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</si>
  <si>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</si>
  <si>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</si>
  <si>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</si>
  <si>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</si>
  <si>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</si>
  <si>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</si>
  <si>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</si>
  <si>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</si>
  <si>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</si>
  <si>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</si>
  <si>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</si>
  <si>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</si>
  <si>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</si>
  <si>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</si>
  <si>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</si>
  <si>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</si>
  <si>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</si>
  <si>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</si>
  <si>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</si>
  <si>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</si>
  <si>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</si>
  <si>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</si>
  <si>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</si>
  <si>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</si>
  <si>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</si>
  <si>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</si>
  <si>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</si>
  <si>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</si>
  <si>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</si>
  <si>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</si>
  <si>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</si>
  <si>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</si>
  <si>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</si>
  <si>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</si>
  <si>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</si>
  <si>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</si>
  <si>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</si>
  <si>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</si>
  <si>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</si>
  <si>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</si>
  <si>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</si>
  <si>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</si>
  <si>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</si>
  <si>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</si>
  <si>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</si>
  <si>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</si>
  <si>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</si>
  <si>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</si>
  <si>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</si>
  <si>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</si>
  <si>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</si>
  <si>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</si>
  <si>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</si>
  <si>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</si>
  <si>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</si>
  <si>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</si>
  <si>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</si>
  <si>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</si>
  <si>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</si>
  <si>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</si>
  <si>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</si>
  <si>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</si>
  <si>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</si>
  <si>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</si>
  <si>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</si>
  <si>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</si>
  <si>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</si>
  <si>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</si>
  <si>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</si>
  <si>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</si>
  <si>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</si>
  <si>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</si>
  <si>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</si>
  <si>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</si>
  <si>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</si>
  <si>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</si>
  <si>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</si>
  <si>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</si>
  <si>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</si>
  <si>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</si>
  <si>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</si>
  <si>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</si>
  <si>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</si>
  <si>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</si>
  <si>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</si>
  <si>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</si>
  <si>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</si>
  <si>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</si>
  <si>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</si>
  <si>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</si>
  <si>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</si>
  <si>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</si>
  <si>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</si>
  <si>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</si>
  <si>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</si>
  <si>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</si>
  <si>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</si>
  <si>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</si>
  <si>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</si>
  <si>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</si>
  <si>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</si>
  <si>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</si>
  <si>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</si>
  <si>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</si>
  <si>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</si>
  <si>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</si>
  <si>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</si>
  <si>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</si>
  <si>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</si>
  <si>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</si>
  <si>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</si>
  <si>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</si>
  <si>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</si>
  <si>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</si>
  <si>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</si>
  <si>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</si>
  <si>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</si>
  <si>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</si>
  <si>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</si>
  <si>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</si>
  <si>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</si>
  <si>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</si>
  <si>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</si>
  <si>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</si>
  <si>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</si>
  <si>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</si>
  <si>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</si>
  <si>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</si>
  <si>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</si>
  <si>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</si>
  <si>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</si>
  <si>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</si>
  <si>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</si>
  <si>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</si>
  <si>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</si>
  <si>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</si>
  <si>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</si>
  <si>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</si>
  <si>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</si>
  <si>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</si>
  <si>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</si>
  <si>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</si>
  <si>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</si>
  <si>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</si>
  <si>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</si>
  <si>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</si>
  <si>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</si>
  <si>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</si>
  <si>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</si>
  <si>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</si>
  <si>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</si>
  <si>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</si>
  <si>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</si>
  <si>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</si>
  <si>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</si>
  <si>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</si>
  <si>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</si>
  <si>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</si>
  <si>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</si>
  <si>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</si>
  <si>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</si>
  <si>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</si>
  <si>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</si>
  <si>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</si>
  <si>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</si>
  <si>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</si>
  <si>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</si>
  <si>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</si>
  <si>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</si>
  <si>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</si>
  <si>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</si>
  <si>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</si>
  <si>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</si>
  <si>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</si>
  <si>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</si>
  <si>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</si>
  <si>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</si>
  <si>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</si>
  <si>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</si>
  <si>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</si>
  <si>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</si>
  <si>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</si>
  <si>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</si>
  <si>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</si>
  <si>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</si>
  <si>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</si>
  <si>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</si>
  <si>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</si>
  <si>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</si>
  <si>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</si>
  <si>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</si>
  <si>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</si>
  <si>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</si>
  <si>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</si>
  <si>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</si>
  <si>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</si>
  <si>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</si>
  <si>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</si>
  <si>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</si>
  <si>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</si>
  <si>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</si>
  <si>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</si>
  <si>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</si>
  <si>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</si>
  <si>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</si>
  <si>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</si>
  <si>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</si>
  <si>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</si>
  <si>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</si>
  <si>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</si>
  <si>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</si>
  <si>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</si>
  <si>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</si>
  <si>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</si>
  <si>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</si>
  <si>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</si>
  <si>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</si>
  <si>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</si>
  <si>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</si>
  <si>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</si>
  <si>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</si>
  <si>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</si>
  <si>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</si>
  <si>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</si>
  <si>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</si>
  <si>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</si>
  <si>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</si>
  <si>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</si>
  <si>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</si>
  <si>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</si>
  <si>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</si>
  <si>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</si>
  <si>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</si>
  <si>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</si>
  <si>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</si>
  <si>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</si>
  <si>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</si>
  <si>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</si>
  <si>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</si>
  <si>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</si>
  <si>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</si>
  <si>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</si>
  <si>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</si>
  <si>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</si>
  <si>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</si>
  <si>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</si>
  <si>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</si>
  <si>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</si>
  <si>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</si>
  <si>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</si>
  <si>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</si>
  <si>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</si>
  <si>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</si>
  <si>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</si>
  <si>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</si>
  <si>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</si>
  <si>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</si>
  <si>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</si>
  <si>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</si>
  <si>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</si>
  <si>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</si>
  <si>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</si>
  <si>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</si>
  <si>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</si>
  <si>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</si>
  <si>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</si>
  <si>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</si>
  <si>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</si>
  <si>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</si>
  <si>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</si>
  <si>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</si>
  <si>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</si>
  <si>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</si>
  <si>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</si>
  <si>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</si>
  <si>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</si>
  <si>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</si>
  <si>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</si>
  <si>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</si>
  <si>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</si>
  <si>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</si>
  <si>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</si>
  <si>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</si>
  <si>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</si>
  <si>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</si>
  <si>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</si>
  <si>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</si>
  <si>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</si>
  <si>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</si>
  <si>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</si>
  <si>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</si>
  <si>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</si>
  <si>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</si>
  <si>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</si>
  <si>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</si>
  <si>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</si>
  <si>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</si>
  <si>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</si>
  <si>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</si>
  <si>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</si>
  <si>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</si>
  <si>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</si>
  <si>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</si>
  <si>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</si>
  <si>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</si>
  <si>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</si>
  <si>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</si>
  <si>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</si>
  <si>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</si>
  <si>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</si>
  <si>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</si>
  <si>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</si>
  <si>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</si>
  <si>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</si>
  <si>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</si>
  <si>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</si>
  <si>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</si>
  <si>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</si>
  <si>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</si>
  <si>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</si>
  <si>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</si>
  <si>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</si>
  <si>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</si>
  <si>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</si>
  <si>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</si>
  <si>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</si>
  <si>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</si>
  <si>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</si>
  <si>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</si>
  <si>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</si>
  <si>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</si>
  <si>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</si>
  <si>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</si>
  <si>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</si>
  <si>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</si>
  <si>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</si>
  <si>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</si>
  <si>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</si>
  <si>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</si>
  <si>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</si>
  <si>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</si>
  <si>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</si>
  <si>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</si>
  <si>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</si>
  <si>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</si>
  <si>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</si>
  <si>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</si>
  <si>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</si>
  <si>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</si>
  <si>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</si>
  <si>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</si>
  <si>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</si>
  <si>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</si>
  <si>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</si>
  <si>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</si>
  <si>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</si>
  <si>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</si>
  <si>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</si>
  <si>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</si>
  <si>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</si>
  <si>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</si>
  <si>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</si>
  <si>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</si>
  <si>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</si>
  <si>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</si>
  <si>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</si>
  <si>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</si>
  <si>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</si>
  <si>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</si>
  <si>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</si>
  <si>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</si>
  <si>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</si>
  <si>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</si>
  <si>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</si>
  <si>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</si>
  <si>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</si>
  <si>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</si>
  <si>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</si>
  <si>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</si>
  <si>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 xml:space="preserve">Amazon Web Services which hosts </t>
    </r>
    <r>
      <rPr>
        <sz val="12"/>
        <color rgb="FF000000"/>
        <rFont val="Verdana"/>
        <family val="2"/>
      </rPr>
      <t>Elevate</t>
    </r>
    <r>
      <rPr>
        <sz val="12"/>
        <color rgb="FF000000"/>
        <rFont val="Verdana"/>
        <family val="2"/>
      </rPr>
      <t xml:space="preserve"> Standards Alignment</t>
    </r>
    <r>
      <rPr>
        <sz val="12"/>
        <color rgb="FF000000"/>
        <rFont val="Verdana"/>
        <family val="2"/>
      </rPr>
      <t xml:space="preserve"> experienced a limited outage on June 13, 2023 which affected a number of operations. This outage lasted for approximately two hours. </t>
    </r>
    <r>
      <rPr>
        <sz val="12"/>
        <color rgb="FF000000"/>
        <rFont val="Verdana"/>
        <family val="2"/>
      </rPr>
      <t>Our annual uptime guarantee is 99.9% uptime and over the past quarter, we have achieved an uptime average of 99.902%.</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</si>
  <si>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</si>
  <si>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</si>
  <si>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</si>
  <si>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</si>
  <si>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</si>
  <si>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</si>
  <si>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</si>
  <si>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</si>
  <si>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</si>
  <si>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</si>
  <si>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</si>
  <si>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</si>
  <si>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</si>
  <si>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</si>
  <si>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</si>
  <si>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</si>
  <si>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t>
    </r>
    <r>
      <rPr>
        <sz val="11"/>
        <color rgb="FF000000"/>
        <rFont val="Verdana"/>
        <family val="2"/>
      </rPr>
      <t>Elevate</t>
    </r>
    <r>
      <rPr>
        <sz val="11"/>
        <color rgb="FF000000"/>
        <rFont val="Verdana"/>
        <family val="2"/>
      </rPr>
      <t xml:space="preserv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</si>
  <si>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</si>
  <si>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</si>
  <si>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</si>
  <si>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</si>
  <si>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</si>
  <si>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</si>
  <si>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Elevate</t>
    </r>
    <r>
      <rPr>
        <sz val="11"/>
        <color rgb="FF000000"/>
        <rFont val="Verdana"/>
        <family val="2"/>
      </rPr>
      <t xml:space="preserve"> Standards Alignment currently </t>
    </r>
    <r>
      <rPr>
        <sz val="11"/>
        <color rgb="FF000000"/>
        <rFont val="Verdana"/>
        <family val="2"/>
      </rPr>
      <t>supports data storage in the following region:</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Virginia (US-East-1)</t>
    </r>
    <r>
      <rPr>
        <sz val="11"/>
        <color rgb="FF000000"/>
        <rFont val="Verdana"/>
        <family val="2"/>
      </rPr>
      <t xml:space="preserve">
</t>
    </r>
    <r>
      <rPr>
        <sz val="11"/>
        <color rgb="FF000000"/>
        <rFont val="Verdana"/>
        <family val="2"/>
      </rPr>
      <t>Elevate</t>
    </r>
    <r>
      <rPr>
        <sz val="11"/>
        <color rgb="FF000000"/>
        <rFont val="Verdana"/>
        <family val="2"/>
      </rPr>
      <t xml:space="preserve"> Standards Alignment is accessible world-wide, with the exception of US Government-sanctioned countries.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</si>
  <si>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</si>
  <si>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</si>
  <si>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</si>
  <si>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</si>
  <si>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</si>
  <si>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</si>
  <si>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</si>
  <si>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</si>
  <si>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</si>
  <si>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</si>
  <si>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</si>
  <si>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</si>
  <si>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</si>
  <si>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</si>
  <si>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</si>
  <si>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</si>
  <si>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</si>
  <si>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</si>
  <si>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t>March 25, 2024</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</si>
  <si>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</si>
  <si>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r>
  </si>
  <si>
    <r>
      <rPr>
        <sz val="11"/>
        <color rgb="FF000000"/>
        <rFont val="Verdana"/>
        <family val="2"/>
      </rPr>
      <t>Data regulated by PCI DSS does not reside in Elevate Standards Alignment.</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</si>
  <si>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</si>
  <si>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</si>
  <si>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Elevate Standards Alignment Compliance package at inst.bid</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</si>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</sst>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2"/>
      <color rgb="FF0563C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8">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26"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0.51351351351351349</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8" t="s">
        <v>0</v>
      </c>
      <c r="B55" s="219"/>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1" t="s">
        <v>945</v>
      </c>
      <c r="B1" s="272"/>
      <c r="C1" s="272"/>
      <c r="D1" s="272"/>
      <c r="E1" s="272"/>
      <c r="F1" s="273"/>
      <c r="G1" s="274" t="str">
        <f>'HECVAT - Lite'!E1</f>
        <v>Version 3.01</v>
      </c>
      <c r="H1" s="275"/>
      <c r="I1" s="8"/>
      <c r="J1" s="8"/>
      <c r="K1" s="8"/>
      <c r="L1" s="8"/>
      <c r="M1" s="8"/>
      <c r="N1" s="8"/>
      <c r="O1" s="8"/>
      <c r="P1" s="8"/>
      <c r="Q1" s="8"/>
      <c r="R1" s="8"/>
      <c r="S1" s="8"/>
      <c r="T1" s="8"/>
      <c r="U1" s="8"/>
      <c r="V1" s="8"/>
      <c r="W1" s="8"/>
      <c r="X1" s="8"/>
      <c r="Y1" s="8"/>
      <c r="Z1" s="8"/>
    </row>
    <row r="2" spans="1:26" ht="25.5" customHeight="1" x14ac:dyDescent="0.2">
      <c r="A2" s="276"/>
      <c r="B2" s="221"/>
      <c r="C2" s="221"/>
      <c r="D2" s="221"/>
      <c r="E2" s="221"/>
      <c r="F2" s="221"/>
      <c r="G2" s="221"/>
      <c r="H2" s="277"/>
      <c r="I2" s="8"/>
      <c r="J2" s="8"/>
      <c r="K2" s="8"/>
      <c r="L2" s="8"/>
      <c r="M2" s="8"/>
      <c r="N2" s="8"/>
      <c r="O2" s="8"/>
      <c r="P2" s="8"/>
      <c r="Q2" s="8"/>
      <c r="R2" s="8"/>
      <c r="S2" s="8"/>
      <c r="T2" s="8"/>
      <c r="U2" s="8"/>
      <c r="V2" s="8"/>
      <c r="W2" s="8"/>
      <c r="X2" s="8"/>
      <c r="Y2" s="8"/>
      <c r="Z2" s="8"/>
    </row>
    <row r="3" spans="1:26" ht="32.25" customHeight="1" x14ac:dyDescent="0.2">
      <c r="A3" s="123" t="s">
        <v>946</v>
      </c>
      <c r="B3" s="223" t="str">
        <f>'HECVAT - Lite'!C6</f>
        <v>Instructure</v>
      </c>
      <c r="C3" s="219"/>
      <c r="D3" s="9" t="s">
        <v>947</v>
      </c>
      <c r="E3" s="223" t="str">
        <f>'HECVAT - Lite'!C7</f>
        <v>Elevate Standards Alignment</v>
      </c>
      <c r="F3" s="221"/>
      <c r="G3" s="221"/>
      <c r="H3" s="277"/>
    </row>
    <row r="4" spans="1:26" ht="32.25" customHeight="1" x14ac:dyDescent="0.2">
      <c r="A4" s="124" t="s">
        <v>948</v>
      </c>
      <c r="B4" s="281" t="str">
        <f>'HECVAT - Lite'!C8</f>
        <v>With Elevate Standards Alignment, edtech partners and content providers have the tools they need to improve discoverability, efficiently align content to learning standards, and reach new education markets.</v>
      </c>
      <c r="C4" s="221"/>
      <c r="D4" s="221"/>
      <c r="E4" s="221"/>
      <c r="F4" s="221"/>
      <c r="G4" s="221"/>
      <c r="H4" s="277"/>
    </row>
    <row r="5" spans="1:26" ht="36" customHeight="1" x14ac:dyDescent="0.2">
      <c r="A5" s="282"/>
      <c r="B5" s="246"/>
      <c r="C5" s="217"/>
      <c r="D5" s="286" t="s">
        <v>949</v>
      </c>
      <c r="E5" s="219"/>
      <c r="F5" s="287"/>
      <c r="G5" s="246"/>
      <c r="H5" s="288"/>
    </row>
    <row r="6" spans="1:26" ht="35.25" customHeight="1" thickBot="1" x14ac:dyDescent="0.25">
      <c r="A6" s="283"/>
      <c r="B6" s="284"/>
      <c r="C6" s="285"/>
      <c r="D6" s="125">
        <f>Values!J8</f>
        <v>0.79202279202279202</v>
      </c>
      <c r="E6" s="126" t="str">
        <f>IF(D6&gt;=0.9,"A",IF(D6&gt;=0.8,"B",IF(D6&gt;=0.7,"C",IF(D6&gt;=0.6,"D","F"))))</f>
        <v>C</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0.51351351351351349</v>
      </c>
      <c r="C11" s="135">
        <f t="shared" ref="C11:G11" si="0">IF(AND(C$8&lt;$B11,$B11&lt;=C$9),$B11,"")</f>
        <v>0.51351351351351349</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8" t="s">
        <v>955</v>
      </c>
      <c r="B20" s="256"/>
      <c r="C20" s="256"/>
      <c r="D20" s="256"/>
      <c r="E20" s="256"/>
      <c r="F20" s="256"/>
      <c r="G20" s="256"/>
      <c r="H20" s="257"/>
    </row>
    <row r="21" spans="1:26" ht="36" customHeight="1" thickBot="1" x14ac:dyDescent="0.25">
      <c r="A21" s="279"/>
      <c r="B21" s="256"/>
      <c r="C21" s="257"/>
      <c r="D21" s="280" t="s">
        <v>162</v>
      </c>
      <c r="E21" s="256"/>
      <c r="F21" s="256"/>
      <c r="G21" s="256"/>
      <c r="H21" s="257"/>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91" t="str">
        <f>IFERROR(IF(D23="N/A","N/A",VLOOKUP(D23,'Crosswalk Detail'!A:B,2,FALSE)),"")</f>
        <v/>
      </c>
      <c r="F23" s="292"/>
      <c r="G23" s="292"/>
      <c r="H23" s="293"/>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91" t="str">
        <f>IFERROR(IF(D24="N/A","N/A",VLOOKUP(D24,'Crosswalk Detail'!A:B,2,FALSE)),"")</f>
        <v/>
      </c>
      <c r="F24" s="292"/>
      <c r="G24" s="292"/>
      <c r="H24" s="293"/>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
      </c>
      <c r="E25" s="291" t="str">
        <f>IFERROR(IF(D25="N/A","N/A",VLOOKUP(D25,'Crosswalk Detail'!A:B,2,FALSE)),"")</f>
        <v/>
      </c>
      <c r="F25" s="292"/>
      <c r="G25" s="292"/>
      <c r="H25" s="293"/>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
      </c>
      <c r="E26" s="291" t="str">
        <f>IFERROR(IF(D26="N/A","N/A",VLOOKUP(D26,'Crosswalk Detail'!A:B,2,FALSE)),"")</f>
        <v/>
      </c>
      <c r="F26" s="292"/>
      <c r="G26" s="292"/>
      <c r="H26" s="293"/>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
      </c>
      <c r="E27" s="291" t="str">
        <f>IFERROR(IF(D27="N/A","N/A",VLOOKUP(D27,'Crosswalk Detail'!A:B,2,FALSE)),"")</f>
        <v/>
      </c>
      <c r="F27" s="292"/>
      <c r="G27" s="292"/>
      <c r="H27" s="293"/>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
      </c>
      <c r="E28" s="291" t="str">
        <f>IFERROR(IF(D28="N/A","N/A",VLOOKUP(D28,'Crosswalk Detail'!A:B,2,FALSE)),"")</f>
        <v/>
      </c>
      <c r="F28" s="292"/>
      <c r="G28" s="292"/>
      <c r="H28" s="293"/>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
      </c>
      <c r="E29" s="291" t="str">
        <f>IFERROR(IF(D29="N/A","N/A",VLOOKUP(D29,'Crosswalk Detail'!A:B,2,FALSE)),"")</f>
        <v/>
      </c>
      <c r="F29" s="292"/>
      <c r="G29" s="292"/>
      <c r="H29" s="293"/>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
      </c>
      <c r="E30" s="291" t="str">
        <f>IFERROR(IF(D30="N/A","N/A",VLOOKUP(D30,'Crosswalk Detail'!A:B,2,FALSE)),"")</f>
        <v/>
      </c>
      <c r="F30" s="292"/>
      <c r="G30" s="292"/>
      <c r="H30" s="293"/>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
      </c>
      <c r="E31" s="291" t="str">
        <f>IFERROR(IF(D31="N/A","N/A",VLOOKUP(D31,'Crosswalk Detail'!A:B,2,FALSE)),"")</f>
        <v/>
      </c>
      <c r="F31" s="292"/>
      <c r="G31" s="292"/>
      <c r="H31" s="293"/>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
      </c>
      <c r="E32" s="291" t="str">
        <f>IFERROR(IF(D32="N/A","N/A",VLOOKUP(D32,'Crosswalk Detail'!A:B,2,FALSE)),"")</f>
        <v/>
      </c>
      <c r="F32" s="292"/>
      <c r="G32" s="292"/>
      <c r="H32" s="293"/>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
      </c>
      <c r="E33" s="291" t="str">
        <f>IFERROR(IF(D33="N/A","N/A",VLOOKUP(D33,'Crosswalk Detail'!A:B,2,FALSE)),"")</f>
        <v/>
      </c>
      <c r="F33" s="292"/>
      <c r="G33" s="292"/>
      <c r="H33" s="293"/>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91" t="str">
        <f>IFERROR(IF(D34="N/A","N/A",VLOOKUP(D34,'Crosswalk Detail'!A:B,2,FALSE)),"")</f>
        <v/>
      </c>
      <c r="F34" s="292"/>
      <c r="G34" s="292"/>
      <c r="H34" s="293"/>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
      </c>
      <c r="E35" s="291" t="str">
        <f>IFERROR(IF(D35="N/A","N/A",VLOOKUP(D35,'Crosswalk Detail'!A:B,2,FALSE)),"")</f>
        <v/>
      </c>
      <c r="F35" s="292"/>
      <c r="G35" s="292"/>
      <c r="H35" s="293"/>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91" t="str">
        <f>IFERROR(IF(D36="N/A","N/A",VLOOKUP(D36,'Crosswalk Detail'!A:B,2,FALSE)),"")</f>
        <v/>
      </c>
      <c r="F36" s="292"/>
      <c r="G36" s="292"/>
      <c r="H36" s="293"/>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
      </c>
      <c r="E37" s="291" t="str">
        <f>IFERROR(IF(D37="N/A","N/A",VLOOKUP(D37,'Crosswalk Detail'!A:B,2,FALSE)),"")</f>
        <v/>
      </c>
      <c r="F37" s="292"/>
      <c r="G37" s="292"/>
      <c r="H37" s="293"/>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91" t="str">
        <f>IFERROR(IF(D38="N/A","N/A",VLOOKUP(D38,'Crosswalk Detail'!A:B,2,FALSE)),"")</f>
        <v/>
      </c>
      <c r="F38" s="292"/>
      <c r="G38" s="292"/>
      <c r="H38" s="293"/>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91" t="str">
        <f>IFERROR(IF(D39="N/A","N/A",VLOOKUP(D39,'Crosswalk Detail'!A:B,2,FALSE)),"")</f>
        <v/>
      </c>
      <c r="F39" s="292"/>
      <c r="G39" s="292"/>
      <c r="H39" s="293"/>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91" t="str">
        <f>IFERROR(IF(D40="N/A","N/A",VLOOKUP(D40,'Crosswalk Detail'!A:B,2,FALSE)),"")</f>
        <v/>
      </c>
      <c r="F40" s="292"/>
      <c r="G40" s="292"/>
      <c r="H40" s="293"/>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91" t="str">
        <f>IFERROR(IF(D41="N/A","N/A",VLOOKUP(D41,'Crosswalk Detail'!A:B,2,FALSE)),"")</f>
        <v/>
      </c>
      <c r="F41" s="292"/>
      <c r="G41" s="292"/>
      <c r="H41" s="293"/>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91" t="str">
        <f>IFERROR(IF(D42="N/A","N/A",VLOOKUP(D42,'Crosswalk Detail'!A:B,2,FALSE)),"")</f>
        <v/>
      </c>
      <c r="F42" s="292"/>
      <c r="G42" s="292"/>
      <c r="H42" s="293"/>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91" t="str">
        <f>IFERROR(IF(D43="N/A","N/A",VLOOKUP(D43,'Crosswalk Detail'!A:B,2,FALSE)),"")</f>
        <v/>
      </c>
      <c r="F43" s="292"/>
      <c r="G43" s="292"/>
      <c r="H43" s="293"/>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91" t="str">
        <f>IFERROR(IF(D44="N/A","N/A",VLOOKUP(D44,'Crosswalk Detail'!A:B,2,FALSE)),"")</f>
        <v/>
      </c>
      <c r="F44" s="292"/>
      <c r="G44" s="292"/>
      <c r="H44" s="293"/>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91" t="str">
        <f>IFERROR(IF(D45="N/A","N/A",VLOOKUP(D45,'Crosswalk Detail'!A:B,2,FALSE)),"")</f>
        <v/>
      </c>
      <c r="F45" s="292"/>
      <c r="G45" s="292"/>
      <c r="H45" s="293"/>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
      </c>
      <c r="E46" s="291" t="str">
        <f>IFERROR(IF(D46="N/A","N/A",VLOOKUP(D46,'Crosswalk Detail'!A:B,2,FALSE)),"")</f>
        <v/>
      </c>
      <c r="F46" s="292"/>
      <c r="G46" s="292"/>
      <c r="H46" s="293"/>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91" t="str">
        <f>IFERROR(IF(D47="N/A","N/A",VLOOKUP(D47,'Crosswalk Detail'!A:B,2,FALSE)),"")</f>
        <v/>
      </c>
      <c r="F47" s="292"/>
      <c r="G47" s="292"/>
      <c r="H47" s="293"/>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
      </c>
      <c r="E48" s="291" t="str">
        <f>IFERROR(IF(D48="N/A","N/A",VLOOKUP(D48,'Crosswalk Detail'!A:B,2,FALSE)),"")</f>
        <v/>
      </c>
      <c r="F48" s="292"/>
      <c r="G48" s="292"/>
      <c r="H48" s="293"/>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91" t="str">
        <f>IFERROR(IF(D49="N/A","N/A",VLOOKUP(D49,'Crosswalk Detail'!A:B,2,FALSE)),"")</f>
        <v/>
      </c>
      <c r="F49" s="292"/>
      <c r="G49" s="292"/>
      <c r="H49" s="293"/>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1" t="str">
        <f>IFERROR(IF(D50="N/A","N/A",VLOOKUP(D50,'Crosswalk Detail'!A:B,2,FALSE)),"")</f>
        <v/>
      </c>
      <c r="F50" s="292"/>
      <c r="G50" s="292"/>
      <c r="H50" s="293"/>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1" t="str">
        <f>IFERROR(IF(D51="N/A","N/A",VLOOKUP(D51,'Crosswalk Detail'!A:B,2,FALSE)),"")</f>
        <v/>
      </c>
      <c r="F51" s="292"/>
      <c r="G51" s="292"/>
      <c r="H51" s="293"/>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1" t="str">
        <f>IFERROR(IF(D52="N/A","N/A",VLOOKUP(D52,'Crosswalk Detail'!A:B,2,FALSE)),"")</f>
        <v/>
      </c>
      <c r="F52" s="292"/>
      <c r="G52" s="292"/>
      <c r="H52" s="293"/>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1" t="str">
        <f>IFERROR(IF(D53="N/A","N/A",VLOOKUP(D53,'Crosswalk Detail'!A:B,2,FALSE)),"")</f>
        <v/>
      </c>
      <c r="F53" s="292"/>
      <c r="G53" s="292"/>
      <c r="H53" s="293"/>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1" t="str">
        <f>IFERROR(IF(D54="N/A","N/A",VLOOKUP(D54,'Crosswalk Detail'!A:B,2,FALSE)),"")</f>
        <v/>
      </c>
      <c r="F54" s="292"/>
      <c r="G54" s="292"/>
      <c r="H54" s="29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95</v>
      </c>
      <c r="H6" s="159">
        <f>SUMIFS(Questions!S:S,Questions!B:B,D6)</f>
        <v>185</v>
      </c>
      <c r="I6" s="162">
        <f t="shared" si="2"/>
        <v>0.51351351351351349</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0.79202279202279202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1390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1"/>
      <c r="C1" s="219"/>
      <c r="D1" s="169"/>
      <c r="E1" s="169"/>
      <c r="F1" s="169"/>
      <c r="G1" s="169"/>
      <c r="H1" s="169"/>
      <c r="I1" s="15"/>
      <c r="J1" s="7"/>
      <c r="K1" s="7"/>
      <c r="L1" s="7"/>
      <c r="M1" s="7"/>
      <c r="N1" s="7"/>
      <c r="O1" s="7"/>
      <c r="P1" s="7"/>
      <c r="Q1" s="7"/>
      <c r="R1" s="7"/>
      <c r="S1" s="7"/>
      <c r="T1" s="7"/>
      <c r="U1" s="7"/>
      <c r="V1" s="7"/>
      <c r="W1" s="7"/>
    </row>
    <row r="2" spans="1:23" ht="25.5" customHeight="1" x14ac:dyDescent="0.15">
      <c r="A2" s="241" t="s">
        <v>29</v>
      </c>
      <c r="B2" s="221"/>
      <c r="C2" s="219"/>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6"/>
      <c r="D2" s="6"/>
      <c r="E2" s="6"/>
      <c r="F2" s="7"/>
      <c r="G2" s="7"/>
      <c r="H2" s="7"/>
      <c r="I2" s="7"/>
      <c r="J2" s="7"/>
      <c r="K2" s="7"/>
      <c r="L2" s="7"/>
      <c r="M2" s="7"/>
      <c r="N2" s="7"/>
      <c r="O2" s="7"/>
      <c r="P2" s="7"/>
      <c r="Q2" s="7"/>
      <c r="R2" s="7"/>
      <c r="S2" s="7"/>
      <c r="T2" s="7"/>
      <c r="U2" s="7"/>
      <c r="V2" s="7"/>
    </row>
    <row r="3" spans="1:22" ht="24" customHeight="1" x14ac:dyDescent="0.2">
      <c r="A3" s="226" t="s">
        <v>2</v>
      </c>
      <c r="B3" s="219"/>
      <c r="C3" s="8"/>
      <c r="D3" s="8"/>
      <c r="E3" s="8"/>
      <c r="F3" s="8"/>
      <c r="G3" s="8"/>
      <c r="H3" s="8"/>
      <c r="I3" s="8"/>
      <c r="J3" s="8"/>
      <c r="K3" s="8"/>
      <c r="L3" s="8"/>
      <c r="M3" s="8"/>
      <c r="N3" s="8"/>
      <c r="O3" s="8"/>
      <c r="P3" s="8"/>
      <c r="Q3" s="8"/>
      <c r="R3" s="8"/>
      <c r="S3" s="8"/>
      <c r="T3" s="8"/>
      <c r="U3" s="8"/>
      <c r="V3" s="8"/>
    </row>
    <row r="4" spans="1:22" ht="72" customHeight="1" x14ac:dyDescent="0.2">
      <c r="A4" s="223" t="s">
        <v>3</v>
      </c>
      <c r="B4" s="219"/>
    </row>
    <row r="5" spans="1:22" ht="24" customHeight="1" x14ac:dyDescent="0.2">
      <c r="A5" s="226" t="s">
        <v>4</v>
      </c>
      <c r="B5" s="219"/>
      <c r="C5" s="8"/>
      <c r="D5" s="8"/>
      <c r="E5" s="8"/>
      <c r="F5" s="8"/>
      <c r="G5" s="8"/>
      <c r="H5" s="8"/>
      <c r="I5" s="8"/>
      <c r="J5" s="8"/>
      <c r="K5" s="8"/>
      <c r="L5" s="8"/>
      <c r="M5" s="8"/>
      <c r="N5" s="8"/>
      <c r="O5" s="8"/>
      <c r="P5" s="8"/>
      <c r="Q5" s="8"/>
      <c r="R5" s="8"/>
      <c r="S5" s="8"/>
      <c r="T5" s="8"/>
      <c r="U5" s="8"/>
      <c r="V5" s="8"/>
    </row>
    <row r="6" spans="1:22" ht="84" customHeight="1" x14ac:dyDescent="0.2">
      <c r="A6" s="223" t="s">
        <v>5</v>
      </c>
      <c r="B6" s="219"/>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6" t="s">
        <v>23</v>
      </c>
      <c r="B17" s="219"/>
      <c r="C17" s="8"/>
      <c r="D17" s="8"/>
      <c r="E17" s="8"/>
      <c r="F17" s="8"/>
      <c r="G17" s="8"/>
      <c r="H17" s="8"/>
      <c r="I17" s="8"/>
      <c r="J17" s="8"/>
      <c r="K17" s="8"/>
      <c r="L17" s="8"/>
      <c r="M17" s="8"/>
      <c r="N17" s="8"/>
      <c r="O17" s="8"/>
      <c r="P17" s="8"/>
      <c r="Q17" s="8"/>
      <c r="R17" s="8"/>
      <c r="S17" s="8"/>
      <c r="T17" s="8"/>
      <c r="U17" s="8"/>
      <c r="V17" s="8"/>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8"/>
      <c r="D21" s="8"/>
      <c r="E21" s="8"/>
      <c r="F21" s="8"/>
      <c r="G21" s="8"/>
      <c r="H21" s="8"/>
      <c r="I21" s="8"/>
      <c r="J21" s="8"/>
      <c r="K21" s="8"/>
      <c r="L21" s="8"/>
      <c r="M21" s="8"/>
      <c r="N21" s="8"/>
      <c r="O21" s="8"/>
      <c r="P21" s="8"/>
      <c r="Q21" s="8"/>
      <c r="R21" s="8"/>
      <c r="S21" s="8"/>
      <c r="T21" s="8"/>
      <c r="U21" s="8"/>
      <c r="V21" s="8"/>
    </row>
    <row r="22" spans="1:22" ht="135.75" customHeight="1" x14ac:dyDescent="0.2">
      <c r="A22" s="223" t="s">
        <v>27</v>
      </c>
      <c r="B22" s="219"/>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 workbookViewId="0">
      <selection activeCell="E24" sqref="E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0" t="s">
        <v>28</v>
      </c>
      <c r="B1" s="221"/>
      <c r="C1" s="221"/>
      <c r="D1" s="221"/>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1" t="s">
        <v>29</v>
      </c>
      <c r="B2" s="221"/>
      <c r="C2" s="221"/>
      <c r="D2" s="221"/>
      <c r="E2" s="219"/>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2" t="s">
        <v>2305</v>
      </c>
      <c r="D3" s="221"/>
      <c r="E3" s="219"/>
      <c r="F3" s="15"/>
      <c r="G3" s="7"/>
      <c r="H3" s="7"/>
      <c r="I3" s="7"/>
      <c r="J3" s="7"/>
      <c r="K3" s="7"/>
      <c r="L3" s="7"/>
      <c r="M3" s="7"/>
      <c r="N3" s="7"/>
      <c r="O3" s="7"/>
      <c r="P3" s="7"/>
      <c r="Q3" s="7"/>
      <c r="R3" s="7"/>
      <c r="S3" s="7"/>
      <c r="T3" s="7"/>
      <c r="U3" s="7"/>
      <c r="V3" s="7"/>
      <c r="W3" s="7"/>
      <c r="X3" s="7"/>
      <c r="Y3" s="7"/>
      <c r="Z3" s="7"/>
    </row>
    <row r="4" spans="1:26" ht="36" customHeight="1" x14ac:dyDescent="0.15">
      <c r="A4" s="231" t="s">
        <v>6</v>
      </c>
      <c r="B4" s="221"/>
      <c r="C4" s="221"/>
      <c r="D4" s="221"/>
      <c r="E4" s="219"/>
      <c r="F4" s="15"/>
      <c r="G4" s="7"/>
      <c r="H4" s="7"/>
      <c r="I4" s="7"/>
      <c r="J4" s="7"/>
      <c r="K4" s="7"/>
      <c r="L4" s="7"/>
      <c r="M4" s="7"/>
      <c r="N4" s="7"/>
      <c r="O4" s="7"/>
      <c r="P4" s="7"/>
      <c r="Q4" s="7"/>
      <c r="R4" s="7"/>
      <c r="S4" s="7"/>
      <c r="T4" s="7"/>
      <c r="U4" s="7"/>
      <c r="V4" s="7"/>
      <c r="W4" s="7"/>
      <c r="X4" s="7"/>
      <c r="Y4" s="7"/>
      <c r="Z4" s="7"/>
    </row>
    <row r="5" spans="1:26" ht="72" customHeight="1" x14ac:dyDescent="0.15">
      <c r="A5" s="232" t="s">
        <v>32</v>
      </c>
      <c r="B5" s="221"/>
      <c r="C5" s="221"/>
      <c r="D5" s="221"/>
      <c r="E5" s="219"/>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6" t="s">
        <v>2293</v>
      </c>
      <c r="D6" s="221"/>
      <c r="E6" s="219"/>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6" t="s">
        <v>2303</v>
      </c>
      <c r="D7" s="221"/>
      <c r="E7" s="219"/>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6" t="s">
        <v>2304</v>
      </c>
      <c r="D8" s="221"/>
      <c r="E8" s="219"/>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7" t="s">
        <v>2294</v>
      </c>
      <c r="D9" s="238"/>
      <c r="E9" s="239"/>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7" t="s">
        <v>2295</v>
      </c>
      <c r="D10" s="238"/>
      <c r="E10" s="239"/>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6" t="s">
        <v>2296</v>
      </c>
      <c r="D11" s="221"/>
      <c r="E11" s="219"/>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6" t="s">
        <v>2296</v>
      </c>
      <c r="D12" s="221"/>
      <c r="E12" s="219"/>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6" t="s">
        <v>2297</v>
      </c>
      <c r="D13" s="221"/>
      <c r="E13" s="219"/>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6" t="s">
        <v>2298</v>
      </c>
      <c r="D14" s="221"/>
      <c r="E14" s="219"/>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6" t="s">
        <v>2299</v>
      </c>
      <c r="D15" s="221"/>
      <c r="E15" s="219"/>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6" t="s">
        <v>2299</v>
      </c>
      <c r="D16" s="221"/>
      <c r="E16" s="219"/>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6" t="s">
        <v>2300</v>
      </c>
      <c r="D17" s="221"/>
      <c r="E17" s="219"/>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6" t="s">
        <v>2299</v>
      </c>
      <c r="D18" s="221"/>
      <c r="E18" s="219"/>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6" t="s">
        <v>2301</v>
      </c>
      <c r="D19" s="221"/>
      <c r="E19" s="219"/>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6" t="s">
        <v>2302</v>
      </c>
      <c r="D20" s="221"/>
      <c r="E20" s="219"/>
      <c r="F20" s="7"/>
      <c r="G20" s="7"/>
      <c r="H20" s="7"/>
      <c r="I20" s="7"/>
      <c r="J20" s="7"/>
      <c r="K20" s="7"/>
      <c r="L20" s="7"/>
      <c r="M20" s="7"/>
      <c r="N20" s="7"/>
      <c r="O20" s="7"/>
      <c r="P20" s="7"/>
      <c r="Q20" s="7"/>
      <c r="R20" s="7"/>
      <c r="S20" s="7"/>
      <c r="T20" s="7"/>
      <c r="U20" s="7"/>
      <c r="V20" s="7"/>
      <c r="W20" s="7"/>
      <c r="X20" s="7"/>
      <c r="Y20" s="7"/>
      <c r="Z20" s="7"/>
    </row>
    <row r="21" spans="1:26" ht="36" customHeight="1" x14ac:dyDescent="0.15">
      <c r="A21" s="231" t="s">
        <v>61</v>
      </c>
      <c r="B21" s="221"/>
      <c r="C21" s="221"/>
      <c r="D21" s="221"/>
      <c r="E21" s="219"/>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2" t="s">
        <v>62</v>
      </c>
      <c r="B22" s="221"/>
      <c r="C22" s="221"/>
      <c r="D22" s="221"/>
      <c r="E22" s="219"/>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1" t="s">
        <v>10</v>
      </c>
      <c r="B23" s="219"/>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3" t="s">
        <v>2335</v>
      </c>
      <c r="D24" s="219"/>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4" t="s">
        <v>2310</v>
      </c>
      <c r="D25" s="235" t="s">
        <v>2262</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8" t="s">
        <v>234</v>
      </c>
      <c r="D26" s="212" t="s">
        <v>2306</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2" t="s">
        <v>2307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2" t="s">
        <v>2308</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29" t="s">
        <v>2311</v>
      </c>
      <c r="D30" s="230"/>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1" t="s">
        <v>8</v>
      </c>
      <c r="B31" s="219"/>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2309</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2312</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2263</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2264</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2265</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2266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2267</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2334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2268</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2269</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1" t="s">
        <v>87</v>
      </c>
      <c r="B45" s="219"/>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2313</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2270</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2314</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2271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2272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2" t="s">
        <v>2315</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2316</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2317</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1" t="s">
        <v>97</v>
      </c>
      <c r="B55" s="219"/>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2318</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2319</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2320</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2321</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2273</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2" t="s">
        <v>2322</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234</v>
      </c>
      <c r="D63" s="211" t="s">
        <v>2323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2324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2325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2326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2327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2328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2329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1" t="s">
        <v>114</v>
      </c>
      <c r="B72" s="219"/>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2274</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2276</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2332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2277</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1" t="s">
        <v>120</v>
      </c>
      <c r="B78" s="219"/>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2278</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2279</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2280</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2281</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2282</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2283</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2284</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1" t="s">
        <v>128</v>
      </c>
      <c r="B86" s="219"/>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2285</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2286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2287</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2288</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2285</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1" t="s">
        <v>134</v>
      </c>
      <c r="B92" s="219"/>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2289</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8" t="s">
        <v>234</v>
      </c>
      <c r="D95" s="209" t="s">
        <v>2290</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8" t="s">
        <v>234</v>
      </c>
      <c r="D96" s="209" t="s">
        <v>2291</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1" t="s">
        <v>141</v>
      </c>
      <c r="B98" s="219"/>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2292</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2333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2330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1" t="s">
        <v>147</v>
      </c>
      <c r="B104" s="219"/>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2256</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2257</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2258</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1" t="s">
        <v>151</v>
      </c>
      <c r="B108" s="219"/>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2259</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2331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2260</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2261</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location="https://inst.bid/privacy" xr:uid="{EFCB3871-A8A5-094C-A967-6436646B9691}"/>
    <hyperlink ref="C10" r:id="rId4" location="https://inst.bid/a11y"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5" t="s">
        <v>61</v>
      </c>
      <c r="B3" s="246"/>
      <c r="C3" s="246"/>
      <c r="D3" s="246"/>
      <c r="E3" s="246"/>
      <c r="F3" s="246"/>
      <c r="G3" s="246"/>
      <c r="H3" s="246"/>
      <c r="I3" s="246"/>
    </row>
    <row r="4" spans="1:9" ht="48" customHeight="1" x14ac:dyDescent="0.2">
      <c r="A4" s="247" t="s">
        <v>157</v>
      </c>
      <c r="B4" s="248"/>
      <c r="C4" s="248"/>
      <c r="D4" s="248"/>
      <c r="E4" s="248"/>
      <c r="F4" s="248"/>
      <c r="G4" s="248"/>
      <c r="H4" s="248"/>
      <c r="I4" s="248"/>
    </row>
    <row r="5" spans="1:9" ht="48" customHeight="1" x14ac:dyDescent="0.2">
      <c r="A5" s="36" t="s">
        <v>34</v>
      </c>
      <c r="B5" s="249" t="str">
        <f>'HECVAT - Lite'!C6</f>
        <v>Instructure</v>
      </c>
      <c r="C5" s="219"/>
      <c r="D5" s="37"/>
      <c r="E5" s="37"/>
      <c r="F5" s="36" t="s">
        <v>36</v>
      </c>
      <c r="G5" s="243" t="str">
        <f>'HECVAT - Lite'!C7</f>
        <v>Elevate Standards Alignment</v>
      </c>
      <c r="H5" s="221"/>
      <c r="I5" s="219"/>
    </row>
    <row r="6" spans="1:9" ht="48" customHeight="1" x14ac:dyDescent="0.2">
      <c r="A6" s="36" t="s">
        <v>44</v>
      </c>
      <c r="B6" s="250" t="str">
        <f>'HECVAT - Lite'!C10</f>
        <v>inst.bid/a11y</v>
      </c>
      <c r="C6" s="219"/>
      <c r="D6" s="38"/>
      <c r="E6" s="38"/>
      <c r="F6" s="36" t="s">
        <v>38</v>
      </c>
      <c r="G6" s="243" t="str">
        <f>'HECVAT - Lite'!C8</f>
        <v>With Elevate Standards Alignment, edtech partners and content providers have the tools they need to improve discoverability, efficiently align content to learning standards, and reach new education markets.</v>
      </c>
      <c r="H6" s="221"/>
      <c r="I6" s="219"/>
    </row>
    <row r="7" spans="1:9" ht="48" customHeight="1" x14ac:dyDescent="0.2">
      <c r="A7" s="36" t="s">
        <v>46</v>
      </c>
      <c r="B7" s="223" t="str">
        <f>'HECVAT - Lite'!C11</f>
        <v>See GNRL-08 for Instructure's contact information.</v>
      </c>
      <c r="C7" s="219"/>
      <c r="D7" s="39"/>
      <c r="E7" s="39"/>
      <c r="F7" s="36" t="s">
        <v>158</v>
      </c>
      <c r="G7" s="243" t="s">
        <v>159</v>
      </c>
      <c r="H7" s="221"/>
      <c r="I7" s="219"/>
    </row>
    <row r="8" spans="1:9" ht="48" customHeight="1" x14ac:dyDescent="0.2">
      <c r="A8" s="37" t="s">
        <v>160</v>
      </c>
      <c r="B8" s="258" t="str">
        <f>'HECVAT - Lite'!C12</f>
        <v>See GNRL-08 for Instructure's contact information.</v>
      </c>
      <c r="C8" s="217"/>
      <c r="D8" s="38"/>
      <c r="E8" s="38"/>
      <c r="F8" s="37" t="s">
        <v>161</v>
      </c>
      <c r="G8" s="252" t="str">
        <f>'HECVAT - Lite'!C3</f>
        <v>March 25, 2024</v>
      </c>
      <c r="H8" s="246"/>
      <c r="I8" s="217"/>
    </row>
    <row r="9" spans="1:9" ht="24" customHeight="1" thickBot="1" x14ac:dyDescent="0.25">
      <c r="A9" s="37"/>
      <c r="B9" s="40"/>
      <c r="C9" s="202"/>
      <c r="D9" s="189"/>
      <c r="E9" s="189"/>
      <c r="F9" s="189"/>
      <c r="G9" s="197"/>
      <c r="H9" s="197"/>
      <c r="I9" s="198"/>
    </row>
    <row r="10" spans="1:9" ht="48" customHeight="1" thickBot="1" x14ac:dyDescent="0.2">
      <c r="A10" s="41" t="s">
        <v>162</v>
      </c>
      <c r="B10" s="42"/>
      <c r="C10" s="43" t="str">
        <f>IF(B10="","&lt; - Select security framework.","")</f>
        <v>&lt; - Select security framework.</v>
      </c>
      <c r="D10" s="253"/>
      <c r="E10" s="253"/>
      <c r="F10" s="248"/>
      <c r="G10" s="248"/>
      <c r="H10" s="248"/>
      <c r="I10" s="254"/>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95</v>
      </c>
      <c r="G17" s="48">
        <f>Values!I6</f>
        <v>0.51351351351351349</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1390</v>
      </c>
      <c r="G25" s="53">
        <f>F25/D25</f>
        <v>0.79202279202279202</v>
      </c>
      <c r="H25" s="44"/>
      <c r="I25" s="44"/>
    </row>
    <row r="26" spans="1:9" ht="15.75" customHeight="1" thickBot="1" x14ac:dyDescent="0.2">
      <c r="A26" s="44"/>
      <c r="B26" s="44"/>
      <c r="C26" s="33"/>
      <c r="D26" s="44"/>
      <c r="E26" s="44"/>
      <c r="F26" s="44"/>
      <c r="G26" s="44"/>
      <c r="H26" s="44"/>
      <c r="I26" s="44"/>
    </row>
    <row r="27" spans="1:9" ht="48" customHeight="1" thickBot="1" x14ac:dyDescent="0.25">
      <c r="A27" s="259" t="s">
        <v>168</v>
      </c>
      <c r="B27" s="256"/>
      <c r="C27" s="256"/>
      <c r="D27" s="256"/>
      <c r="E27" s="206" t="s">
        <v>66</v>
      </c>
      <c r="F27" s="255" t="s">
        <v>169</v>
      </c>
      <c r="G27" s="256"/>
      <c r="H27" s="256"/>
      <c r="I27" s="257"/>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49"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19"/>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D31" s="219"/>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19"/>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240" thickTop="1" thickBot="1" x14ac:dyDescent="0.25">
      <c r="A19" s="77">
        <v>2</v>
      </c>
      <c r="B19" s="89" t="s">
        <v>68</v>
      </c>
      <c r="C19" s="79" t="s">
        <v>236</v>
      </c>
      <c r="D19" s="80" t="str">
        <f>VLOOKUP(B19,'HECVAT - Lite'!A$24:D$112,4,TRUE)</f>
        <v>Amazon Web Services which hosts Elevate Standards Alignment experienced a limited outage on June 13, 2023 which affected a number of operations. This outage lasted for approximately two hours. Our annual uptime guarantee is 99.9% uptime and over the past quarter, we have achieved an uptime average of 99.902%.</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723</v>
      </c>
      <c r="B1" s="221"/>
      <c r="C1" s="221"/>
      <c r="D1" s="219"/>
      <c r="E1" s="96"/>
      <c r="F1" s="96"/>
      <c r="G1" s="96"/>
      <c r="H1" s="7"/>
      <c r="I1" s="7"/>
      <c r="J1" s="7"/>
      <c r="K1" s="7"/>
      <c r="L1" s="7"/>
      <c r="M1" s="7"/>
      <c r="N1" s="7"/>
      <c r="O1" s="7"/>
      <c r="P1" s="7"/>
      <c r="Q1" s="7"/>
      <c r="R1" s="7"/>
      <c r="S1" s="7"/>
      <c r="T1" s="7"/>
      <c r="U1" s="7"/>
      <c r="V1" s="7"/>
      <c r="W1" s="7"/>
      <c r="X1" s="7"/>
      <c r="Y1" s="7"/>
    </row>
    <row r="2" spans="1:25" ht="25.5" customHeight="1" x14ac:dyDescent="0.15">
      <c r="A2" s="241" t="s">
        <v>29</v>
      </c>
      <c r="B2" s="221"/>
      <c r="C2" s="221"/>
      <c r="D2" s="219"/>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1" t="s">
        <v>61</v>
      </c>
      <c r="B20" s="221"/>
      <c r="C20" s="221"/>
      <c r="D20" s="219"/>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1"/>
      <c r="C21" s="221"/>
      <c r="D21" s="219"/>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1" t="s">
        <v>10</v>
      </c>
      <c r="B22" s="219"/>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1" t="s">
        <v>8</v>
      </c>
      <c r="B30" s="219"/>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1" t="s">
        <v>97</v>
      </c>
      <c r="B42" s="219"/>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1" t="s">
        <v>104</v>
      </c>
      <c r="B49" s="219"/>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1" t="s">
        <v>114</v>
      </c>
      <c r="B56" s="219"/>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1" t="s">
        <v>120</v>
      </c>
      <c r="B62" s="219"/>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1" t="s">
        <v>128</v>
      </c>
      <c r="B70" s="219"/>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1" t="s">
        <v>134</v>
      </c>
      <c r="B76" s="219"/>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1" t="s">
        <v>653</v>
      </c>
      <c r="B82" s="219"/>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1" t="s">
        <v>147</v>
      </c>
      <c r="B88" s="219"/>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1" t="s">
        <v>151</v>
      </c>
      <c r="B92" s="219"/>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1"/>
      <c r="C1" s="221"/>
      <c r="D1" s="221"/>
      <c r="E1" s="221"/>
      <c r="F1" s="221"/>
      <c r="G1" s="221"/>
      <c r="H1" s="219"/>
      <c r="I1" s="15"/>
      <c r="J1" s="7"/>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1" t="s">
        <v>8</v>
      </c>
      <c r="B22" s="219"/>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 Denne</dc:creator>
  <cp:keywords/>
  <dc:description/>
  <cp:lastModifiedBy>Gary Denne</cp:lastModifiedBy>
  <dcterms:created xsi:type="dcterms:W3CDTF">2018-08-03T18:00:06Z</dcterms:created>
  <dcterms:modified xsi:type="dcterms:W3CDTF">2024-04-04T00:09:30Z</dcterms:modified>
  <cp:category/>
</cp:coreProperties>
</file>