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88991B62-B830-A444-9288-D6E1D2188B67}"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O46" i="5"/>
  <c r="O71" i="5"/>
  <c r="O25" i="5"/>
  <c r="O42" i="5"/>
  <c r="P42" i="5" s="1"/>
  <c r="R72" i="5"/>
  <c r="S72" i="5" s="1"/>
  <c r="J72" i="5" s="1"/>
  <c r="R66" i="5"/>
  <c r="S66" i="5" s="1"/>
  <c r="J66" i="5" s="1"/>
  <c r="F41" i="4"/>
  <c r="F97" i="4"/>
  <c r="C28" i="12"/>
  <c r="C45" i="12"/>
  <c r="B95" i="4"/>
  <c r="O26" i="5"/>
  <c r="P26" i="5" s="1"/>
  <c r="T26" i="5" s="1"/>
  <c r="R39" i="5"/>
  <c r="S39" i="5" s="1"/>
  <c r="J39" i="5" s="1"/>
  <c r="F42" i="3"/>
  <c r="O63" i="5"/>
  <c r="R61" i="5"/>
  <c r="S61" i="5" s="1"/>
  <c r="J61" i="5" s="1"/>
  <c r="O19" i="5"/>
  <c r="P19" i="5" s="1"/>
  <c r="F71" i="3"/>
  <c r="R40" i="5"/>
  <c r="S40" i="5" s="1"/>
  <c r="J40" i="5" s="1"/>
  <c r="O76" i="5"/>
  <c r="P76" i="5" s="1"/>
  <c r="R56" i="5"/>
  <c r="S56" i="5" s="1"/>
  <c r="J56" i="5" s="1"/>
  <c r="F69" i="3"/>
  <c r="O38" i="5"/>
  <c r="R37" i="5"/>
  <c r="S37" i="5" s="1"/>
  <c r="J37" i="5" s="1"/>
  <c r="F32" i="3"/>
  <c r="O29" i="5"/>
  <c r="O33" i="5"/>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F100" i="3"/>
  <c r="O75" i="5"/>
  <c r="P75" i="5" s="1"/>
  <c r="T75" i="5" s="1"/>
  <c r="O54" i="5"/>
  <c r="P54" i="5" s="1"/>
  <c r="T54" i="5" s="1"/>
  <c r="O50" i="5"/>
  <c r="P50" i="5" s="1"/>
  <c r="H46" i="4"/>
  <c r="R32" i="5" s="1"/>
  <c r="S32" i="5" s="1"/>
  <c r="J32" i="5" s="1"/>
  <c r="B88" i="4"/>
  <c r="H31" i="4"/>
  <c r="R18" i="5" s="1"/>
  <c r="S18" i="5" s="1"/>
  <c r="J18" i="5" s="1"/>
  <c r="B34" i="6"/>
  <c r="B25" i="6"/>
  <c r="O21" i="5"/>
  <c r="F34" i="3"/>
  <c r="F47" i="3"/>
  <c r="F60" i="3"/>
  <c r="F74" i="3"/>
  <c r="F88" i="3"/>
  <c r="F102" i="3"/>
  <c r="F87" i="4"/>
  <c r="O91" i="5"/>
  <c r="P91" i="5" s="1"/>
  <c r="O45" i="5"/>
  <c r="P45" i="5" s="1"/>
  <c r="O70" i="5"/>
  <c r="P70" i="5" s="1"/>
  <c r="T70" i="5" s="1"/>
  <c r="O95" i="5"/>
  <c r="O49" i="5"/>
  <c r="O66" i="5"/>
  <c r="H116" i="4"/>
  <c r="R92" i="5" s="1"/>
  <c r="S92" i="5" s="1"/>
  <c r="F77" i="4"/>
  <c r="R31" i="5"/>
  <c r="S31" i="5" s="1"/>
  <c r="J31" i="5" s="1"/>
  <c r="F56" i="3"/>
  <c r="R85" i="5"/>
  <c r="S85" i="5" s="1"/>
  <c r="J85" i="5" s="1"/>
  <c r="F85" i="3"/>
  <c r="O79" i="5"/>
  <c r="R44" i="5"/>
  <c r="S44" i="5" s="1"/>
  <c r="J44" i="5" s="1"/>
  <c r="H43" i="4"/>
  <c r="R29" i="5" s="1"/>
  <c r="S29" i="5" s="1"/>
  <c r="J29" i="5" s="1"/>
  <c r="H41" i="4"/>
  <c r="R27" i="5" s="1"/>
  <c r="S27" i="5" s="1"/>
  <c r="J27" i="5" s="1"/>
  <c r="F33" i="3"/>
  <c r="F46" i="3"/>
  <c r="F59" i="3"/>
  <c r="F73" i="3"/>
  <c r="F87" i="3"/>
  <c r="F101" i="3"/>
  <c r="O83" i="5"/>
  <c r="O37" i="5"/>
  <c r="P37" i="5" s="1"/>
  <c r="O87" i="5"/>
  <c r="P87" i="5" s="1"/>
  <c r="T87" i="5" s="1"/>
  <c r="O41" i="5"/>
  <c r="P41" i="5" s="1"/>
  <c r="O58" i="5"/>
  <c r="P58" i="5" s="1"/>
  <c r="T58" i="5" s="1"/>
  <c r="B41" i="4"/>
  <c r="H80" i="4"/>
  <c r="R62" i="5" s="1"/>
  <c r="S62" i="5" s="1"/>
  <c r="J62" i="5" s="1"/>
  <c r="R52" i="5"/>
  <c r="S52" i="5" s="1"/>
  <c r="J52" i="5" s="1"/>
  <c r="D34" i="6"/>
  <c r="O22" i="5"/>
  <c r="P22" i="5" s="1"/>
  <c r="T22" i="5" s="1"/>
  <c r="F35" i="3"/>
  <c r="F48" i="3"/>
  <c r="F61" i="3"/>
  <c r="F75" i="3"/>
  <c r="F89" i="3"/>
  <c r="F103" i="3"/>
  <c r="O28" i="5"/>
  <c r="O53" i="5"/>
  <c r="P53" i="5" s="1"/>
  <c r="O78" i="5"/>
  <c r="P78" i="5" s="1"/>
  <c r="T78" i="5" s="1"/>
  <c r="O32" i="5"/>
  <c r="O57" i="5"/>
  <c r="P57" i="5" s="1"/>
  <c r="O74" i="5"/>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R69" i="5"/>
  <c r="S69" i="5" s="1"/>
  <c r="J69" i="5" s="1"/>
  <c r="F76" i="4"/>
  <c r="R82" i="5"/>
  <c r="S82" i="5" s="1"/>
  <c r="J82" i="5" s="1"/>
  <c r="F29" i="3"/>
  <c r="F112" i="3"/>
  <c r="O23" i="5"/>
  <c r="P23" i="5" s="1"/>
  <c r="T23" i="5" s="1"/>
  <c r="F105" i="3"/>
  <c r="O36" i="5"/>
  <c r="O86" i="5"/>
  <c r="P86" i="5" s="1"/>
  <c r="T86" i="5" s="1"/>
  <c r="O82" i="5"/>
  <c r="P82" i="5" s="1"/>
  <c r="R25" i="5"/>
  <c r="S25" i="5" s="1"/>
  <c r="J25" i="5" s="1"/>
  <c r="F37" i="3"/>
  <c r="F50" i="3"/>
  <c r="F77" i="3"/>
  <c r="F91" i="3"/>
  <c r="F106" i="3"/>
  <c r="H74" i="4"/>
  <c r="R57" i="5" s="1"/>
  <c r="S57" i="5" s="1"/>
  <c r="J57" i="5" s="1"/>
  <c r="O44" i="5"/>
  <c r="P44" i="5" s="1"/>
  <c r="T44" i="5" s="1"/>
  <c r="O69" i="5"/>
  <c r="O94" i="5"/>
  <c r="P94" i="5" s="1"/>
  <c r="O48" i="5"/>
  <c r="P48" i="5" s="1"/>
  <c r="T48" i="5" s="1"/>
  <c r="O73" i="5"/>
  <c r="R34" i="5"/>
  <c r="S34" i="5" s="1"/>
  <c r="J34" i="5" s="1"/>
  <c r="F41" i="3"/>
  <c r="O80" i="5"/>
  <c r="P80" i="5" s="1"/>
  <c r="O88" i="5"/>
  <c r="P88" i="5" s="1"/>
  <c r="T88" i="5" s="1"/>
  <c r="F58" i="3"/>
  <c r="R33" i="5"/>
  <c r="S33" i="5" s="1"/>
  <c r="J33" i="5" s="1"/>
  <c r="R21" i="5"/>
  <c r="S21" i="5" s="1"/>
  <c r="J21" i="5" s="1"/>
  <c r="O61" i="5"/>
  <c r="P61" i="5" s="1"/>
  <c r="T61" i="5" s="1"/>
  <c r="O65" i="5"/>
  <c r="R35" i="5"/>
  <c r="S35" i="5" s="1"/>
  <c r="J35" i="5" s="1"/>
  <c r="B33" i="6"/>
  <c r="F64" i="3"/>
  <c r="O90" i="5"/>
  <c r="P90" i="5" s="1"/>
  <c r="T90" i="5" s="1"/>
  <c r="C47" i="12"/>
  <c r="R91" i="5"/>
  <c r="S91" i="5" s="1"/>
  <c r="J91" i="5" s="1"/>
  <c r="F24" i="3"/>
  <c r="F38" i="3"/>
  <c r="F51" i="3"/>
  <c r="F65" i="3"/>
  <c r="F79" i="3"/>
  <c r="F93" i="3"/>
  <c r="F107" i="3"/>
  <c r="O27" i="5"/>
  <c r="P27" i="5" s="1"/>
  <c r="O52" i="5"/>
  <c r="P52" i="5" s="1"/>
  <c r="T52" i="5" s="1"/>
  <c r="O77" i="5"/>
  <c r="P77" i="5" s="1"/>
  <c r="T77" i="5" s="1"/>
  <c r="O31" i="5"/>
  <c r="P31" i="5" s="1"/>
  <c r="O56" i="5"/>
  <c r="P56" i="5" s="1"/>
  <c r="T56" i="5" s="1"/>
  <c r="R38" i="5"/>
  <c r="S38" i="5" s="1"/>
  <c r="J38" i="5" s="1"/>
  <c r="R42" i="5"/>
  <c r="S42" i="5" s="1"/>
  <c r="J42" i="5" s="1"/>
  <c r="R46" i="5"/>
  <c r="S46" i="5" s="1"/>
  <c r="J46" i="5" s="1"/>
  <c r="H96" i="4"/>
  <c r="R76" i="5" s="1"/>
  <c r="S76" i="5" s="1"/>
  <c r="J76" i="5" s="1"/>
  <c r="P64" i="5"/>
  <c r="P81" i="5"/>
  <c r="T81" i="5" s="1"/>
  <c r="P93" i="5"/>
  <c r="Q93" i="5"/>
  <c r="H117" i="4" s="1"/>
  <c r="R93" i="5" s="1"/>
  <c r="S93" i="5" s="1"/>
  <c r="J93" i="5" s="1"/>
  <c r="P92" i="5"/>
  <c r="T92" i="5" s="1"/>
  <c r="P46" i="5"/>
  <c r="C39" i="12"/>
  <c r="C40" i="12"/>
  <c r="P28" i="5"/>
  <c r="C33" i="12"/>
  <c r="P36" i="5"/>
  <c r="P40" i="5"/>
  <c r="P30" i="5"/>
  <c r="T30" i="5" s="1"/>
  <c r="P95" i="5"/>
  <c r="C43" i="12"/>
  <c r="P35" i="5"/>
  <c r="P47" i="5"/>
  <c r="T47" i="5" s="1"/>
  <c r="P65" i="5"/>
  <c r="T65" i="5" s="1"/>
  <c r="P32" i="5"/>
  <c r="T32" i="5" s="1"/>
  <c r="P68" i="5"/>
  <c r="T68" i="5" s="1"/>
  <c r="P66" i="5"/>
  <c r="T66" i="5" s="1"/>
  <c r="P83" i="5"/>
  <c r="T83" i="5" s="1"/>
  <c r="P29" i="5"/>
  <c r="T29" i="5" s="1"/>
  <c r="P63" i="5"/>
  <c r="T63" i="5" s="1"/>
  <c r="P43" i="5"/>
  <c r="T43" i="5" s="1"/>
  <c r="P89" i="5"/>
  <c r="T89" i="5" s="1"/>
  <c r="P71" i="5"/>
  <c r="T71" i="5" s="1"/>
  <c r="P84" i="5"/>
  <c r="T84" i="5" s="1"/>
  <c r="C32" i="12"/>
  <c r="P38" i="5"/>
  <c r="P24" i="5"/>
  <c r="P72" i="5"/>
  <c r="Q95" i="5"/>
  <c r="H119" i="4" s="1"/>
  <c r="R95" i="5" s="1"/>
  <c r="S95" i="5" s="1"/>
  <c r="J95" i="5" s="1"/>
  <c r="C29" i="12"/>
  <c r="C31" i="12"/>
  <c r="P60" i="5"/>
  <c r="T60" i="5" s="1"/>
  <c r="P85" i="5"/>
  <c r="P25" i="5"/>
  <c r="T25" i="5" s="1"/>
  <c r="P73" i="5"/>
  <c r="T73" i="5" s="1"/>
  <c r="P55" i="5"/>
  <c r="T55" i="5" s="1"/>
  <c r="T18" i="5"/>
  <c r="P49" i="5"/>
  <c r="T49" i="5" s="1"/>
  <c r="P21" i="5"/>
  <c r="P67" i="5"/>
  <c r="P69" i="5"/>
  <c r="T69" i="5" s="1"/>
  <c r="J65" i="5"/>
  <c r="J79" i="5"/>
  <c r="J88" i="5"/>
  <c r="P39" i="5"/>
  <c r="T39" i="5" s="1"/>
  <c r="P33" i="5"/>
  <c r="J89" i="5"/>
  <c r="J92" i="5"/>
  <c r="P79" i="5"/>
  <c r="T79" i="5" s="1"/>
  <c r="P74" i="5"/>
  <c r="H7" i="15"/>
  <c r="D18" i="4" s="1"/>
  <c r="Q94" i="5"/>
  <c r="H118" i="4" s="1"/>
  <c r="R94" i="5" s="1"/>
  <c r="S94" i="5" s="1"/>
  <c r="J94" i="5" s="1"/>
  <c r="T45" i="5" l="1"/>
  <c r="T53" i="5"/>
  <c r="T37" i="5"/>
  <c r="T36" i="5"/>
  <c r="T27" i="5"/>
  <c r="T51" i="5"/>
  <c r="T35" i="5"/>
  <c r="H6" i="15"/>
  <c r="D17" i="4" s="1"/>
  <c r="H8" i="15"/>
  <c r="D19" i="4" s="1"/>
  <c r="T24" i="5"/>
  <c r="T67" i="5"/>
  <c r="T34" i="5"/>
  <c r="T50" i="5"/>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E7" i="15"/>
  <c r="E5" i="15"/>
  <c r="G6" i="15"/>
  <c r="I6" i="15" s="1"/>
  <c r="G5" i="15"/>
  <c r="E3" i="15"/>
  <c r="H13" i="15"/>
  <c r="D24" i="4" s="1"/>
  <c r="G11" i="15"/>
  <c r="T94" i="5"/>
  <c r="E2" i="15" l="1"/>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I7" i="15"/>
  <c r="G18" i="4" s="1"/>
  <c r="K10" i="15"/>
  <c r="D25" i="4" s="1"/>
  <c r="I5" i="15"/>
  <c r="F16" i="4"/>
  <c r="B11" i="12"/>
  <c r="G17" i="4"/>
  <c r="F22" i="4"/>
  <c r="I11" i="15"/>
  <c r="M3" i="15" l="1"/>
  <c r="I9" i="15"/>
  <c r="F13" i="4"/>
  <c r="I4" i="15"/>
  <c r="B9" i="12" s="1"/>
  <c r="G13" i="4"/>
  <c r="B7" i="12"/>
  <c r="I12" i="15"/>
  <c r="G23" i="4" s="1"/>
  <c r="B8" i="12"/>
  <c r="F21" i="4"/>
  <c r="M2" i="15"/>
  <c r="F14" i="4"/>
  <c r="I8" i="15"/>
  <c r="G19" i="4" s="1"/>
  <c r="B12" i="12"/>
  <c r="G12" i="12" s="1"/>
  <c r="J8" i="15"/>
  <c r="D6" i="12" s="1"/>
  <c r="E6" i="12" s="1"/>
  <c r="K11" i="15"/>
  <c r="F25" i="4" s="1"/>
  <c r="G25" i="4" s="1"/>
  <c r="F24" i="4"/>
  <c r="B18" i="12"/>
  <c r="G24" i="4"/>
  <c r="F11" i="12"/>
  <c r="E11" i="12"/>
  <c r="D11" i="12"/>
  <c r="C11" i="12"/>
  <c r="G11" i="12"/>
  <c r="B16" i="12"/>
  <c r="G22" i="4"/>
  <c r="B15" i="12"/>
  <c r="G21" i="4"/>
  <c r="B10" i="12"/>
  <c r="G16" i="4"/>
  <c r="B14" i="12"/>
  <c r="G20" i="4"/>
  <c r="B17" i="12" l="1"/>
  <c r="G15" i="4"/>
  <c r="B13" i="12"/>
  <c r="G13" i="12" s="1"/>
  <c r="F13" i="12"/>
  <c r="D13" i="12"/>
  <c r="C13" i="12"/>
  <c r="C12" i="12"/>
  <c r="D12" i="12"/>
  <c r="E12" i="12"/>
  <c r="F12" i="12"/>
  <c r="E17" i="12"/>
  <c r="D17" i="12"/>
  <c r="G17" i="12"/>
  <c r="C17" i="12"/>
  <c r="F17" i="12"/>
  <c r="G14" i="12"/>
  <c r="C14" i="12"/>
  <c r="F14" i="12"/>
  <c r="E14" i="12"/>
  <c r="D14" i="12"/>
  <c r="G15" i="12"/>
  <c r="F15" i="12"/>
  <c r="E15" i="12"/>
  <c r="D15" i="12"/>
  <c r="C15" i="12"/>
  <c r="G16" i="12"/>
  <c r="C16" i="12"/>
  <c r="F16" i="12"/>
  <c r="E16" i="12"/>
  <c r="D16" i="12"/>
  <c r="E13" i="12" l="1"/>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<sst xmlns="http://schemas.openxmlformats.org/spreadsheetml/2006/main" count="4078" uniqueCount="2346">
  <si>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</si>
  <si>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</si>
  <si>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</si>
  <si>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</si>
  <si>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</si>
  <si>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</si>
  <si>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</si>
  <si>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</si>
  <si>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</si>
  <si>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</si>
  <si>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</si>
  <si>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</si>
  <si>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</si>
  <si>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</si>
  <si>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</si>
  <si>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</si>
  <si>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</si>
  <si>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</si>
  <si>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</si>
  <si>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</si>
  <si>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</si>
  <si>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</si>
  <si>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</si>
  <si>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</si>
  <si>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</si>
  <si>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</si>
  <si>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</si>
  <si>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</si>
  <si>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</si>
  <si>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</si>
  <si>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</si>
  <si>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</si>
  <si>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</si>
  <si>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</si>
  <si>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</si>
  <si>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</si>
  <si>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</si>
  <si>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</si>
  <si>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</si>
  <si>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</si>
  <si>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</si>
  <si>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</si>
  <si>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</si>
  <si>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</si>
  <si>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</si>
  <si>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</si>
  <si>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</si>
  <si>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</si>
  <si>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</si>
  <si>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</si>
  <si>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</si>
  <si>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</si>
  <si>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</si>
  <si>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</si>
  <si>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</si>
  <si>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</si>
  <si>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</si>
  <si>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</si>
  <si>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</si>
  <si>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</si>
  <si>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</si>
  <si>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</si>
  <si>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</si>
  <si>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</si>
  <si>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</si>
  <si>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</si>
  <si>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</si>
  <si>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</si>
  <si>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</si>
  <si>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</si>
  <si>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</si>
  <si>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</si>
  <si>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</si>
  <si>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</si>
  <si>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</si>
  <si>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</si>
  <si>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</si>
  <si>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</si>
  <si>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</si>
  <si>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</si>
  <si>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</si>
  <si>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</si>
  <si>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</si>
  <si>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</si>
  <si>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</si>
  <si>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</si>
  <si>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</si>
  <si>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</si>
  <si>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</si>
  <si>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</si>
  <si>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</si>
  <si>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</si>
  <si>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</si>
  <si>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</si>
  <si>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</si>
  <si>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</si>
  <si>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</si>
  <si>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</si>
  <si>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</si>
  <si>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</si>
  <si>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</si>
  <si>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</si>
  <si>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</si>
  <si>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</si>
  <si>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</si>
  <si>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</si>
  <si>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</si>
  <si>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</si>
  <si>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</si>
  <si>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</si>
  <si>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</si>
  <si>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</si>
  <si>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</si>
  <si>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</si>
  <si>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</si>
  <si>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</si>
  <si>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</si>
  <si>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</si>
  <si>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</si>
  <si>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</si>
  <si>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</si>
  <si>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</si>
  <si>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</si>
  <si>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</si>
  <si>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</si>
  <si>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</si>
  <si>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</si>
  <si>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</si>
  <si>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</si>
  <si>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</si>
  <si>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</si>
  <si>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</si>
  <si>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</si>
  <si>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</si>
  <si>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</si>
  <si>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</si>
  <si>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</si>
  <si>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</si>
  <si>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</si>
  <si>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</si>
  <si>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</si>
  <si>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</si>
  <si>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</si>
  <si>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</si>
  <si>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</si>
  <si>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</si>
  <si>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</si>
  <si>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</si>
  <si>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</si>
  <si>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</si>
  <si>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</si>
  <si>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</si>
  <si>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</si>
  <si>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</si>
  <si>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</si>
  <si>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</si>
  <si>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</si>
  <si>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</si>
  <si>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</si>
  <si>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</si>
  <si>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</si>
  <si>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</si>
  <si>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</si>
  <si>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</si>
  <si>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</si>
  <si>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</si>
  <si>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</si>
  <si>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</si>
  <si>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</si>
  <si>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</si>
  <si>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</si>
  <si>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</si>
  <si>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</si>
  <si>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</si>
  <si>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</si>
  <si>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</si>
  <si>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</si>
  <si>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</si>
  <si>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</si>
  <si>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</si>
  <si>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</si>
  <si>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</si>
  <si>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</si>
  <si>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</si>
  <si>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</si>
  <si>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</si>
  <si>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</si>
  <si>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</si>
  <si>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</si>
  <si>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</si>
  <si>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</si>
  <si>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</si>
  <si>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</si>
  <si>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</si>
  <si>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</si>
  <si>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</si>
  <si>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</si>
  <si>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</si>
  <si>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</si>
  <si>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</si>
  <si>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</si>
  <si>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</si>
  <si>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</si>
  <si>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</si>
  <si>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</si>
  <si>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</si>
  <si>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</si>
  <si>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</si>
  <si>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</si>
  <si>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</si>
  <si>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</si>
  <si>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</si>
  <si>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</si>
  <si>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</si>
  <si>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</si>
  <si>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</si>
  <si>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</si>
  <si>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</si>
  <si>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</si>
  <si>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</si>
  <si>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</si>
  <si>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</si>
  <si>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</si>
  <si>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</si>
  <si>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</si>
  <si>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</si>
  <si>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</si>
  <si>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</si>
  <si>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</si>
  <si>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</si>
  <si>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</si>
  <si>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</si>
  <si>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</si>
  <si>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</si>
  <si>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</si>
  <si>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</si>
  <si>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</si>
  <si>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</si>
  <si>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</si>
  <si>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</si>
  <si>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</si>
  <si>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</si>
  <si>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</si>
  <si>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</si>
  <si>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</si>
  <si>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</si>
  <si>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</si>
  <si>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</si>
  <si>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</si>
  <si>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</si>
  <si>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</si>
  <si>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</si>
  <si>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</si>
  <si>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</si>
  <si>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</si>
  <si>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</si>
  <si>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</si>
  <si>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</si>
  <si>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</si>
  <si>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</si>
  <si>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</si>
  <si>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</si>
  <si>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</si>
  <si>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</si>
  <si>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</si>
  <si>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</si>
  <si>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</si>
  <si>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</si>
  <si>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</si>
  <si>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</si>
  <si>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</si>
  <si>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</si>
  <si>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</si>
  <si>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</si>
  <si>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</si>
  <si>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</si>
  <si>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</si>
  <si>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</si>
  <si>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</si>
  <si>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</si>
  <si>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</si>
  <si>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</si>
  <si>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</si>
  <si>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</si>
  <si>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</si>
  <si>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</si>
  <si>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</si>
  <si>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</si>
  <si>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</si>
  <si>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</si>
  <si>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</si>
  <si>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</si>
  <si>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</si>
  <si>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</si>
  <si>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</si>
  <si>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</si>
  <si>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</si>
  <si>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</si>
  <si>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</si>
  <si>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</si>
  <si>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</si>
  <si>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</si>
  <si>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</si>
  <si>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</si>
  <si>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</si>
  <si>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</si>
  <si>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</si>
  <si>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</si>
  <si>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</si>
  <si>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</si>
  <si>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</si>
  <si>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</si>
  <si>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</si>
  <si>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</si>
  <si>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</si>
  <si>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</si>
  <si>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</si>
  <si>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</si>
  <si>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</si>
  <si>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</si>
  <si>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</si>
  <si>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</si>
  <si>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</si>
  <si>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</si>
  <si>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</si>
  <si>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</si>
  <si>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</si>
  <si>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</si>
  <si>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</si>
  <si>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</si>
  <si>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</si>
  <si>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</si>
  <si>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</si>
  <si>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</si>
  <si>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</si>
  <si>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</si>
  <si>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</si>
  <si>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</si>
  <si>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</si>
  <si>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</si>
  <si>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</si>
  <si>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</si>
  <si>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</si>
  <si>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</si>
  <si>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</si>
  <si>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</si>
  <si>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</si>
  <si>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</si>
  <si>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</si>
  <si>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</si>
  <si>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</si>
  <si>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</si>
  <si>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</si>
  <si>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</si>
  <si>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</si>
  <si>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</si>
  <si>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</si>
  <si>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</si>
  <si>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</si>
  <si>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</si>
  <si>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</si>
  <si>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</si>
  <si>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</si>
  <si>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</si>
  <si>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</si>
  <si>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</si>
  <si>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</si>
  <si>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</si>
  <si>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</si>
  <si>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</si>
  <si>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</si>
  <si>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</si>
  <si>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</si>
  <si>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</si>
  <si>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</si>
  <si>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</si>
  <si>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</si>
  <si>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</si>
  <si>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</si>
  <si>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</si>
  <si>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</si>
  <si>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</si>
  <si>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</si>
  <si>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</si>
  <si>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</si>
  <si>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</si>
  <si>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</si>
  <si>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</si>
  <si>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</si>
  <si>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</si>
  <si>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</si>
  <si>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</si>
  <si>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</si>
  <si>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</si>
  <si>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</si>
  <si>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</si>
  <si>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</si>
  <si>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</si>
  <si>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</si>
  <si>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</si>
  <si>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</si>
  <si>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</si>
  <si>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</si>
  <si>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</si>
  <si>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</si>
  <si>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</si>
  <si>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</si>
  <si>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</si>
  <si>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</si>
  <si>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</si>
  <si>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</si>
  <si>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</si>
  <si>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</si>
  <si>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</si>
  <si>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</si>
  <si>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</si>
  <si>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</si>
  <si>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</si>
  <si>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</si>
  <si>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</si>
  <si>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</si>
  <si>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</si>
  <si>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</si>
  <si>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</si>
  <si>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</si>
  <si>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</si>
  <si>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</si>
  <si>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</si>
  <si>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</si>
  <si>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</si>
  <si>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</si>
  <si>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</si>
  <si>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</si>
  <si>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</si>
  <si>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</si>
  <si>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</si>
  <si>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</si>
  <si>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</si>
  <si>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</si>
  <si>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</si>
  <si>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</si>
  <si>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</si>
  <si>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</si>
  <si>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</si>
  <si>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</si>
  <si>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</si>
  <si>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</si>
  <si>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</si>
  <si>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</si>
  <si>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</si>
  <si>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</si>
  <si>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</si>
  <si>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</si>
  <si>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</si>
  <si>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</si>
  <si>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</si>
  <si>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</si>
  <si>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</si>
  <si>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</si>
  <si>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</si>
  <si>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</si>
  <si>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</si>
  <si>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</si>
  <si>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</si>
  <si>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</si>
  <si>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</si>
  <si>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</si>
  <si>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</si>
  <si>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</si>
  <si>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</si>
  <si>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</si>
  <si>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</si>
  <si>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</si>
  <si>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</si>
  <si>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</si>
  <si>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</si>
  <si>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</si>
  <si>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</si>
  <si>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</si>
  <si>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</si>
  <si>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</si>
  <si>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</si>
  <si>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</si>
  <si>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</si>
  <si>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</si>
  <si>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</si>
  <si>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</si>
  <si>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</si>
  <si>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</si>
  <si>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</si>
  <si>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</si>
  <si>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</si>
  <si>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</si>
  <si>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</si>
  <si>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</si>
  <si>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</si>
  <si>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</si>
  <si>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</si>
  <si>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</si>
  <si>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</si>
  <si>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</si>
  <si>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</si>
  <si>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</si>
  <si>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</si>
  <si>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</si>
  <si>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</si>
  <si>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</si>
  <si>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</si>
  <si>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</si>
  <si>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</si>
  <si>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</si>
  <si>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</si>
  <si>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</si>
  <si>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</si>
  <si>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</si>
  <si>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</si>
  <si>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</si>
  <si>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</si>
  <si>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</si>
  <si>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</si>
  <si>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</si>
  <si>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</si>
  <si>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</si>
  <si>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</si>
  <si>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</si>
  <si>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</si>
  <si>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</si>
  <si>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</si>
  <si>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</si>
  <si>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</si>
  <si>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</si>
  <si>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</si>
  <si>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</si>
  <si>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</si>
  <si>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</si>
  <si>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</si>
  <si>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</si>
  <si>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</si>
  <si>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</si>
  <si>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</si>
  <si>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</si>
  <si>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</si>
  <si>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</si>
  <si>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</si>
  <si>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</si>
  <si>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</si>
  <si>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</si>
  <si>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</si>
  <si>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</si>
  <si>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</si>
  <si>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</si>
  <si>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</si>
  <si>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</si>
  <si>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</si>
  <si>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</si>
  <si>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</si>
  <si>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</si>
  <si>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</si>
  <si>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</si>
  <si>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</si>
  <si>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</si>
  <si>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</si>
  <si>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</si>
  <si>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</si>
  <si>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</si>
  <si>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</si>
  <si>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</si>
  <si>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</si>
  <si>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</si>
  <si>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</si>
  <si>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</si>
  <si>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</si>
  <si>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</si>
  <si>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</si>
  <si>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</si>
  <si>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</si>
  <si>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</si>
  <si>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</si>
  <si>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</si>
  <si>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</si>
  <si>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</si>
  <si>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</si>
  <si>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</si>
  <si>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</si>
  <si>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</si>
  <si>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</si>
  <si>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</si>
  <si>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</si>
  <si>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</si>
  <si>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</si>
  <si>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</si>
  <si>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</si>
  <si>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</si>
  <si>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</si>
  <si>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</si>
  <si>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</si>
  <si>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</si>
  <si>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</si>
  <si>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</si>
  <si>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</si>
  <si>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</si>
  <si>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</si>
  <si>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</si>
  <si>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</si>
  <si>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</si>
  <si>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</si>
  <si>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</si>
  <si>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</si>
  <si>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</si>
  <si>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</si>
  <si>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</si>
  <si>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</si>
  <si>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</si>
  <si>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</si>
  <si>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</si>
  <si>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</si>
  <si>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</si>
  <si>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</si>
  <si>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</si>
  <si>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</si>
  <si>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</si>
  <si>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</si>
  <si>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</si>
  <si>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</si>
  <si>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</si>
  <si>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</si>
  <si>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</si>
  <si>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</si>
  <si>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</si>
  <si>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</si>
  <si>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</si>
  <si>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</si>
  <si>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</si>
  <si>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</si>
  <si>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</si>
  <si>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</si>
  <si>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</si>
  <si>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</si>
  <si>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</si>
  <si>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</si>
  <si>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</si>
  <si>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</si>
  <si>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</si>
  <si>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</si>
  <si>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</si>
  <si>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</si>
  <si>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</si>
  <si>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</si>
  <si>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</si>
  <si>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</si>
  <si>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</si>
  <si>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</si>
  <si>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</si>
  <si>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</si>
  <si>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</si>
  <si>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</si>
  <si>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</si>
  <si>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</si>
  <si>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</si>
  <si>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</si>
  <si>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</si>
  <si>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</si>
  <si>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</si>
  <si>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</si>
  <si>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</si>
  <si>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</si>
  <si>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</si>
  <si>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</si>
  <si>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</si>
  <si>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</si>
  <si>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</si>
  <si>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</si>
  <si>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</si>
  <si>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</si>
  <si>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</si>
  <si>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</si>
  <si>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</si>
  <si>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</si>
  <si>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</si>
  <si>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</si>
  <si>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</si>
  <si>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</si>
  <si>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</si>
  <si>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</si>
  <si>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</si>
  <si>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</si>
  <si>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</si>
  <si>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</si>
  <si>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</si>
  <si>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</si>
  <si>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</si>
  <si>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</si>
  <si>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</si>
  <si>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</si>
  <si>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</si>
  <si>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</si>
  <si>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</si>
  <si>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</si>
  <si>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</si>
  <si>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</si>
  <si>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</si>
  <si>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</si>
  <si>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</si>
  <si>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</si>
  <si>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</si>
  <si>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</si>
  <si>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</si>
  <si>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</si>
  <si>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</si>
  <si>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</si>
  <si>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</si>
  <si>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</si>
  <si>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</si>
  <si>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</si>
  <si>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</si>
  <si>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</si>
  <si>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</si>
  <si>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</si>
  <si>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</si>
  <si>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</si>
  <si>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</si>
  <si>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</si>
  <si>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</si>
  <si>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</si>
  <si>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</si>
  <si>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</si>
  <si>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</si>
  <si>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</si>
  <si>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</si>
  <si>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</si>
  <si>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</si>
  <si>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</si>
  <si>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</si>
  <si>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</si>
  <si>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</si>
  <si>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</si>
  <si>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</si>
  <si>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</si>
  <si>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</si>
  <si>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</si>
  <si>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</si>
  <si>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</si>
  <si>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</si>
  <si>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</si>
  <si>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</si>
  <si>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</si>
  <si>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</si>
  <si>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</si>
  <si>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</si>
  <si>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</si>
  <si>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</si>
  <si>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</si>
  <si>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</si>
  <si>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</si>
  <si>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</si>
  <si>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</si>
  <si>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</si>
  <si>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</si>
  <si>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</si>
  <si>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</si>
  <si>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</si>
  <si>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</si>
  <si>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</si>
  <si>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</si>
  <si>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</si>
  <si>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</si>
  <si>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</si>
  <si>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</si>
  <si>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</si>
  <si>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</si>
  <si>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</si>
  <si>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</si>
  <si>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</si>
  <si>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</si>
  <si>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</si>
  <si>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</si>
  <si>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</si>
  <si>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</si>
  <si>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</si>
  <si>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</si>
  <si>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</si>
  <si>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</si>
  <si>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</si>
  <si>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</si>
  <si>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</si>
  <si>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</si>
  <si>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</si>
  <si>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</si>
  <si>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</si>
  <si>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</si>
  <si>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</si>
  <si>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</si>
  <si>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</si>
  <si>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</si>
  <si>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</si>
  <si>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</si>
  <si>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</si>
  <si>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</si>
  <si>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</si>
  <si>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</si>
  <si>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</si>
  <si>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</si>
  <si>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</si>
  <si>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</si>
  <si>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</si>
  <si>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</si>
  <si>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</si>
  <si>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</si>
  <si>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</si>
  <si>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</si>
  <si>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</si>
  <si>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</si>
  <si>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</si>
  <si>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</si>
  <si>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</si>
  <si>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</si>
  <si>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</si>
  <si>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</si>
  <si>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</si>
  <si>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</si>
  <si>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</si>
  <si>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</si>
  <si>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</si>
  <si>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</si>
  <si>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</si>
  <si>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</si>
  <si>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</si>
  <si>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</si>
  <si>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</si>
  <si>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</si>
  <si>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</si>
  <si>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</si>
  <si>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</si>
  <si>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</si>
  <si>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</si>
  <si>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</si>
  <si>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</si>
  <si>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</si>
  <si>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</si>
  <si>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</si>
  <si>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</si>
  <si>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</si>
  <si>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</si>
  <si>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</si>
  <si>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</si>
  <si>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</si>
  <si>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</si>
  <si>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</si>
  <si>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</si>
  <si>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</si>
  <si>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</si>
  <si>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</si>
  <si>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</si>
  <si>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</si>
  <si>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</si>
  <si>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</si>
  <si>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</si>
  <si>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</si>
  <si>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</si>
  <si>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</si>
  <si>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</si>
  <si>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</si>
  <si>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</si>
  <si>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</si>
  <si>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</si>
  <si>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</si>
  <si>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</si>
  <si>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</si>
  <si>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</si>
  <si>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</si>
  <si>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</si>
  <si>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</si>
  <si>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</si>
  <si>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</si>
  <si>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</si>
  <si>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</si>
  <si>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</si>
  <si>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</si>
  <si>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</si>
  <si>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</si>
  <si>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</si>
  <si>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</si>
  <si>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</si>
  <si>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</si>
  <si>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</si>
  <si>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</si>
  <si>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</si>
  <si>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</si>
  <si>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</si>
  <si>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</si>
  <si>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</si>
  <si>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</si>
  <si>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</si>
  <si>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</si>
  <si>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</si>
  <si>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</si>
  <si>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</si>
  <si>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</si>
  <si>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</si>
  <si>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</si>
  <si>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</si>
  <si>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</si>
  <si>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</si>
  <si>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</si>
  <si>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</si>
  <si>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</si>
  <si>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</si>
  <si>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</si>
  <si>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</si>
  <si>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</si>
  <si>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</si>
  <si>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</si>
  <si>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</si>
  <si>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</si>
  <si>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</si>
  <si>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</si>
  <si>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</si>
  <si>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</si>
  <si>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</si>
  <si>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</si>
  <si>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</si>
  <si>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</si>
  <si>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</si>
  <si>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</si>
  <si>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</si>
  <si>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</si>
  <si>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</si>
  <si>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</si>
  <si>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</si>
  <si>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</si>
  <si>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</si>
  <si>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</si>
  <si>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</si>
  <si>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</si>
  <si>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</si>
  <si>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</si>
  <si>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</si>
  <si>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</si>
  <si>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</si>
  <si>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</si>
  <si>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</si>
  <si>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</si>
  <si>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</si>
  <si>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</si>
  <si>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</si>
  <si>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</si>
  <si>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</si>
  <si>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</si>
  <si>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</si>
  <si>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</si>
  <si>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</si>
  <si>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</si>
  <si>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</si>
  <si>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</si>
  <si>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</si>
  <si>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</si>
  <si>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</si>
  <si>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</si>
  <si>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</si>
  <si>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</si>
  <si>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</si>
  <si>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</si>
  <si>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</si>
  <si>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</si>
  <si>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</si>
  <si>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</si>
  <si>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</si>
  <si>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</si>
  <si>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</si>
  <si>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</si>
  <si>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</si>
  <si>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</si>
  <si>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</si>
  <si>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</si>
  <si>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</si>
  <si>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</si>
  <si>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</si>
  <si>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</si>
  <si>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</si>
  <si>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</si>
  <si>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</si>
  <si>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</si>
  <si>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</si>
  <si>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</si>
  <si>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</si>
  <si>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</si>
  <si>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</si>
  <si>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</si>
  <si>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</si>
  <si>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</si>
  <si>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</si>
  <si>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</si>
  <si>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</si>
  <si>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</si>
  <si>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</si>
  <si>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</si>
  <si>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</si>
  <si>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</si>
  <si>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</si>
  <si>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</si>
  <si>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</si>
  <si>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</si>
  <si>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</si>
  <si>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</si>
  <si>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</si>
  <si>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</si>
  <si>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</si>
  <si>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</si>
  <si>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</si>
  <si>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</si>
  <si>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</si>
  <si>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</si>
  <si>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</si>
  <si>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</si>
  <si>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</si>
  <si>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</si>
  <si>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</si>
  <si>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</si>
  <si>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</si>
  <si>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</si>
  <si>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</si>
  <si>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</si>
  <si>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</si>
  <si>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</si>
  <si>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</si>
  <si>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</si>
  <si>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</si>
  <si>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</si>
  <si>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</si>
  <si>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</si>
  <si>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</si>
  <si>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</si>
  <si>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</si>
  <si>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</si>
  <si>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</si>
  <si>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</si>
  <si>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</si>
  <si>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</si>
  <si>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</si>
  <si>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</si>
  <si>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</si>
  <si>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</si>
  <si>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</si>
  <si>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</si>
  <si>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</si>
  <si>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</si>
  <si>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</si>
  <si>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</si>
  <si>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</si>
  <si>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</si>
  <si>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</si>
  <si>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</si>
  <si>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</si>
  <si>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</si>
  <si>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</si>
  <si>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</si>
  <si>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</si>
  <si>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</si>
  <si>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</si>
  <si>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</si>
  <si>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</si>
  <si>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</si>
  <si>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</si>
  <si>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</si>
  <si>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</si>
  <si>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</si>
  <si>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</si>
  <si>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</si>
  <si>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</si>
  <si>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</si>
  <si>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</si>
  <si>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</si>
  <si>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</si>
  <si>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</si>
  <si>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</si>
  <si>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</si>
  <si>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</si>
  <si>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</si>
  <si>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</si>
  <si>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</si>
  <si>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</si>
  <si>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</si>
  <si>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</si>
  <si>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</si>
  <si>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</si>
  <si>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</si>
  <si>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</si>
  <si>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</si>
  <si>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</si>
  <si>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</si>
  <si>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</si>
  <si>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</si>
  <si>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</si>
  <si>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</si>
  <si>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</si>
  <si>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</si>
  <si>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</si>
  <si>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</si>
  <si>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</si>
  <si>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</si>
  <si>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</si>
  <si>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</si>
  <si>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</si>
  <si>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</si>
  <si>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</si>
  <si>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</si>
  <si>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</si>
  <si>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</si>
  <si>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</si>
  <si>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</si>
  <si>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</si>
  <si>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</si>
  <si>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</si>
  <si>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</si>
  <si>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</si>
  <si>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</si>
  <si>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</si>
  <si>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</si>
  <si>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</si>
  <si>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</si>
  <si>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</si>
  <si>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</si>
  <si>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</si>
  <si>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</si>
  <si>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</si>
  <si>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</si>
  <si>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</si>
  <si>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</si>
  <si>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</si>
  <si>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</si>
  <si>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</si>
  <si>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</si>
  <si>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</si>
  <si>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</si>
  <si>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</si>
  <si>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</si>
  <si>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</si>
  <si>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</si>
  <si>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</si>
  <si>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</si>
  <si>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</si>
  <si>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</si>
  <si>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</si>
  <si>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</si>
  <si>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</si>
  <si>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</si>
  <si>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</si>
  <si>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</si>
  <si>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</si>
  <si>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</si>
  <si>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</si>
  <si>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</si>
  <si>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</si>
  <si>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</si>
  <si>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</si>
  <si>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</si>
  <si>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</si>
  <si>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</si>
  <si>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</si>
  <si>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</si>
  <si>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</si>
  <si>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</si>
  <si>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</si>
  <si>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</si>
  <si>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</si>
  <si>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</si>
  <si>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</si>
  <si>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</si>
  <si>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</si>
  <si>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</si>
  <si>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</si>
  <si>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</si>
  <si>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</si>
  <si>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</si>
  <si>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</si>
  <si>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</si>
  <si>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</si>
  <si>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</si>
  <si>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</si>
  <si>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</si>
  <si>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</si>
  <si>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</si>
  <si>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</si>
  <si>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</si>
  <si>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</si>
  <si>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</si>
  <si>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</si>
  <si>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</si>
  <si>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</si>
  <si>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</si>
  <si>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</si>
  <si>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</si>
  <si>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</si>
  <si>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</si>
  <si>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</si>
  <si>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</si>
  <si>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</si>
  <si>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</si>
  <si>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</si>
  <si>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</si>
  <si>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</si>
  <si>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</si>
  <si>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</si>
  <si>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</si>
  <si>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</si>
  <si>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</si>
  <si>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</si>
  <si>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</si>
  <si>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</si>
  <si>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</si>
  <si>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</si>
  <si>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</si>
  <si>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</si>
  <si>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</si>
  <si>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</si>
  <si>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</si>
  <si>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</si>
  <si>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</si>
  <si>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</si>
  <si>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</si>
  <si>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</si>
  <si>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</si>
  <si>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</si>
  <si>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</si>
  <si>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</si>
  <si>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</si>
  <si>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</si>
  <si>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</si>
  <si>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</si>
  <si>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</si>
  <si>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</si>
  <si>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</si>
  <si>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</si>
  <si>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</si>
  <si>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</si>
  <si>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</si>
  <si>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</si>
  <si>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</si>
  <si>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</si>
  <si>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</si>
  <si>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</si>
  <si>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</si>
  <si>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</si>
  <si>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</si>
  <si>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</si>
  <si>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</si>
  <si>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</si>
  <si>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</si>
  <si>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</si>
  <si>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</si>
  <si>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</si>
  <si>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</si>
  <si>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</si>
  <si>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</si>
  <si>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</si>
  <si>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</si>
  <si>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</si>
  <si>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</si>
  <si>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</si>
  <si>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</si>
  <si>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</si>
  <si>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</si>
  <si>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</si>
  <si>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</si>
  <si>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</si>
  <si>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</si>
  <si>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</si>
  <si>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</si>
  <si>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</si>
  <si>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</si>
  <si>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</si>
  <si>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</si>
  <si>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</si>
  <si>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</si>
  <si>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</si>
  <si>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</si>
  <si>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</si>
  <si>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</si>
  <si>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</si>
  <si>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</si>
  <si>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</si>
  <si>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</si>
  <si>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</si>
  <si>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</si>
  <si>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</si>
  <si>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</si>
  <si>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</si>
  <si>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</si>
  <si>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</si>
  <si>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</si>
  <si>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</si>
  <si>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</si>
  <si>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</si>
  <si>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</si>
  <si>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</si>
  <si>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</si>
  <si>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</si>
  <si>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</si>
  <si>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</si>
  <si>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</si>
  <si>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</si>
  <si>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</si>
  <si>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</si>
  <si>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</si>
  <si>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</si>
  <si>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</si>
  <si>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</si>
  <si>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</si>
  <si>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</si>
  <si>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</si>
  <si>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</si>
  <si>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</si>
  <si>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</si>
  <si>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</si>
  <si>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</si>
  <si>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</si>
  <si>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</si>
  <si>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</si>
  <si>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</si>
  <si>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</si>
  <si>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</si>
  <si>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</si>
  <si>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</si>
  <si>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</si>
  <si>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</si>
  <si>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</si>
  <si>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</si>
  <si>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</si>
  <si>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</si>
  <si>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</si>
  <si>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</si>
  <si>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</si>
  <si>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</si>
  <si>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</si>
  <si>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</si>
  <si>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</si>
  <si>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</si>
  <si>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</si>
  <si>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</si>
  <si>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</si>
  <si>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</si>
  <si>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</si>
  <si>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</si>
  <si>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</si>
  <si>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</si>
  <si>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</si>
  <si>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</si>
  <si>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</si>
  <si>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</si>
  <si>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</si>
  <si>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</si>
  <si>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</si>
  <si>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</si>
  <si>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</si>
  <si>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</si>
  <si>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</si>
  <si>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</si>
  <si>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</si>
  <si>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</si>
  <si>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</si>
  <si>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</si>
  <si>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</si>
  <si>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</si>
  <si>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</si>
  <si>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</si>
  <si>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</si>
  <si>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</si>
  <si>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</si>
  <si>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</si>
  <si>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</si>
  <si>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</si>
  <si>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</si>
  <si>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</si>
  <si>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</si>
  <si>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</si>
  <si>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</si>
  <si>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</si>
  <si>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</si>
  <si>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</si>
  <si>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</si>
  <si>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</si>
  <si>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</si>
  <si>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</si>
  <si>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</si>
  <si>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</si>
  <si>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</si>
  <si>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</si>
  <si>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</si>
  <si>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</si>
  <si>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</si>
  <si>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</si>
  <si>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</si>
  <si>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</si>
  <si>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</si>
  <si>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</si>
  <si>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</si>
  <si>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</si>
  <si>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</si>
  <si>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</si>
  <si>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</si>
  <si>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</si>
  <si>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</si>
  <si>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</si>
  <si>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</si>
  <si>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</si>
  <si>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</si>
  <si>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</si>
  <si>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</si>
  <si>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</si>
  <si>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</si>
  <si>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</si>
  <si>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</si>
  <si>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</si>
  <si>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</si>
  <si>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</si>
  <si>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</si>
  <si>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</si>
  <si>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</si>
  <si>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</si>
  <si>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</si>
  <si>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</si>
  <si>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</si>
  <si>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</si>
  <si>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</si>
  <si>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</si>
  <si>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</si>
  <si>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</si>
  <si>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</si>
  <si>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</si>
  <si>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</si>
  <si>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</si>
  <si>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</si>
  <si>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</si>
  <si>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</si>
  <si>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</si>
  <si>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</si>
  <si>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</si>
  <si>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</si>
  <si>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</si>
  <si>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</si>
  <si>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</si>
  <si>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</si>
  <si>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</si>
  <si>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</si>
  <si>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</si>
  <si>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</si>
  <si>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</si>
  <si>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</si>
  <si>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</si>
  <si>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</si>
  <si>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</si>
  <si>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</si>
  <si>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</si>
  <si>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</si>
  <si>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</si>
  <si>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</si>
  <si>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</si>
  <si>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</si>
  <si>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</si>
  <si>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</si>
  <si>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</si>
  <si>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</si>
  <si>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</si>
  <si>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</si>
  <si>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</si>
  <si>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</si>
  <si>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</si>
  <si>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</si>
  <si>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</si>
  <si>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</si>
  <si>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</si>
  <si>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</si>
  <si>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</si>
  <si>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</si>
  <si>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</si>
  <si>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</si>
  <si>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</si>
  <si>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</si>
  <si>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</si>
  <si>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</si>
  <si>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</si>
  <si>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</si>
  <si>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</si>
  <si>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</si>
  <si>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</si>
  <si>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</si>
  <si>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</si>
  <si>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</si>
  <si>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</si>
  <si>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</si>
  <si>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</si>
  <si>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</si>
  <si>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</si>
  <si>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</si>
  <si>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</si>
  <si>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</si>
  <si>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</si>
  <si>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</si>
  <si>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</si>
  <si>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</si>
  <si>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</si>
  <si>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</si>
  <si>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</si>
  <si>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</si>
  <si>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</si>
  <si>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</si>
  <si>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</si>
  <si>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</si>
  <si>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</si>
  <si>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</si>
  <si>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</si>
  <si>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</si>
  <si>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</si>
  <si>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</si>
  <si>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</si>
  <si>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</si>
  <si>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</si>
  <si>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</si>
  <si>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</si>
  <si>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</si>
  <si>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</si>
  <si>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</si>
  <si>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</si>
  <si>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</si>
  <si>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</si>
  <si>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</si>
  <si>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</si>
  <si>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</si>
  <si>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</si>
  <si>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</si>
  <si>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</si>
  <si>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</si>
  <si>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</si>
  <si>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</si>
  <si>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</si>
  <si>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</si>
  <si>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</si>
  <si>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</si>
  <si>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</si>
  <si>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</si>
  <si>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</si>
  <si>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</si>
  <si>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</si>
  <si>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</si>
  <si>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</si>
  <si>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</si>
  <si>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</si>
  <si>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</si>
  <si>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</si>
  <si>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</si>
  <si>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</si>
  <si>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</si>
  <si>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</si>
  <si>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</si>
  <si>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</si>
  <si>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</si>
  <si>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</si>
  <si>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</si>
  <si>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</si>
  <si>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</si>
  <si>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</si>
  <si>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</si>
  <si>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</si>
  <si>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</si>
  <si>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</si>
  <si>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</si>
  <si>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</si>
  <si>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</si>
  <si>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</si>
  <si>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</si>
  <si>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</si>
  <si>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</si>
  <si>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</si>
  <si>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</si>
  <si>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</si>
  <si>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</si>
  <si>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</si>
  <si>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</si>
  <si>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</si>
  <si>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</si>
  <si>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</si>
  <si>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</si>
  <si>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</si>
  <si>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</si>
  <si>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</si>
  <si>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</si>
  <si>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</si>
  <si>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</si>
  <si>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</si>
  <si>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</si>
  <si>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</si>
  <si>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</si>
  <si>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</si>
  <si>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</si>
  <si>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</si>
  <si>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</si>
  <si>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</si>
  <si>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</si>
  <si>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</si>
  <si>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</si>
  <si>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</si>
  <si>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</si>
  <si>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</si>
  <si>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</si>
  <si>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</si>
  <si>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</si>
  <si>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</si>
  <si>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</si>
  <si>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</si>
  <si>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</si>
  <si>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</si>
  <si>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</si>
  <si>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</si>
  <si>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</si>
  <si>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</si>
  <si>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</si>
  <si>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</si>
  <si>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</si>
  <si>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</si>
  <si>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</si>
  <si>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</si>
  <si>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</si>
  <si>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</si>
  <si>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</si>
  <si>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</si>
  <si>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</si>
  <si>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</si>
  <si>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</si>
  <si>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</si>
  <si>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</si>
  <si>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</si>
  <si>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</si>
  <si>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</si>
  <si>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</si>
  <si>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</si>
  <si>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</si>
  <si>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</si>
  <si>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</si>
  <si>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</si>
  <si>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</si>
  <si>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</si>
  <si>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</si>
  <si>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</si>
  <si>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</si>
  <si>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</si>
  <si>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</si>
  <si>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</si>
  <si>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</si>
  <si>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</si>
  <si>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</si>
  <si>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</si>
  <si>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</si>
  <si>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</si>
  <si>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</si>
  <si>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</si>
  <si>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</si>
  <si>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</si>
  <si>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</si>
  <si>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</si>
  <si>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</si>
  <si>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</si>
  <si>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</si>
  <si>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</si>
  <si>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</si>
  <si>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</si>
  <si>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</si>
  <si>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</si>
  <si>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</si>
  <si>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</si>
  <si>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</si>
  <si>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</si>
  <si>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</si>
  <si>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</si>
  <si>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</si>
  <si>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</si>
  <si>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</si>
  <si>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</si>
  <si>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</si>
  <si>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</si>
  <si>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</si>
  <si>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</si>
  <si>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</si>
  <si>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</si>
  <si>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</si>
  <si>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</si>
  <si>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</si>
  <si>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</si>
  <si>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</si>
  <si>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</si>
  <si>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</si>
  <si>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</si>
  <si>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</si>
  <si>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</si>
  <si>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</si>
  <si>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</si>
  <si>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</si>
  <si>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</si>
  <si>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</si>
  <si>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</si>
  <si>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</si>
  <si>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</si>
  <si>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</si>
  <si>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</si>
  <si>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</si>
  <si>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</si>
  <si>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</si>
  <si>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</si>
  <si>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</si>
  <si>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</si>
  <si>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</si>
  <si>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</si>
  <si>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</si>
  <si>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</si>
  <si>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</si>
  <si>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</si>
  <si>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</si>
  <si>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</si>
  <si>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</si>
  <si>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</si>
  <si>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</si>
  <si>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</si>
  <si>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</si>
  <si>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</si>
  <si>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</si>
  <si>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</si>
  <si>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</si>
  <si>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</si>
  <si>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</si>
  <si>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</si>
  <si>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</si>
  <si>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</si>
  <si>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</si>
  <si>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</si>
  <si>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</si>
  <si>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</si>
  <si>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</si>
  <si>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</si>
  <si>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</si>
  <si>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</si>
  <si>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</si>
  <si>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</si>
  <si>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</si>
  <si>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</si>
  <si>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</si>
  <si>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</si>
  <si>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</si>
  <si>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</si>
  <si>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</si>
  <si>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</si>
  <si>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</si>
  <si>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</si>
  <si>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</si>
  <si>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</si>
  <si>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</si>
  <si>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</si>
  <si>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</si>
  <si>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</si>
  <si>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</si>
  <si>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</si>
  <si>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</si>
  <si>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</si>
  <si>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</si>
  <si>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</si>
  <si>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</si>
  <si>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</si>
  <si>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</si>
  <si>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</si>
  <si>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</si>
  <si>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</si>
  <si>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</si>
  <si>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</si>
  <si>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</si>
  <si>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</si>
  <si>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</si>
  <si>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</si>
  <si>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</si>
  <si>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</si>
  <si>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</si>
  <si>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</si>
  <si>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</si>
  <si>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</si>
  <si>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</si>
  <si>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</si>
  <si>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</si>
  <si>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</si>
  <si>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</si>
  <si>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</si>
  <si>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</si>
  <si>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</si>
  <si>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</si>
  <si>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</si>
  <si>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</si>
  <si>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</si>
  <si>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</si>
  <si>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</si>
  <si>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</si>
  <si>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</si>
  <si>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</si>
  <si>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</si>
  <si>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</si>
  <si>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</si>
  <si>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</si>
  <si>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</si>
  <si>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</si>
  <si>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</si>
  <si>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</si>
  <si>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</si>
  <si>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</si>
  <si>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</si>
  <si>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</si>
  <si>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</si>
  <si>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</si>
  <si>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</si>
  <si>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</si>
  <si>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</si>
  <si>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</si>
  <si>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</si>
  <si>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</si>
  <si>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</si>
  <si>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</si>
  <si>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</si>
  <si>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</si>
  <si>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</si>
  <si>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</si>
  <si>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</si>
  <si>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</si>
  <si>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</si>
  <si>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</si>
  <si>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</si>
  <si>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</si>
  <si>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</si>
  <si>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</si>
  <si>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</si>
  <si>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</si>
  <si>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</si>
  <si>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</si>
  <si>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</si>
  <si>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</si>
  <si>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</si>
  <si>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</si>
  <si>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</si>
  <si>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</si>
  <si>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</si>
  <si>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</si>
  <si>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</si>
  <si>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</si>
  <si>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</si>
  <si>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</si>
  <si>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</si>
  <si>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</si>
  <si>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</si>
  <si>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</si>
  <si>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</si>
  <si>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</si>
  <si>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</si>
  <si>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</si>
  <si>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</si>
  <si>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</si>
  <si>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</si>
  <si>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</si>
  <si>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</si>
  <si>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</si>
  <si>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</si>
  <si>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</si>
  <si>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</si>
  <si>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</si>
  <si>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</si>
  <si>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</si>
  <si>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</si>
  <si>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</si>
  <si>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</si>
  <si>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</si>
  <si>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</si>
  <si>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</si>
  <si>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</si>
  <si>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</si>
  <si>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</si>
  <si>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</si>
  <si>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</si>
  <si>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</si>
  <si>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</si>
  <si>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</si>
  <si>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</si>
  <si>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</si>
  <si>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</si>
  <si>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</si>
  <si>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</si>
  <si>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</si>
  <si>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</si>
  <si>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</si>
  <si>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</si>
  <si>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</si>
  <si>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</si>
  <si>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</si>
  <si>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</si>
  <si>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</si>
  <si>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</si>
  <si>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</si>
  <si>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</si>
  <si>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</si>
  <si>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</si>
  <si>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</si>
  <si>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</si>
  <si>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</si>
  <si>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</si>
  <si>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</si>
  <si>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</si>
  <si>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</si>
  <si>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</si>
  <si>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</si>
  <si>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</si>
  <si>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</si>
  <si>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</si>
  <si>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</si>
  <si>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</si>
  <si>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</si>
  <si>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</si>
  <si>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</si>
  <si>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</si>
  <si>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</si>
  <si>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</si>
  <si>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</si>
  <si>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</si>
  <si>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</si>
  <si>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</si>
  <si>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</si>
  <si>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</si>
  <si>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</si>
  <si>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</si>
  <si>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</si>
  <si>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</si>
  <si>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</si>
  <si>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</si>
  <si>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</si>
  <si>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</si>
  <si>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</si>
  <si>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</si>
  <si>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</si>
  <si>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</si>
  <si>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</si>
  <si>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</si>
  <si>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</si>
  <si>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</si>
  <si>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</si>
  <si>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</si>
  <si>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</si>
  <si>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</si>
  <si>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</si>
  <si>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</si>
  <si>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</si>
  <si>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</si>
  <si>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</si>
  <si>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</si>
  <si>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</si>
  <si>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</si>
  <si>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</si>
  <si>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</si>
  <si>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</si>
  <si>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</si>
  <si>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</si>
  <si>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</si>
  <si>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</si>
  <si>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</si>
  <si>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</si>
  <si>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</si>
  <si>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</si>
  <si>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</si>
  <si>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</si>
  <si>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</si>
  <si>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</si>
  <si>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</si>
  <si>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</si>
  <si>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</si>
  <si>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</si>
  <si>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</si>
  <si>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</si>
  <si>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</si>
  <si>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</si>
  <si>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</si>
  <si>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</si>
  <si>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</si>
  <si>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</si>
  <si>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</si>
  <si>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</si>
  <si>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</si>
  <si>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</si>
  <si>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</si>
  <si>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</si>
  <si>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</si>
  <si>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</si>
  <si>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</si>
  <si>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</si>
  <si>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</si>
  <si>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</si>
  <si>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</si>
  <si>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</si>
  <si>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</si>
  <si>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</si>
  <si>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</si>
  <si>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</si>
  <si>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</si>
  <si>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</si>
  <si>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</si>
  <si>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</si>
  <si>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</si>
  <si>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</si>
  <si>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</si>
  <si>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</si>
  <si>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</si>
  <si>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</si>
  <si>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</si>
  <si>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</si>
  <si>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</si>
  <si>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</si>
  <si>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</si>
  <si>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</si>
  <si>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</si>
  <si>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</si>
  <si>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</si>
  <si>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</si>
  <si>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</si>
  <si>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</si>
  <si>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</si>
  <si>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</si>
  <si>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</si>
  <si>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</si>
  <si>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</si>
  <si>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</si>
  <si>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</si>
  <si>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</si>
  <si>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</si>
  <si>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</si>
  <si>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</si>
  <si>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</si>
  <si>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</si>
  <si>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</si>
  <si>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</si>
  <si>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</si>
  <si>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</si>
  <si>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</si>
  <si>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</si>
  <si>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</si>
  <si>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</si>
  <si>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</si>
  <si>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</si>
  <si>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</si>
  <si>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</si>
  <si>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</si>
  <si>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</si>
  <si>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</si>
  <si>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</si>
  <si>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</si>
  <si>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</si>
  <si>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</si>
  <si>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</si>
  <si>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</si>
  <si>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</si>
  <si>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</si>
  <si>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</si>
  <si>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</si>
  <si>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</si>
  <si>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</si>
  <si>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</si>
  <si>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</si>
  <si>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</si>
  <si>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</si>
  <si>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</si>
  <si>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</si>
  <si>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</si>
  <si>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</si>
  <si>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</si>
  <si>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</si>
  <si>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</si>
  <si>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</si>
  <si>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</si>
  <si>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</si>
  <si>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</si>
  <si>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</si>
  <si>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</si>
  <si>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</si>
  <si>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</si>
  <si>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</si>
  <si>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</si>
  <si>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</si>
  <si>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</si>
  <si>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</si>
  <si>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</si>
  <si>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</si>
  <si>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</si>
  <si>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</si>
  <si>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</si>
  <si>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</si>
  <si>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</si>
  <si>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</si>
  <si>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</si>
  <si>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</si>
  <si>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</si>
  <si>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</si>
  <si>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</si>
  <si>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</si>
  <si>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</si>
  <si>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</si>
  <si>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</si>
  <si>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</si>
  <si>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</si>
  <si>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</si>
  <si>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</si>
  <si>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</si>
  <si>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</si>
  <si>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</si>
  <si>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</si>
  <si>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</si>
  <si>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</si>
  <si>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</si>
  <si>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</si>
  <si>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</si>
  <si>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</si>
  <si>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</si>
  <si>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</si>
  <si>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</si>
  <si>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</si>
  <si>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</si>
  <si>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</si>
  <si>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</si>
  <si>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</si>
  <si>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</si>
  <si>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</si>
  <si>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</si>
  <si>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</si>
  <si>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</si>
  <si>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</si>
  <si>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</si>
  <si>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</si>
  <si>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</si>
  <si>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</si>
  <si>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</si>
  <si>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</si>
  <si>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</si>
  <si>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</si>
  <si>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</si>
  <si>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</si>
  <si>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</si>
  <si>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</si>
  <si>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</si>
  <si>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</si>
  <si>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</si>
  <si>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</si>
  <si>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</si>
  <si>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</si>
  <si>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</si>
  <si>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</si>
  <si>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</si>
  <si>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</si>
  <si>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</si>
  <si>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</si>
  <si>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</si>
  <si>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</si>
  <si>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</si>
  <si>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</si>
  <si>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</si>
  <si>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</si>
  <si>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</si>
  <si>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</si>
  <si>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</si>
  <si>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</si>
  <si>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</si>
  <si>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</si>
  <si>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</si>
  <si>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</si>
  <si>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</si>
  <si>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</si>
  <si>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</si>
  <si>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</si>
  <si>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</si>
  <si>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</si>
  <si>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</si>
  <si>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</si>
  <si>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</si>
  <si>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</si>
  <si>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</si>
  <si>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</si>
  <si>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</si>
  <si>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</si>
  <si>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</si>
  <si>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</si>
  <si>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</si>
  <si>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</si>
  <si>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</si>
  <si>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</si>
  <si>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</si>
  <si>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</si>
  <si>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</si>
  <si>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</si>
  <si>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</si>
  <si>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</si>
  <si>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</si>
  <si>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</si>
  <si>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</si>
  <si>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</si>
  <si>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</si>
  <si>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</si>
  <si>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</si>
  <si>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</si>
  <si>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</si>
  <si>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</si>
  <si>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</si>
  <si>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</si>
  <si>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</si>
  <si>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</si>
  <si>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</si>
  <si>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</si>
  <si>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</si>
  <si>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</si>
  <si>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</si>
  <si>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</si>
  <si>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</si>
  <si>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</si>
  <si>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</si>
  <si>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</si>
  <si>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</si>
  <si>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</si>
  <si>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</si>
  <si>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</si>
  <si>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</si>
  <si>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</si>
  <si>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</si>
  <si>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</si>
  <si>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</si>
  <si>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</si>
  <si>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</si>
  <si>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</si>
  <si>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</si>
  <si>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</si>
  <si>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</si>
  <si>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</si>
  <si>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</si>
  <si>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</si>
  <si>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</si>
  <si>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</si>
  <si>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</si>
  <si>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</si>
  <si>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</si>
  <si>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</si>
  <si>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</si>
  <si>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</si>
  <si>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</si>
  <si>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</si>
  <si>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</si>
  <si>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</si>
  <si>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</si>
  <si>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</si>
  <si>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</si>
  <si>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</si>
  <si>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</si>
  <si>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</si>
  <si>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</si>
  <si>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</si>
  <si>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</si>
  <si>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</si>
  <si>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</si>
  <si>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</si>
  <si>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</si>
  <si>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</si>
  <si>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</si>
  <si>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</si>
  <si>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</si>
  <si>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</si>
  <si>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</si>
  <si>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Unique rapid-cycle evaluation technology provides insight into which tools are moving the needle with usage, cost, and outcomes analyses.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</si>
  <si>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</si>
  <si>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</si>
  <si>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</si>
  <si>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</si>
  <si>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</si>
  <si>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</si>
  <si>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</si>
  <si>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</si>
  <si>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</si>
  <si>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</si>
  <si>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</si>
  <si>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</si>
  <si>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</si>
  <si>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</si>
  <si>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</si>
  <si>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</si>
  <si>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</si>
  <si>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</si>
  <si>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</si>
  <si>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</si>
  <si>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</si>
  <si>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</si>
  <si>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</si>
  <si>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</si>
  <si>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</si>
  <si>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</si>
  <si>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r>
  </si>
  <si>
    <r>
      <rPr>
        <sz val="11"/>
        <color rgb="FF000000"/>
        <rFont val="Verdana"/>
        <family val="2"/>
      </rPr>
      <t>Third-party vulnerability testing occurs annually, the most recent third-party test being completed in August 2022.</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</si>
  <si>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</si>
  <si>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</si>
  <si>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</si>
  <si>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</si>
  <si>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</si>
  <si>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</si>
  <si>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</si>
  <si>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</si>
  <si>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</si>
  <si>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LearnPlatform currently supports data storage in the following regions:</t>
    </r>
    <r>
      <rPr>
        <sz val="12"/>
        <color rgb="FF000000"/>
        <rFont val="Verdana"/>
        <family val="2"/>
      </rPr>
      <t xml:space="preserve">
</t>
    </r>
    <r>
      <rPr>
        <sz val="11"/>
        <color rgb="FF000000"/>
        <rFont val="Verdana"/>
        <family val="2"/>
      </rPr>
      <t xml:space="preserve"> • Virginia (US-East-1)</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</si>
  <si>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</si>
  <si>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</si>
  <si>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</si>
  <si>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</si>
  <si>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</si>
  <si>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</si>
  <si>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</si>
  <si>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</si>
  <si>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</si>
  <si>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</si>
  <si>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</si>
  <si>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</si>
  <si>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</si>
  <si>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</si>
  <si>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</si>
  <si>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</si>
  <si>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</si>
  <si>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</si>
  <si>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</si>
  <si>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</si>
  <si>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</si>
  <si>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</si>
  <si>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LearnPlatform utilizes AWS WAF.</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</si>
  <si>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</si>
  <si>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</si>
  <si>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</si>
  <si>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</si>
  <si>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</si>
  <si>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</si>
  <si>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</si>
  <si>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</si>
  <si>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</si>
  <si>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At this time, LearnPlatform has not undergone a WCAG 2.1 external audit. As with all Instructure products, as accessibility issues are discovered they will be prioritized and corrected to ensure ongoing compliance.</t>
  </si>
  <si>
    <t>Instructure’s general liability insurance includes Cyber Errors &amp; Omissions coverage (referred to as "Professional Errors &amp; Omission"). Instructure’s certificate of liability insurance is provided with the LearnPlatform Compliance Package.</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</si>
  <si>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t>
  </si>
  <si>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</si>
  <si>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</si>
  <si>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LearnPlatform is generally keyboard accessible with full ability to navigate to and away from components and visible focus indicators.</t>
    </r>
  </si>
  <si>
    <t>LearnPlatform acts as a Service Provider and will integrate with any Identity Provider implementing SSO with SAML 2.0 (e.g. Google SSO, Azure, Active Directory (ADFS)). In addition to SAML 2.0, LearnPlatform can also support some OAuth 2.0 authorization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</si>
</sst>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0.66666666666666663</c:v>
                </c:pt>
                <c:pt idx="3">
                  <c:v>1</c:v>
                </c:pt>
                <c:pt idx="4">
                  <c:v>0.89189189189189189</c:v>
                </c:pt>
                <c:pt idx="5">
                  <c:v>0.8571428571428571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3213100</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971800" cy="2374900"/>
          <a:chOff x="13347700" y="2908300"/>
          <a:chExt cx="2661630"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66163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LearnPlatform Compliance Package.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inst.bid/learnplatform/dl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9"/>
      <c r="D1" s="309"/>
      <c r="E1" s="353" t="s">
        <v>170</v>
      </c>
      <c r="F1" s="309"/>
      <c r="G1" s="309"/>
      <c r="H1" s="354" t="s">
        <v>171</v>
      </c>
      <c r="I1" s="309"/>
      <c r="J1" s="355" t="s">
        <v>172</v>
      </c>
      <c r="K1" s="309"/>
      <c r="L1" s="309"/>
      <c r="M1" s="356" t="s">
        <v>173</v>
      </c>
      <c r="N1" s="309"/>
      <c r="O1" s="309"/>
      <c r="P1" s="309"/>
      <c r="Q1" s="309"/>
      <c r="R1" s="309"/>
      <c r="S1" s="309"/>
      <c r="T1" s="309"/>
      <c r="U1" s="351" t="s">
        <v>174</v>
      </c>
      <c r="V1" s="309"/>
      <c r="W1" s="309"/>
      <c r="X1" s="309"/>
      <c r="Y1" s="309"/>
      <c r="Z1" s="309"/>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0.85185185185185186</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1495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39"/>
      <c r="E1" s="139"/>
      <c r="F1" s="139"/>
      <c r="G1" s="139"/>
      <c r="H1" s="139"/>
      <c r="I1" s="14"/>
      <c r="J1" s="6"/>
      <c r="K1" s="6"/>
      <c r="L1" s="6"/>
      <c r="M1" s="6"/>
      <c r="N1" s="6"/>
      <c r="O1" s="6"/>
      <c r="P1" s="6"/>
      <c r="Q1" s="6"/>
      <c r="R1" s="6"/>
      <c r="S1" s="6"/>
      <c r="T1" s="6"/>
      <c r="U1" s="6"/>
      <c r="V1" s="6"/>
      <c r="W1" s="6"/>
    </row>
    <row r="2" spans="1:23" ht="25.5" customHeight="1" x14ac:dyDescent="0.15">
      <c r="A2" s="319" t="s">
        <v>20</v>
      </c>
      <c r="B2" s="270"/>
      <c r="C2" s="272"/>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08" zoomScaleNormal="100" workbookViewId="0">
      <selection activeCell="D65" sqref="D6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6"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7" t="s">
        <v>2249</v>
      </c>
      <c r="B2" s="288"/>
      <c r="C2" s="288"/>
      <c r="D2" s="288"/>
      <c r="E2" s="28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0">
        <v>45197</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0"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91"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2267</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2268</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3" t="s">
        <v>2269</v>
      </c>
      <c r="D9" s="284"/>
      <c r="E9" s="28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3" t="s">
        <v>2270</v>
      </c>
      <c r="D10" s="284"/>
      <c r="E10" s="28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2271</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2271</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2272</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2273</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2274</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2274</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2275</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2274</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2276</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2277</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0"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1"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0"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9" t="s">
        <v>2335</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2323</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60" x14ac:dyDescent="0.15">
      <c r="A27" s="16" t="s">
        <v>60</v>
      </c>
      <c r="B27" s="16" t="str">
        <f>VLOOKUP(A27,Questions!B$18:C$109,2,FALSE)</f>
        <v>Do you have a dedicated Software and System Development team(s)? (e.g. Customer Support, Implementation, Product Management, etc.)</v>
      </c>
      <c r="C27" s="23" t="s">
        <v>220</v>
      </c>
      <c r="D27" s="253" t="s">
        <v>2265</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2" t="s">
        <v>2324</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9" t="s">
        <v>2265</v>
      </c>
      <c r="D30" s="272"/>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0"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9" x14ac:dyDescent="0.15">
      <c r="A32" s="25" t="s">
        <v>64</v>
      </c>
      <c r="B32" s="16" t="str">
        <f>VLOOKUP(A32,Questions!B$18:C$109,2,FALSE)</f>
        <v>Have you undergone a SSAE 18 / SOC 2 audit?</v>
      </c>
      <c r="C32" s="23" t="s">
        <v>244</v>
      </c>
      <c r="D32" s="255" t="s">
        <v>2279</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2336</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2284</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2285</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2337</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5" t="s">
        <v>2338</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5" t="s">
        <v>2286</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0"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55" t="s">
        <v>2339</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2287</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50" x14ac:dyDescent="0.15">
      <c r="A48" s="16" t="s">
        <v>80</v>
      </c>
      <c r="B48" s="16" t="str">
        <f>VLOOKUP(A48,Questions!B$18:C$109,2,FALSE)</f>
        <v>Have you adopted a technical or legal accessibility standard of conformance for the product in question?</v>
      </c>
      <c r="C48" s="23" t="s">
        <v>244</v>
      </c>
      <c r="D48" s="255" t="s">
        <v>2341</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2288</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2342</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2343</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2" t="s">
        <v>2344</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0"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2325</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2326</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2327</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2328</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2329</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5" t="s">
        <v>2330</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0" t="s">
        <v>94</v>
      </c>
      <c r="B62" s="272"/>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2345</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2292</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3" t="s">
        <v>2333</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3" t="s">
        <v>2331</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2332</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0"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59" t="s">
        <v>220</v>
      </c>
      <c r="D73" s="258" t="s">
        <v>2293</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59" t="s">
        <v>220</v>
      </c>
      <c r="D74" s="258" t="s">
        <v>2294</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105" x14ac:dyDescent="0.15">
      <c r="A75" s="16" t="s">
        <v>107</v>
      </c>
      <c r="B75" s="16" t="str">
        <f>VLOOKUP(A75,Questions!B$18:C$109,2,FALSE)</f>
        <v>Are your systems and applications scanned for vulnerabilities [that are then remediated] prior to new releases?</v>
      </c>
      <c r="C75" s="259" t="s">
        <v>244</v>
      </c>
      <c r="D75" s="258" t="s">
        <v>2295</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59" t="s">
        <v>220</v>
      </c>
      <c r="D76" s="258" t="s">
        <v>2296</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59" t="s">
        <v>220</v>
      </c>
      <c r="D77" s="258" t="s">
        <v>2297</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0"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2298</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58" t="s">
        <v>2299</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2300</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58" t="s">
        <v>2301</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58" t="s">
        <v>2302</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2303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2304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0"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2305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58" t="s">
        <v>2306</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2307</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8" t="s">
        <v>2308</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2305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0"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2309</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0"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65" x14ac:dyDescent="0.15">
      <c r="A95" s="16" t="s">
        <v>128</v>
      </c>
      <c r="B95" s="16" t="str">
        <f>VLOOKUP(A95,Questions!B$18:C$109,2,FALSE)</f>
        <v>Do you use an automated IDS/IPS system to monitor for intrusions?</v>
      </c>
      <c r="C95" s="23" t="s">
        <v>220</v>
      </c>
      <c r="D95" s="258" t="s">
        <v>2310</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58" t="s">
        <v>2311</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2312</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0"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2313</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2314</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2340</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2315</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2316</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0" t="s">
        <v>137</v>
      </c>
      <c r="B104" s="272"/>
      <c r="C104" s="18" t="s">
        <v>53</v>
      </c>
      <c r="D104" s="261"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58" t="s">
        <v>2317</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2318</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58" t="s">
        <v>2334</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0" t="s">
        <v>141</v>
      </c>
      <c r="B108" s="272"/>
      <c r="C108" s="18"/>
      <c r="D108" s="261"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2319</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2320</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8" t="s">
        <v>2321</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2322</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0"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0"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0"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0" t="s">
        <v>87</v>
      </c>
      <c r="B44" s="272"/>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0"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0"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0"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0"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0"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0"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0"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0"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5"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296" t="s">
        <v>52</v>
      </c>
      <c r="B3" s="297"/>
      <c r="C3" s="297"/>
      <c r="D3" s="297"/>
      <c r="E3" s="297"/>
      <c r="F3" s="297"/>
      <c r="G3" s="297"/>
      <c r="H3" s="297"/>
      <c r="I3" s="297"/>
    </row>
    <row r="4" spans="1:9" ht="48" customHeight="1" x14ac:dyDescent="0.2">
      <c r="A4" s="298" t="s">
        <v>146</v>
      </c>
      <c r="B4" s="299"/>
      <c r="C4" s="299"/>
      <c r="D4" s="299"/>
      <c r="E4" s="299"/>
      <c r="F4" s="299"/>
      <c r="G4" s="299"/>
      <c r="H4" s="299"/>
      <c r="I4" s="299"/>
    </row>
    <row r="5" spans="1:9" ht="48" customHeight="1" x14ac:dyDescent="0.2">
      <c r="A5" s="74" t="s">
        <v>25</v>
      </c>
      <c r="B5" s="300" t="str">
        <f>'HECVAT - Lite | Vendor Response'!C6</f>
        <v>Instructure</v>
      </c>
      <c r="C5" s="272"/>
      <c r="D5" s="230"/>
      <c r="E5" s="230"/>
      <c r="F5" s="74" t="s">
        <v>27</v>
      </c>
      <c r="G5" s="295" t="str">
        <f>'HECVAT - Lite | Vendor Response'!C7</f>
        <v>LearnPlatform</v>
      </c>
      <c r="H5" s="270"/>
      <c r="I5" s="272"/>
    </row>
    <row r="6" spans="1:9" ht="48" customHeight="1" x14ac:dyDescent="0.2">
      <c r="A6" s="74" t="s">
        <v>35</v>
      </c>
      <c r="B6" s="301" t="str">
        <f>'HECVAT - Lite | Vendor Response'!C11</f>
        <v>See GNRL-08 for Instructure's contact information.</v>
      </c>
      <c r="C6" s="272"/>
      <c r="D6" s="231"/>
      <c r="E6" s="231"/>
      <c r="F6" s="74" t="s">
        <v>29</v>
      </c>
      <c r="G6" s="295" t="str">
        <f>'HECVAT - Lite | Vendor Response'!C8</f>
        <v>Unique rapid-cycle evaluation technology provides insight into which tools are moving the needle with usage, cost, and outcomes analyses.</v>
      </c>
      <c r="H6" s="270"/>
      <c r="I6" s="272"/>
    </row>
    <row r="7" spans="1:9" ht="48" customHeight="1" x14ac:dyDescent="0.2">
      <c r="A7" s="230" t="s">
        <v>37</v>
      </c>
      <c r="B7" s="313" t="str">
        <f>'HECVAT - Lite | Vendor Response'!C12</f>
        <v>See GNRL-08 for Instructure's contact information.</v>
      </c>
      <c r="C7" s="266"/>
      <c r="D7" s="232"/>
      <c r="E7" s="232"/>
      <c r="F7" s="74" t="s">
        <v>147</v>
      </c>
      <c r="G7" s="304" t="s">
        <v>148</v>
      </c>
      <c r="H7" s="297"/>
      <c r="I7" s="266"/>
    </row>
    <row r="8" spans="1:9" ht="48" customHeight="1" x14ac:dyDescent="0.2">
      <c r="A8" s="233" t="s">
        <v>149</v>
      </c>
      <c r="B8" s="314" t="str">
        <f>'HECVAT - Lite | Vendor Response'!C13</f>
        <v>Please reach out to your designated Customer Success Manager or Sales representative.
 For new clients, contact info@instructure.com</v>
      </c>
      <c r="C8" s="307"/>
      <c r="D8" s="234"/>
      <c r="E8" s="231"/>
      <c r="F8" s="235" t="s">
        <v>150</v>
      </c>
      <c r="G8" s="305">
        <f>'HECVAT - Lite | Vendor Response'!C3</f>
        <v>45197</v>
      </c>
      <c r="H8" s="306"/>
      <c r="I8" s="307"/>
    </row>
    <row r="9" spans="1:9" ht="24" customHeight="1" thickBot="1" x14ac:dyDescent="0.25">
      <c r="A9" s="173"/>
      <c r="B9" s="174"/>
      <c r="C9" s="174"/>
      <c r="D9" s="171"/>
      <c r="E9" s="171"/>
      <c r="F9" s="171"/>
      <c r="G9" s="172"/>
      <c r="H9" s="172"/>
      <c r="I9" s="172"/>
    </row>
    <row r="10" spans="1:9" ht="48" customHeight="1" thickBot="1" x14ac:dyDescent="0.2">
      <c r="A10" s="310" t="s">
        <v>2236</v>
      </c>
      <c r="B10" s="312"/>
      <c r="C10" s="170" t="s">
        <v>816</v>
      </c>
      <c r="D10" s="308"/>
      <c r="E10" s="308"/>
      <c r="F10" s="309"/>
      <c r="G10" s="309"/>
      <c r="H10" s="309"/>
      <c r="I10" s="309"/>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1495</v>
      </c>
      <c r="G25" s="249">
        <f>F25/D25</f>
        <v>0.85185185185185186</v>
      </c>
      <c r="H25" s="36"/>
      <c r="I25" s="36"/>
    </row>
    <row r="26" spans="1:10" ht="15.75" customHeight="1" thickBot="1" x14ac:dyDescent="0.2">
      <c r="A26" s="36"/>
      <c r="B26" s="36"/>
      <c r="C26" s="33"/>
      <c r="D26" s="36"/>
      <c r="E26" s="168"/>
      <c r="F26" s="168"/>
      <c r="G26" s="168"/>
      <c r="H26" s="168"/>
      <c r="I26" s="168"/>
    </row>
    <row r="27" spans="1:10" ht="48" customHeight="1" thickBot="1" x14ac:dyDescent="0.25">
      <c r="A27" s="315"/>
      <c r="B27" s="316"/>
      <c r="C27" s="316"/>
      <c r="D27" s="316"/>
      <c r="E27" s="187" t="s">
        <v>56</v>
      </c>
      <c r="F27" s="310" t="s">
        <v>2237</v>
      </c>
      <c r="G27" s="311"/>
      <c r="H27" s="311"/>
      <c r="I27" s="312"/>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7"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303"/>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2" t="str">
        <f>'HECVAT - Lite | Vendor Response'!C30:D30</f>
        <v/>
      </c>
      <c r="D37" s="303"/>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 WCAG 2.1 external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the most recent third-party test being completed in August 2022.</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0" t="s">
        <v>6</v>
      </c>
      <c r="B22" s="272"/>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0" t="s">
        <v>8</v>
      </c>
      <c r="B29" s="272"/>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0" t="s">
        <v>87</v>
      </c>
      <c r="B37" s="272"/>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0" t="s">
        <v>94</v>
      </c>
      <c r="B44" s="272"/>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0" t="s">
        <v>492</v>
      </c>
      <c r="B50" s="272"/>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0" t="s">
        <v>840</v>
      </c>
      <c r="B55" s="272"/>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0" t="s">
        <v>110</v>
      </c>
      <c r="B60" s="272"/>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0" t="s">
        <v>855</v>
      </c>
      <c r="B67" s="272"/>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0" t="s">
        <v>118</v>
      </c>
      <c r="B70" s="272"/>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0" t="s">
        <v>862</v>
      </c>
      <c r="B75" s="272"/>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0" t="s">
        <v>869</v>
      </c>
      <c r="B79" s="272"/>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0" t="s">
        <v>884</v>
      </c>
      <c r="B84" s="272"/>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0" t="s">
        <v>137</v>
      </c>
      <c r="B87" s="272"/>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0" t="s">
        <v>912</v>
      </c>
      <c r="B92" s="272"/>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0" t="s">
        <v>919</v>
      </c>
      <c r="B95" s="272"/>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0" t="s">
        <v>2255</v>
      </c>
      <c r="B1" s="321"/>
      <c r="C1" s="321"/>
      <c r="D1" s="321"/>
      <c r="E1" s="321"/>
      <c r="F1" s="322"/>
      <c r="G1" s="323" t="str">
        <f>'HECVAT - Lite | Vendor Response'!E1</f>
        <v>Version 3.04</v>
      </c>
      <c r="H1" s="324"/>
      <c r="I1" s="7"/>
      <c r="J1" s="7"/>
      <c r="K1" s="7"/>
      <c r="L1" s="7"/>
      <c r="M1" s="7"/>
      <c r="N1" s="7"/>
      <c r="O1" s="7"/>
      <c r="P1" s="7"/>
      <c r="Q1" s="7"/>
      <c r="R1" s="7"/>
      <c r="S1" s="7"/>
      <c r="T1" s="7"/>
      <c r="U1" s="7"/>
      <c r="V1" s="7"/>
      <c r="W1" s="7"/>
      <c r="X1" s="7"/>
      <c r="Y1" s="7"/>
      <c r="Z1" s="7"/>
    </row>
    <row r="2" spans="1:26" ht="36" customHeight="1" x14ac:dyDescent="0.2">
      <c r="A2" s="325"/>
      <c r="B2" s="326"/>
      <c r="C2" s="326"/>
      <c r="D2" s="326"/>
      <c r="E2" s="326"/>
      <c r="F2" s="326"/>
      <c r="G2" s="326"/>
      <c r="H2" s="327"/>
      <c r="I2" s="7"/>
      <c r="J2" s="7"/>
      <c r="K2" s="7"/>
      <c r="L2" s="7"/>
      <c r="M2" s="7"/>
      <c r="N2" s="7"/>
      <c r="O2" s="7"/>
      <c r="P2" s="7"/>
      <c r="Q2" s="7"/>
      <c r="R2" s="7"/>
      <c r="S2" s="7"/>
      <c r="T2" s="7"/>
      <c r="U2" s="7"/>
      <c r="V2" s="7"/>
      <c r="W2" s="7"/>
      <c r="X2" s="7"/>
      <c r="Y2" s="7"/>
      <c r="Z2" s="7"/>
    </row>
    <row r="3" spans="1:26" ht="32.25" customHeight="1" x14ac:dyDescent="0.2">
      <c r="A3" s="100" t="s">
        <v>926</v>
      </c>
      <c r="B3" s="273" t="str">
        <f>'HECVAT - Lite | Vendor Response'!C6</f>
        <v>Instructure</v>
      </c>
      <c r="C3" s="272"/>
      <c r="D3" s="8" t="s">
        <v>927</v>
      </c>
      <c r="E3" s="273" t="str">
        <f>'HECVAT - Lite | Vendor Response'!C7</f>
        <v>LearnPlatform</v>
      </c>
      <c r="F3" s="270"/>
      <c r="G3" s="270"/>
      <c r="H3" s="328"/>
    </row>
    <row r="4" spans="1:26" ht="32.25" customHeight="1" x14ac:dyDescent="0.2">
      <c r="A4" s="101" t="s">
        <v>928</v>
      </c>
      <c r="B4" s="338" t="str">
        <f>'HECVAT - Lite | Vendor Response'!C8</f>
        <v>Unique rapid-cycle evaluation technology provides insight into which tools are moving the needle with usage, cost, and outcomes analyses.</v>
      </c>
      <c r="C4" s="270"/>
      <c r="D4" s="270"/>
      <c r="E4" s="270"/>
      <c r="F4" s="270"/>
      <c r="G4" s="270"/>
      <c r="H4" s="328"/>
    </row>
    <row r="5" spans="1:26" ht="36" customHeight="1" x14ac:dyDescent="0.2">
      <c r="A5" s="339"/>
      <c r="B5" s="297"/>
      <c r="C5" s="266"/>
      <c r="D5" s="343" t="s">
        <v>929</v>
      </c>
      <c r="E5" s="272"/>
      <c r="F5" s="344"/>
      <c r="G5" s="297"/>
      <c r="H5" s="345"/>
    </row>
    <row r="6" spans="1:26" ht="35.25" customHeight="1" x14ac:dyDescent="0.2">
      <c r="A6" s="340"/>
      <c r="B6" s="341"/>
      <c r="C6" s="342"/>
      <c r="D6" s="102">
        <f>Values!J8</f>
        <v>0.85185185185185186</v>
      </c>
      <c r="E6" s="103" t="str">
        <f>IF(D6&gt;=0.9,"A",IF(D6&gt;=0.8,"B",IF(D6&gt;=0.7,"C",IF(D6&gt;=0.6,"D","F"))))</f>
        <v>B</v>
      </c>
      <c r="F6" s="346"/>
      <c r="G6" s="341"/>
      <c r="H6" s="347"/>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9" t="s">
        <v>935</v>
      </c>
      <c r="B20" s="330"/>
      <c r="C20" s="330"/>
      <c r="D20" s="330"/>
      <c r="E20" s="330"/>
      <c r="F20" s="330"/>
      <c r="G20" s="330"/>
      <c r="H20" s="331"/>
    </row>
    <row r="21" spans="1:26" ht="36" customHeight="1" x14ac:dyDescent="0.2">
      <c r="A21" s="332"/>
      <c r="B21" s="333"/>
      <c r="C21" s="334"/>
      <c r="D21" s="335" t="s">
        <v>151</v>
      </c>
      <c r="E21" s="336"/>
      <c r="F21" s="336"/>
      <c r="G21" s="336"/>
      <c r="H21" s="33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8" t="str">
        <f>IFERROR(IF(D23="N/A","N/A",VLOOKUP(D23,'Crosswalk Detail'!A:B,2,FALSE)),"")</f>
        <v>Monitoring and review of supplier services</v>
      </c>
      <c r="F23" s="348"/>
      <c r="G23" s="348"/>
      <c r="H23" s="34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8" t="str">
        <f>IFERROR(IF(D24="N/A","N/A",VLOOKUP(D24,'Crosswalk Detail'!A:B,2,FALSE)),"")</f>
        <v>Secure development policy</v>
      </c>
      <c r="F24" s="348"/>
      <c r="G24" s="348"/>
      <c r="H24" s="34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48" t="str">
        <f>IFERROR(IF(D25="N/A","N/A",VLOOKUP(D25,'Crosswalk Detail'!A:B,2,FALSE)),"")</f>
        <v>Identification of applicable legislation and contractual requirements</v>
      </c>
      <c r="F25" s="348"/>
      <c r="G25" s="348"/>
      <c r="H25" s="34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48" t="str">
        <f>IFERROR(IF(D26="N/A","N/A",VLOOKUP(D26,'Crosswalk Detail'!A:B,2,FALSE)),"")</f>
        <v>Privacy and protection of personally identifiable information</v>
      </c>
      <c r="F26" s="348"/>
      <c r="G26" s="348"/>
      <c r="H26" s="34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48" t="str">
        <f>IFERROR(IF(D27="N/A","N/A",VLOOKUP(D27,'Crosswalk Detail'!A:B,2,FALSE)),"")</f>
        <v/>
      </c>
      <c r="F27" s="348"/>
      <c r="G27" s="348"/>
      <c r="H27" s="34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48" t="str">
        <f>IFERROR(IF(D28="N/A","N/A",VLOOKUP(D28,'Crosswalk Detail'!A:B,2,FALSE)),"")</f>
        <v>User access provisioning</v>
      </c>
      <c r="F28" s="348"/>
      <c r="G28" s="348"/>
      <c r="H28" s="34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48" t="str">
        <f>IFERROR(IF(D29="N/A","N/A",VLOOKUP(D29,'Crosswalk Detail'!A:B,2,FALSE)),"")</f>
        <v>Documented operating procedures</v>
      </c>
      <c r="F29" s="348"/>
      <c r="G29" s="348"/>
      <c r="H29" s="34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48" t="str">
        <f>IFERROR(IF(D30="N/A","N/A",VLOOKUP(D30,'Crosswalk Detail'!A:B,2,FALSE)),"")</f>
        <v>Secure system engineering principles</v>
      </c>
      <c r="F30" s="348"/>
      <c r="G30" s="348"/>
      <c r="H30" s="34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48" t="str">
        <f>IFERROR(IF(D31="N/A","N/A",VLOOKUP(D31,'Crosswalk Detail'!A:B,2,FALSE)),"")</f>
        <v/>
      </c>
      <c r="F31" s="348"/>
      <c r="G31" s="348"/>
      <c r="H31" s="34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48" t="str">
        <f>IFERROR(IF(D32="N/A","N/A",VLOOKUP(D32,'Crosswalk Detail'!A:B,2,FALSE)),"")</f>
        <v/>
      </c>
      <c r="F32" s="348"/>
      <c r="G32" s="348"/>
      <c r="H32" s="34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48" t="str">
        <f>IFERROR(IF(D33="N/A","N/A",VLOOKUP(D33,'Crosswalk Detail'!A:B,2,FALSE)),"")</f>
        <v>Management of removable media</v>
      </c>
      <c r="F33" s="348"/>
      <c r="G33" s="348"/>
      <c r="H33" s="34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48" t="str">
        <f>IFERROR(IF(D34="N/A","N/A",VLOOKUP(D34,'Crosswalk Detail'!A:B,2,FALSE)),"")</f>
        <v>Physical security perimeter</v>
      </c>
      <c r="F34" s="348"/>
      <c r="G34" s="348"/>
      <c r="H34" s="34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8" t="str">
        <f>IFERROR(IF(D35="N/A","N/A",VLOOKUP(D35,'Crosswalk Detail'!A:B,2,FALSE)),"")</f>
        <v>Physical security perimeter</v>
      </c>
      <c r="F35" s="348"/>
      <c r="G35" s="348"/>
      <c r="H35" s="34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48" t="str">
        <f>IFERROR(IF(D36="N/A","N/A",VLOOKUP(D36,'Crosswalk Detail'!A:B,2,FALSE)),"")</f>
        <v>Physical security perimeter; Physical entry controls</v>
      </c>
      <c r="F36" s="348"/>
      <c r="G36" s="348"/>
      <c r="H36" s="34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8" t="str">
        <f>IFERROR(IF(D37="N/A","N/A",VLOOKUP(D37,'Crosswalk Detail'!A:B,2,FALSE)),"")</f>
        <v/>
      </c>
      <c r="F37" s="348"/>
      <c r="G37" s="348"/>
      <c r="H37" s="34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8" t="str">
        <f>IFERROR(IF(D38="N/A","N/A",VLOOKUP(D38,'Crosswalk Detail'!A:B,2,FALSE)),"")</f>
        <v/>
      </c>
      <c r="F38" s="348"/>
      <c r="G38" s="348"/>
      <c r="H38" s="34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8" t="str">
        <f>IFERROR(IF(D39="N/A","N/A",VLOOKUP(D39,'Crosswalk Detail'!A:B,2,FALSE)),"")</f>
        <v/>
      </c>
      <c r="F39" s="348"/>
      <c r="G39" s="348"/>
      <c r="H39" s="34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8" t="str">
        <f>IFERROR(IF(D40="N/A","N/A",VLOOKUP(D40,'Crosswalk Detail'!A:B,2,FALSE)),"")</f>
        <v/>
      </c>
      <c r="F40" s="348"/>
      <c r="G40" s="348"/>
      <c r="H40" s="34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8" t="str">
        <f>IFERROR(IF(D41="N/A","N/A",VLOOKUP(D41,'Crosswalk Detail'!A:B,2,FALSE)),"")</f>
        <v/>
      </c>
      <c r="F41" s="348"/>
      <c r="G41" s="348"/>
      <c r="H41" s="34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8" t="str">
        <f>IFERROR(IF(D42="N/A","N/A",VLOOKUP(D42,'Crosswalk Detail'!A:B,2,FALSE)),"")</f>
        <v/>
      </c>
      <c r="F42" s="348"/>
      <c r="G42" s="348"/>
      <c r="H42" s="34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8" t="str">
        <f>IFERROR(IF(D43="N/A","N/A",VLOOKUP(D43,'Crosswalk Detail'!A:B,2,FALSE)),"")</f>
        <v/>
      </c>
      <c r="F43" s="348"/>
      <c r="G43" s="348"/>
      <c r="H43" s="34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8" t="str">
        <f>IFERROR(IF(D44="N/A","N/A",VLOOKUP(D44,'Crosswalk Detail'!A:B,2,FALSE)),"")</f>
        <v/>
      </c>
      <c r="F44" s="348"/>
      <c r="G44" s="348"/>
      <c r="H44" s="34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48" t="str">
        <f>IFERROR(IF(D45="N/A","N/A",VLOOKUP(D45,'Crosswalk Detail'!A:B,2,FALSE)),"")</f>
        <v/>
      </c>
      <c r="F45" s="348"/>
      <c r="G45" s="348"/>
      <c r="H45" s="34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48" t="str">
        <f>IFERROR(IF(D46="N/A","N/A",VLOOKUP(D46,'Crosswalk Detail'!A:B,2,FALSE)),"")</f>
        <v/>
      </c>
      <c r="F46" s="348"/>
      <c r="G46" s="348"/>
      <c r="H46" s="34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48" t="str">
        <f>IFERROR(IF(D47="N/A","N/A",VLOOKUP(D47,'Crosswalk Detail'!A:B,2,FALSE)),"")</f>
        <v/>
      </c>
      <c r="F47" s="348"/>
      <c r="G47" s="348"/>
      <c r="H47" s="34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8" t="str">
        <f>IFERROR(IF(D48="N/A","N/A",VLOOKUP(D48,'Crosswalk Detail'!A:B,2,FALSE)),"")</f>
        <v/>
      </c>
      <c r="F48" s="348"/>
      <c r="G48" s="348"/>
      <c r="H48" s="34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8" t="str">
        <f>IFERROR(IF(D49="N/A","N/A",VLOOKUP(D49,'Crosswalk Detail'!A:B,2,FALSE)),"")</f>
        <v/>
      </c>
      <c r="F49" s="348"/>
      <c r="G49" s="348"/>
      <c r="H49" s="34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8" t="str">
        <f>IFERROR(IF(D50="N/A","N/A",VLOOKUP(D50,'Crosswalk Detail'!A:B,2,FALSE)),"")</f>
        <v/>
      </c>
      <c r="F50" s="348"/>
      <c r="G50" s="348"/>
      <c r="H50" s="34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8" t="str">
        <f>IFERROR(IF(D51="N/A","N/A",VLOOKUP(D51,'Crosswalk Detail'!A:B,2,FALSE)),"")</f>
        <v/>
      </c>
      <c r="F51" s="348"/>
      <c r="G51" s="348"/>
      <c r="H51" s="34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8" t="str">
        <f>IFERROR(IF(D52="N/A","N/A",VLOOKUP(D52,'Crosswalk Detail'!A:B,2,FALSE)),"")</f>
        <v/>
      </c>
      <c r="F52" s="348"/>
      <c r="G52" s="348"/>
      <c r="H52" s="34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8" t="str">
        <f>IFERROR(IF(D53="N/A","N/A",VLOOKUP(D53,'Crosswalk Detail'!A:B,2,FALSE)),"")</f>
        <v/>
      </c>
      <c r="F53" s="348"/>
      <c r="G53" s="348"/>
      <c r="H53" s="34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8" t="str">
        <f>IFERROR(IF(D54="N/A","N/A",VLOOKUP(D54,'Crosswalk Detail'!A:B,2,FALSE)),"")</f>
        <v/>
      </c>
      <c r="F54" s="348"/>
      <c r="G54" s="348"/>
      <c r="H54" s="34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0" t="s">
        <v>8</v>
      </c>
      <c r="B22" s="272"/>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0" t="s">
        <v>6</v>
      </c>
      <c r="B30" s="272"/>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0" t="s">
        <v>87</v>
      </c>
      <c r="B42" s="272"/>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0" t="s">
        <v>94</v>
      </c>
      <c r="B49" s="272"/>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0" t="s">
        <v>104</v>
      </c>
      <c r="B55" s="272"/>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0" t="s">
        <v>110</v>
      </c>
      <c r="B61" s="272"/>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0" t="s">
        <v>118</v>
      </c>
      <c r="B69" s="272"/>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0" t="s">
        <v>124</v>
      </c>
      <c r="B75" s="272"/>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0" t="s">
        <v>636</v>
      </c>
      <c r="B81" s="272"/>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0" t="s">
        <v>137</v>
      </c>
      <c r="B87" s="272"/>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0" t="s">
        <v>141</v>
      </c>
      <c r="B91" s="272"/>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2024-04-03T23:55:36Z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