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FD6B669-1C5B-A940-9C49-7F92C37AF6C9}"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J73" i="5" s="1"/>
  <c r="R87" i="5"/>
  <c r="S87" i="5" s="1"/>
  <c r="F40" i="3"/>
  <c r="F53" i="3"/>
  <c r="F67" i="3"/>
  <c r="F81" i="3"/>
  <c r="F95" i="3"/>
  <c r="F110" i="3"/>
  <c r="O43" i="5"/>
  <c r="P43" i="5" s="1"/>
  <c r="T43" i="5" s="1"/>
  <c r="O68" i="5"/>
  <c r="P68" i="5" s="1"/>
  <c r="O93" i="5"/>
  <c r="P93" i="5" s="1"/>
  <c r="O47" i="5"/>
  <c r="O72" i="5"/>
  <c r="F101" i="4"/>
  <c r="B71" i="4"/>
  <c r="R74" i="5"/>
  <c r="S74" i="5" s="1"/>
  <c r="J74" i="5" s="1"/>
  <c r="H67" i="4"/>
  <c r="R51" i="5" s="1"/>
  <c r="S51" i="5" s="1"/>
  <c r="J51" i="5" s="1"/>
  <c r="R67" i="5"/>
  <c r="S67" i="5" s="1"/>
  <c r="R54" i="5"/>
  <c r="S54" i="5" s="1"/>
  <c r="J54" i="5" s="1"/>
  <c r="F28" i="3"/>
  <c r="F41" i="3"/>
  <c r="F54" i="3"/>
  <c r="F68" i="3"/>
  <c r="F82" i="3"/>
  <c r="F96" i="3"/>
  <c r="F111" i="3"/>
  <c r="O51" i="5"/>
  <c r="P51" i="5" s="1"/>
  <c r="O76" i="5"/>
  <c r="P76" i="5" s="1"/>
  <c r="O30" i="5"/>
  <c r="P30" i="5" s="1"/>
  <c r="T30" i="5" s="1"/>
  <c r="O55" i="5"/>
  <c r="P55" i="5" s="1"/>
  <c r="T55" i="5" s="1"/>
  <c r="O80" i="5"/>
  <c r="P80" i="5" s="1"/>
  <c r="T80" i="5" s="1"/>
  <c r="O26" i="5"/>
  <c r="P26" i="5" s="1"/>
  <c r="T26" i="5" s="1"/>
  <c r="R82" i="5"/>
  <c r="S82" i="5" s="1"/>
  <c r="H10" i="15" s="1"/>
  <c r="D21" i="4" s="1"/>
  <c r="R39" i="5"/>
  <c r="S39" i="5" s="1"/>
  <c r="J39" i="5" s="1"/>
  <c r="R43" i="5"/>
  <c r="S43" i="5" s="1"/>
  <c r="J43" i="5" s="1"/>
  <c r="R47" i="5"/>
  <c r="S47" i="5" s="1"/>
  <c r="J47" i="5" s="1"/>
  <c r="F29" i="3"/>
  <c r="F42" i="3"/>
  <c r="F56" i="3"/>
  <c r="F69" i="3"/>
  <c r="F83" i="3"/>
  <c r="F97" i="3"/>
  <c r="F112" i="3"/>
  <c r="O59" i="5"/>
  <c r="P59" i="5" s="1"/>
  <c r="O84" i="5"/>
  <c r="P84" i="5" s="1"/>
  <c r="O38" i="5"/>
  <c r="P38" i="5" s="1"/>
  <c r="O63" i="5"/>
  <c r="P63" i="5" s="1"/>
  <c r="T63" i="5" s="1"/>
  <c r="O88" i="5"/>
  <c r="P88" i="5" s="1"/>
  <c r="T88" i="5" s="1"/>
  <c r="O34" i="5"/>
  <c r="P34" i="5" s="1"/>
  <c r="T34" i="5" s="1"/>
  <c r="B39" i="11"/>
  <c r="F44" i="4"/>
  <c r="F47" i="4"/>
  <c r="O19" i="5"/>
  <c r="P19" i="5" s="1"/>
  <c r="T19" i="5" s="1"/>
  <c r="F32" i="3"/>
  <c r="F44" i="3"/>
  <c r="F58" i="3"/>
  <c r="F71" i="3"/>
  <c r="F85" i="3"/>
  <c r="F100" i="3"/>
  <c r="O75" i="5"/>
  <c r="P75" i="5" s="1"/>
  <c r="T75" i="5" s="1"/>
  <c r="O29" i="5"/>
  <c r="P29" i="5" s="1"/>
  <c r="O54" i="5"/>
  <c r="P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P83" i="5" s="1"/>
  <c r="T83" i="5" s="1"/>
  <c r="O37" i="5"/>
  <c r="P37" i="5" s="1"/>
  <c r="T37" i="5" s="1"/>
  <c r="O62" i="5"/>
  <c r="P62" i="5" s="1"/>
  <c r="T62" i="5" s="1"/>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O53" i="5"/>
  <c r="P53" i="5" s="1"/>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T40" i="5" s="1"/>
  <c r="O65" i="5"/>
  <c r="P65" i="5" s="1"/>
  <c r="T65" i="5" s="1"/>
  <c r="O82" i="5"/>
  <c r="P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P60" i="5"/>
  <c r="C31" i="12"/>
  <c r="C32" i="12"/>
  <c r="C30" i="12"/>
  <c r="C33" i="12"/>
  <c r="C40" i="12"/>
  <c r="C38" i="12"/>
  <c r="C39" i="12"/>
  <c r="P64" i="5"/>
  <c r="T64" i="5" s="1"/>
  <c r="P21" i="5"/>
  <c r="T21" i="5" s="1"/>
  <c r="P90" i="5"/>
  <c r="T90" i="5" s="1"/>
  <c r="P69" i="5"/>
  <c r="P73" i="5"/>
  <c r="P25" i="5"/>
  <c r="T25" i="5" s="1"/>
  <c r="P42" i="5"/>
  <c r="P24" i="5"/>
  <c r="P94" i="5"/>
  <c r="P85" i="5"/>
  <c r="T85" i="5" s="1"/>
  <c r="P39" i="5"/>
  <c r="Q93" i="5"/>
  <c r="H117" i="4" s="1"/>
  <c r="R93" i="5" s="1"/>
  <c r="S93" i="5" s="1"/>
  <c r="J93" i="5" s="1"/>
  <c r="P48" i="5"/>
  <c r="T48" i="5" s="1"/>
  <c r="P89" i="5"/>
  <c r="T89" i="5" s="1"/>
  <c r="P46" i="5"/>
  <c r="P72" i="5"/>
  <c r="T72" i="5" s="1"/>
  <c r="P45" i="5"/>
  <c r="P71" i="5"/>
  <c r="T71" i="5" s="1"/>
  <c r="P35" i="5"/>
  <c r="T35" i="5" s="1"/>
  <c r="P81" i="5"/>
  <c r="T81" i="5" s="1"/>
  <c r="P47" i="5"/>
  <c r="T47" i="5" s="1"/>
  <c r="J78" i="5"/>
  <c r="J64" i="5"/>
  <c r="P67" i="5"/>
  <c r="Q95" i="5"/>
  <c r="H119" i="4" s="1"/>
  <c r="R95" i="5" s="1"/>
  <c r="S95" i="5" s="1"/>
  <c r="J95" i="5" s="1"/>
  <c r="P27" i="5"/>
  <c r="T18" i="5"/>
  <c r="P92" i="5"/>
  <c r="Q94" i="5"/>
  <c r="H118" i="4" s="1"/>
  <c r="R94" i="5" s="1"/>
  <c r="S94" i="5" s="1"/>
  <c r="J94" i="5" s="1"/>
  <c r="P44" i="5"/>
  <c r="J56" i="5"/>
  <c r="J83" i="5"/>
  <c r="J25" i="5"/>
  <c r="J33" i="5"/>
  <c r="J65" i="5"/>
  <c r="J31" i="5"/>
  <c r="J66" i="5"/>
  <c r="J37" i="5"/>
  <c r="J71" i="5"/>
  <c r="J48" i="5"/>
  <c r="J67" i="5"/>
  <c r="J49" i="5"/>
  <c r="J35" i="5"/>
  <c r="J55" i="5"/>
  <c r="J81" i="5"/>
  <c r="H7" i="15"/>
  <c r="D18" i="4" s="1"/>
  <c r="J62" i="5"/>
  <c r="J90" i="5"/>
  <c r="H12" i="15"/>
  <c r="D23" i="4" s="1"/>
  <c r="J70" i="5"/>
  <c r="J85" i="5"/>
  <c r="J34" i="5"/>
  <c r="J20" i="5"/>
  <c r="J30" i="5"/>
  <c r="J79" i="5"/>
  <c r="J32" i="5"/>
  <c r="J57" i="5"/>
  <c r="J87" i="5"/>
  <c r="J63" i="5"/>
  <c r="T51" i="5" l="1"/>
  <c r="T67" i="5"/>
  <c r="H9" i="15"/>
  <c r="D20" i="4" s="1"/>
  <c r="T82" i="5"/>
  <c r="T28" i="5"/>
  <c r="T73" i="5"/>
  <c r="T54" i="5"/>
  <c r="J82" i="5"/>
  <c r="H2" i="15"/>
  <c r="D13" i="4" s="1"/>
  <c r="H5" i="15"/>
  <c r="D16" i="4" s="1"/>
  <c r="T45" i="5"/>
  <c r="T77" i="5"/>
  <c r="T44" i="5"/>
  <c r="T74" i="5"/>
  <c r="J84" i="5"/>
  <c r="T84" i="5"/>
  <c r="E11" i="15" s="1"/>
  <c r="H6" i="15"/>
  <c r="D17" i="4" s="1"/>
  <c r="T27" i="5"/>
  <c r="T29" i="5"/>
  <c r="T68" i="5"/>
  <c r="T36" i="5"/>
  <c r="H8" i="15"/>
  <c r="D19" i="4" s="1"/>
  <c r="T24" i="5"/>
  <c r="G2" i="15" s="1"/>
  <c r="T60" i="5"/>
  <c r="H3" i="15"/>
  <c r="D14" i="4" s="1"/>
  <c r="T92" i="5"/>
  <c r="T53" i="5"/>
  <c r="H4" i="15"/>
  <c r="D15" i="4" s="1"/>
  <c r="T76" i="5"/>
  <c r="T59" i="5"/>
  <c r="T41" i="5"/>
  <c r="J76" i="5"/>
  <c r="K2" i="15" s="1"/>
  <c r="T58" i="5"/>
  <c r="T46" i="5"/>
  <c r="T50" i="5"/>
  <c r="G5" i="15" s="1"/>
  <c r="T69" i="5"/>
  <c r="E8" i="15" s="1"/>
  <c r="T38" i="5"/>
  <c r="T39" i="5"/>
  <c r="T42" i="5"/>
  <c r="T93" i="5"/>
  <c r="E12" i="15"/>
  <c r="G12" i="15"/>
  <c r="F23" i="4" s="1"/>
  <c r="T95" i="5"/>
  <c r="H13" i="15"/>
  <c r="D24" i="4" s="1"/>
  <c r="T94" i="5"/>
  <c r="E7" i="15"/>
  <c r="G7" i="15"/>
  <c r="E10" i="15"/>
  <c r="G10" i="15"/>
  <c r="I2" i="15" l="1"/>
  <c r="K5" i="15"/>
  <c r="E2" i="15"/>
  <c r="G11" i="15"/>
  <c r="F22" i="4" s="1"/>
  <c r="G9" i="15"/>
  <c r="F20" i="4" s="1"/>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G13" i="4"/>
  <c r="B7" i="12"/>
  <c r="I11" i="15" l="1"/>
  <c r="B16" i="12" s="1"/>
  <c r="I9" i="15"/>
  <c r="F14" i="4"/>
  <c r="M3" i="15"/>
  <c r="I6" i="15"/>
  <c r="G17" i="4" s="1"/>
  <c r="J8" i="15"/>
  <c r="D6" i="12" s="1"/>
  <c r="E6" i="12" s="1"/>
  <c r="I8" i="15"/>
  <c r="G19" i="4" s="1"/>
  <c r="I4" i="15"/>
  <c r="G15" i="4" s="1"/>
  <c r="B17" i="12"/>
  <c r="D17" i="12" s="1"/>
  <c r="I13" i="15"/>
  <c r="F24" i="4"/>
  <c r="K11" i="15"/>
  <c r="F25" i="4" s="1"/>
  <c r="G25" i="4" s="1"/>
  <c r="G14" i="4"/>
  <c r="B8" i="12"/>
  <c r="G20" i="4"/>
  <c r="B14" i="12"/>
  <c r="B12" i="12"/>
  <c r="G18" i="4"/>
  <c r="B15" i="12"/>
  <c r="G21" i="4"/>
  <c r="B10" i="12"/>
  <c r="G16" i="4"/>
  <c r="G22" i="4" l="1"/>
  <c r="B11" i="12"/>
  <c r="B9" i="12"/>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<sst xmlns="http://schemas.openxmlformats.org/spreadsheetml/2006/main" count="4077" uniqueCount="2345">
  <si>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</si>
  <si>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</si>
  <si>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</si>
  <si>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</si>
  <si>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</si>
  <si>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</si>
  <si>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</si>
  <si>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</si>
  <si>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</si>
  <si>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</si>
  <si>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</si>
  <si>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</si>
  <si>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</si>
  <si>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</si>
  <si>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</si>
  <si>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</si>
  <si>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</si>
  <si>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</si>
  <si>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</si>
  <si>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</si>
  <si>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</si>
  <si>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</si>
  <si>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</si>
  <si>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</si>
  <si>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</si>
  <si>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</si>
  <si>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</si>
  <si>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</si>
  <si>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</si>
  <si>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</si>
  <si>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</si>
  <si>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</si>
  <si>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</si>
  <si>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</si>
  <si>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</si>
  <si>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</si>
  <si>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</si>
  <si>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</si>
  <si>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</si>
  <si>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</si>
  <si>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</si>
  <si>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</si>
  <si>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</si>
  <si>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</si>
  <si>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</si>
  <si>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</si>
  <si>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</si>
  <si>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</si>
  <si>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</si>
  <si>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</si>
  <si>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</si>
  <si>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</si>
  <si>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</si>
  <si>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</si>
  <si>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</si>
  <si>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</si>
  <si>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</si>
  <si>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</si>
  <si>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</si>
  <si>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</si>
  <si>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</si>
  <si>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</si>
  <si>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</si>
  <si>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</si>
  <si>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</si>
  <si>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</si>
  <si>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</si>
  <si>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</si>
  <si>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</si>
  <si>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</si>
  <si>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</si>
  <si>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</si>
  <si>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</si>
  <si>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</si>
  <si>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</si>
  <si>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</si>
  <si>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</si>
  <si>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</si>
  <si>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</si>
  <si>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</si>
  <si>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</si>
  <si>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</si>
  <si>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</si>
  <si>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</si>
  <si>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</si>
  <si>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</si>
  <si>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</si>
  <si>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</si>
  <si>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</si>
  <si>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</si>
  <si>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</si>
  <si>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</si>
  <si>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</si>
  <si>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</si>
  <si>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</si>
  <si>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</si>
  <si>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</si>
  <si>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</si>
  <si>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</si>
  <si>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</si>
  <si>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</si>
  <si>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</si>
  <si>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</si>
  <si>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</si>
  <si>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</si>
  <si>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</si>
  <si>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</si>
  <si>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</si>
  <si>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</si>
  <si>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</si>
  <si>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</si>
  <si>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</si>
  <si>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</si>
  <si>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</si>
  <si>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</si>
  <si>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</si>
  <si>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</si>
  <si>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</si>
  <si>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</si>
  <si>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</si>
  <si>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</si>
  <si>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</si>
  <si>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</si>
  <si>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</si>
  <si>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</si>
  <si>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</si>
  <si>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</si>
  <si>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</si>
  <si>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</si>
  <si>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</si>
  <si>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</si>
  <si>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</si>
  <si>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</si>
  <si>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</si>
  <si>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</si>
  <si>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</si>
  <si>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</si>
  <si>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</si>
  <si>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</si>
  <si>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</si>
  <si>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</si>
  <si>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</si>
  <si>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</si>
  <si>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</si>
  <si>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</si>
  <si>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</si>
  <si>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</si>
  <si>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</si>
  <si>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</si>
  <si>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</si>
  <si>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</si>
  <si>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</si>
  <si>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</si>
  <si>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</si>
  <si>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</si>
  <si>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</si>
  <si>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</si>
  <si>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</si>
  <si>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</si>
  <si>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</si>
  <si>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</si>
  <si>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</si>
  <si>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</si>
  <si>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</si>
  <si>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</si>
  <si>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</si>
  <si>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</si>
  <si>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</si>
  <si>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</si>
  <si>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</si>
  <si>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</si>
  <si>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</si>
  <si>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</si>
  <si>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</si>
  <si>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</si>
  <si>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</si>
  <si>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</si>
  <si>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</si>
  <si>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</si>
  <si>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</si>
  <si>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</si>
  <si>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</si>
  <si>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</si>
  <si>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</si>
  <si>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</si>
  <si>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</si>
  <si>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</si>
  <si>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</si>
  <si>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</si>
  <si>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</si>
  <si>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</si>
  <si>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</si>
  <si>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</si>
  <si>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</si>
  <si>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</si>
  <si>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</si>
  <si>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</si>
  <si>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</si>
  <si>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</si>
  <si>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</si>
  <si>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</si>
  <si>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</si>
  <si>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</si>
  <si>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</si>
  <si>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</si>
  <si>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</si>
  <si>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</si>
  <si>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</si>
  <si>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</si>
  <si>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</si>
  <si>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</si>
  <si>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</si>
  <si>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</si>
  <si>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</si>
  <si>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</si>
  <si>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</si>
  <si>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</si>
  <si>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</si>
  <si>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</si>
  <si>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</si>
  <si>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</si>
  <si>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</si>
  <si>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</si>
  <si>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</si>
  <si>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</si>
  <si>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</si>
  <si>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</si>
  <si>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</si>
  <si>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</si>
  <si>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</si>
  <si>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</si>
  <si>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</si>
  <si>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</si>
  <si>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</si>
  <si>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</si>
  <si>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</si>
  <si>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</si>
  <si>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</si>
  <si>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</si>
  <si>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</si>
  <si>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</si>
  <si>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</si>
  <si>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</si>
  <si>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</si>
  <si>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</si>
  <si>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</si>
  <si>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</si>
  <si>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</si>
  <si>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</si>
  <si>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</si>
  <si>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</si>
  <si>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</si>
  <si>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</si>
  <si>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</si>
  <si>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</si>
  <si>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</si>
  <si>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</si>
  <si>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</si>
  <si>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</si>
  <si>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</si>
  <si>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</si>
  <si>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</si>
  <si>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</si>
  <si>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</si>
  <si>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</si>
  <si>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</si>
  <si>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</si>
  <si>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</si>
  <si>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</si>
  <si>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</si>
  <si>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</si>
  <si>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</si>
  <si>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</si>
  <si>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</si>
  <si>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</si>
  <si>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</si>
  <si>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</si>
  <si>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</si>
  <si>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</si>
  <si>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</si>
  <si>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</si>
  <si>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</si>
  <si>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</si>
  <si>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</si>
  <si>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</si>
  <si>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</si>
  <si>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</si>
  <si>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</si>
  <si>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</si>
  <si>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</si>
  <si>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</si>
  <si>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</si>
  <si>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</si>
  <si>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</si>
  <si>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</si>
  <si>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</si>
  <si>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</si>
  <si>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</si>
  <si>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</si>
  <si>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</si>
  <si>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</si>
  <si>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</si>
  <si>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</si>
  <si>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</si>
  <si>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</si>
  <si>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</si>
  <si>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</si>
  <si>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</si>
  <si>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</si>
  <si>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</si>
  <si>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</si>
  <si>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</si>
  <si>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</si>
  <si>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</si>
  <si>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</si>
  <si>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</si>
  <si>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</si>
  <si>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</si>
  <si>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</si>
  <si>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</si>
  <si>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</si>
  <si>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</si>
  <si>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</si>
  <si>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</si>
  <si>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</si>
  <si>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</si>
  <si>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</si>
  <si>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</si>
  <si>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</si>
  <si>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</si>
  <si>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</si>
  <si>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</si>
  <si>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</si>
  <si>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</si>
  <si>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</si>
  <si>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</si>
  <si>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</si>
  <si>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</si>
  <si>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</si>
  <si>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</si>
  <si>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</si>
  <si>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</si>
  <si>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</si>
  <si>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</si>
  <si>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</si>
  <si>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</si>
  <si>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</si>
  <si>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</si>
  <si>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</si>
  <si>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</si>
  <si>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</si>
  <si>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</si>
  <si>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</si>
  <si>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</si>
  <si>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</si>
  <si>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</si>
  <si>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</si>
  <si>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</si>
  <si>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</si>
  <si>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</si>
  <si>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</si>
  <si>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</si>
  <si>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</si>
  <si>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</si>
  <si>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</si>
  <si>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</si>
  <si>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</si>
  <si>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</si>
  <si>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</si>
  <si>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</si>
  <si>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</si>
  <si>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</si>
  <si>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</si>
  <si>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</si>
  <si>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</si>
  <si>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</si>
  <si>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</si>
  <si>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</si>
  <si>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</si>
  <si>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</si>
  <si>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</si>
  <si>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</si>
  <si>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</si>
  <si>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</si>
  <si>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</si>
  <si>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</si>
  <si>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</si>
  <si>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</si>
  <si>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</si>
  <si>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</si>
  <si>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</si>
  <si>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</si>
  <si>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</si>
  <si>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</si>
  <si>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</si>
  <si>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</si>
  <si>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</si>
  <si>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</si>
  <si>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</si>
  <si>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</si>
  <si>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</si>
  <si>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</si>
  <si>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</si>
  <si>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</si>
  <si>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</si>
  <si>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</si>
  <si>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</si>
  <si>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</si>
  <si>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</si>
  <si>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</si>
  <si>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</si>
  <si>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</si>
  <si>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</si>
  <si>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</si>
  <si>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</si>
  <si>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</si>
  <si>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</si>
  <si>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</si>
  <si>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</si>
  <si>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</si>
  <si>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</si>
  <si>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</si>
  <si>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</si>
  <si>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</si>
  <si>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</si>
  <si>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</si>
  <si>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</si>
  <si>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</si>
  <si>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</si>
  <si>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</si>
  <si>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</si>
  <si>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</si>
  <si>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</si>
  <si>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</si>
  <si>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</si>
  <si>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</si>
  <si>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</si>
  <si>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</si>
  <si>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</si>
  <si>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</si>
  <si>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</si>
  <si>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</si>
  <si>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</si>
  <si>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</si>
  <si>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</si>
  <si>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</si>
  <si>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</si>
  <si>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</si>
  <si>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</si>
  <si>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</si>
  <si>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</si>
  <si>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</si>
  <si>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</si>
  <si>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</si>
  <si>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</si>
  <si>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</si>
  <si>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</si>
  <si>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</si>
  <si>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</si>
  <si>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</si>
  <si>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</si>
  <si>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</si>
  <si>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</si>
  <si>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</si>
  <si>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</si>
  <si>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</si>
  <si>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</si>
  <si>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</si>
  <si>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</si>
  <si>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</si>
  <si>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</si>
  <si>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</si>
  <si>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</si>
  <si>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</si>
  <si>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</si>
  <si>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</si>
  <si>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</si>
  <si>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</si>
  <si>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</si>
  <si>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</si>
  <si>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</si>
  <si>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</si>
  <si>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</si>
  <si>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</si>
  <si>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</si>
  <si>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</si>
  <si>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</si>
  <si>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</si>
  <si>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</si>
  <si>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</si>
  <si>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</si>
  <si>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</si>
  <si>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</si>
  <si>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</si>
  <si>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</si>
  <si>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</si>
  <si>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</si>
  <si>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</si>
  <si>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</si>
  <si>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</si>
  <si>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</si>
  <si>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</si>
  <si>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</si>
  <si>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</si>
  <si>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</si>
  <si>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</si>
  <si>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</si>
  <si>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</si>
  <si>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</si>
  <si>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</si>
  <si>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</si>
  <si>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</si>
  <si>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</si>
  <si>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</si>
  <si>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</si>
  <si>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</si>
  <si>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</si>
  <si>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</si>
  <si>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</si>
  <si>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</si>
  <si>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</si>
  <si>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</si>
  <si>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</si>
  <si>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</si>
  <si>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</si>
  <si>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</si>
  <si>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</si>
  <si>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</si>
  <si>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</si>
  <si>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</si>
  <si>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</si>
  <si>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</si>
  <si>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</si>
  <si>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</si>
  <si>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</si>
  <si>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</si>
  <si>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</si>
  <si>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</si>
  <si>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</si>
  <si>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</si>
  <si>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</si>
  <si>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</si>
  <si>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</si>
  <si>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</si>
  <si>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</si>
  <si>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</si>
  <si>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</si>
  <si>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</si>
  <si>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</si>
  <si>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</si>
  <si>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</si>
  <si>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</si>
  <si>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</si>
  <si>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</si>
  <si>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</si>
  <si>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</si>
  <si>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</si>
  <si>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</si>
  <si>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</si>
  <si>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</si>
  <si>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</si>
  <si>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</si>
  <si>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</si>
  <si>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</si>
  <si>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</si>
  <si>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</si>
  <si>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</si>
  <si>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</si>
  <si>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</si>
  <si>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</si>
  <si>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</si>
  <si>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</si>
  <si>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</si>
  <si>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</si>
  <si>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</si>
  <si>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</si>
  <si>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</si>
  <si>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</si>
  <si>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</si>
  <si>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</si>
  <si>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</si>
  <si>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</si>
  <si>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</si>
  <si>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</si>
  <si>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</si>
  <si>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</si>
  <si>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</si>
  <si>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</si>
  <si>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</si>
  <si>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</si>
  <si>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</si>
  <si>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</si>
  <si>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</si>
  <si>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</si>
  <si>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</si>
  <si>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</si>
  <si>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</si>
  <si>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</si>
  <si>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</si>
  <si>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</si>
  <si>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</si>
  <si>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</si>
  <si>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</si>
  <si>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</si>
  <si>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</si>
  <si>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</si>
  <si>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</si>
  <si>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</si>
  <si>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</si>
  <si>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</si>
  <si>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</si>
  <si>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</si>
  <si>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</si>
  <si>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</si>
  <si>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</si>
  <si>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</si>
  <si>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</si>
  <si>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</si>
  <si>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</si>
  <si>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</si>
  <si>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</si>
  <si>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</si>
  <si>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</si>
  <si>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</si>
  <si>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</si>
  <si>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</si>
  <si>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</si>
  <si>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</si>
  <si>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</si>
  <si>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</si>
  <si>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</si>
  <si>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</si>
  <si>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</si>
  <si>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</si>
  <si>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</si>
  <si>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</si>
  <si>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</si>
  <si>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</si>
  <si>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</si>
  <si>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</si>
  <si>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</si>
  <si>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</si>
  <si>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</si>
  <si>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</si>
  <si>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</si>
  <si>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</si>
  <si>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</si>
  <si>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</si>
  <si>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</si>
  <si>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</si>
  <si>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</si>
  <si>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</si>
  <si>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</si>
  <si>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</si>
  <si>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</si>
  <si>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</si>
  <si>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</si>
  <si>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</si>
  <si>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</si>
  <si>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</si>
  <si>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</si>
  <si>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</si>
  <si>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</si>
  <si>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</si>
  <si>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</si>
  <si>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</si>
  <si>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</si>
  <si>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</si>
  <si>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</si>
  <si>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</si>
  <si>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</si>
  <si>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</si>
  <si>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</si>
  <si>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</si>
  <si>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</si>
  <si>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</si>
  <si>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</si>
  <si>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</si>
  <si>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</si>
  <si>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</si>
  <si>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</si>
  <si>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</si>
  <si>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</si>
  <si>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</si>
  <si>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</si>
  <si>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</si>
  <si>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</si>
  <si>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</si>
  <si>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</si>
  <si>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</si>
  <si>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</si>
  <si>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</si>
  <si>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</si>
  <si>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</si>
  <si>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</si>
  <si>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</si>
  <si>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</si>
  <si>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</si>
  <si>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</si>
  <si>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</si>
  <si>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</si>
  <si>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</si>
  <si>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</si>
  <si>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</si>
  <si>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</si>
  <si>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</si>
  <si>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</si>
  <si>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</si>
  <si>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</si>
  <si>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</si>
  <si>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</si>
  <si>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</si>
  <si>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</si>
  <si>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</si>
  <si>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</si>
  <si>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</si>
  <si>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</si>
  <si>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</si>
  <si>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</si>
  <si>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</si>
  <si>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</si>
  <si>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</si>
  <si>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</si>
  <si>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</si>
  <si>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</si>
  <si>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</si>
  <si>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</si>
  <si>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</si>
  <si>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</si>
  <si>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</si>
  <si>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</si>
  <si>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</si>
  <si>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</si>
  <si>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</si>
  <si>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</si>
  <si>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</si>
  <si>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</si>
  <si>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</si>
  <si>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</si>
  <si>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</si>
  <si>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</si>
  <si>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</si>
  <si>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</si>
  <si>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</si>
  <si>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</si>
  <si>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</si>
  <si>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</si>
  <si>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</si>
  <si>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</si>
  <si>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</si>
  <si>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</si>
  <si>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</si>
  <si>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</si>
  <si>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</si>
  <si>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</si>
  <si>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</si>
  <si>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</si>
  <si>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</si>
  <si>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</si>
  <si>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</si>
  <si>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</si>
  <si>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</si>
  <si>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</si>
  <si>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</si>
  <si>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</si>
  <si>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</si>
  <si>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</si>
  <si>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</si>
  <si>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</si>
  <si>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</si>
  <si>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</si>
  <si>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</si>
  <si>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</si>
  <si>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</si>
  <si>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</si>
  <si>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</si>
  <si>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</si>
  <si>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</si>
  <si>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</si>
  <si>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</si>
  <si>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</si>
  <si>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</si>
  <si>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</si>
  <si>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</si>
  <si>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</si>
  <si>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</si>
  <si>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</si>
  <si>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</si>
  <si>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</si>
  <si>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</si>
  <si>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</si>
  <si>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</si>
  <si>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</si>
  <si>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</si>
  <si>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</si>
  <si>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</si>
  <si>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</si>
  <si>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</si>
  <si>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</si>
  <si>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</si>
  <si>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</si>
  <si>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</si>
  <si>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</si>
  <si>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</si>
  <si>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</si>
  <si>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</si>
  <si>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</si>
  <si>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</si>
  <si>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</si>
  <si>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</si>
  <si>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</si>
  <si>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</si>
  <si>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</si>
  <si>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</si>
  <si>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</si>
  <si>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</si>
  <si>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</si>
  <si>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</si>
  <si>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</si>
  <si>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</si>
  <si>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</si>
  <si>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</si>
  <si>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</si>
  <si>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</si>
  <si>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</si>
  <si>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</si>
  <si>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</si>
  <si>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</si>
  <si>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</si>
  <si>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</si>
  <si>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</si>
  <si>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</si>
  <si>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</si>
  <si>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</si>
  <si>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</si>
  <si>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</si>
  <si>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</si>
  <si>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</si>
  <si>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</si>
  <si>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</si>
  <si>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</si>
  <si>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</si>
  <si>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</si>
  <si>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</si>
  <si>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</si>
  <si>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</si>
  <si>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</si>
  <si>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</si>
  <si>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</si>
  <si>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</si>
  <si>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</si>
  <si>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</si>
  <si>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</si>
  <si>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</si>
  <si>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</si>
  <si>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</si>
  <si>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</si>
  <si>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</si>
  <si>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</si>
  <si>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</si>
  <si>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</si>
  <si>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</si>
  <si>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</si>
  <si>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</si>
  <si>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</si>
  <si>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</si>
  <si>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</si>
  <si>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</si>
  <si>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</si>
  <si>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</si>
  <si>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</si>
  <si>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</si>
  <si>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</si>
  <si>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</si>
  <si>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</si>
  <si>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</si>
  <si>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</si>
  <si>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</si>
  <si>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</si>
  <si>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</si>
  <si>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</si>
  <si>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</si>
  <si>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</si>
  <si>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</si>
  <si>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</si>
  <si>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</si>
  <si>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</si>
  <si>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</si>
  <si>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</si>
  <si>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</si>
  <si>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</si>
  <si>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</si>
  <si>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</si>
  <si>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</si>
  <si>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</si>
  <si>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</si>
  <si>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</si>
  <si>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</si>
  <si>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</si>
  <si>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</si>
  <si>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</si>
  <si>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</si>
  <si>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</si>
  <si>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</si>
  <si>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</si>
  <si>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</si>
  <si>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</si>
  <si>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</si>
  <si>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</si>
  <si>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</si>
  <si>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</si>
  <si>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</si>
  <si>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</si>
  <si>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</si>
  <si>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</si>
  <si>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</si>
  <si>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</si>
  <si>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</si>
  <si>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</si>
  <si>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</si>
  <si>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</si>
  <si>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</si>
  <si>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</si>
  <si>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</si>
  <si>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</si>
  <si>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</si>
  <si>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</si>
  <si>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</si>
  <si>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</si>
  <si>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</si>
  <si>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</si>
  <si>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</si>
  <si>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</si>
  <si>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</si>
  <si>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</si>
  <si>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</si>
  <si>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</si>
  <si>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</si>
  <si>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</si>
  <si>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</si>
  <si>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</si>
  <si>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</si>
  <si>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</si>
  <si>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</si>
  <si>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</si>
  <si>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</si>
  <si>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</si>
  <si>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</si>
  <si>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</si>
  <si>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</si>
  <si>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</si>
  <si>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</si>
  <si>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</si>
  <si>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</si>
  <si>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</si>
  <si>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</si>
  <si>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</si>
  <si>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</si>
  <si>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</si>
  <si>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</si>
  <si>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</si>
  <si>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</si>
  <si>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</si>
  <si>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</si>
  <si>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</si>
  <si>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</si>
  <si>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</si>
  <si>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</si>
  <si>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</si>
  <si>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</si>
  <si>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</si>
  <si>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</si>
  <si>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</si>
  <si>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</si>
  <si>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</si>
  <si>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</si>
  <si>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</si>
  <si>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</si>
  <si>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</si>
  <si>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</si>
  <si>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</si>
  <si>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</si>
  <si>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</si>
  <si>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</si>
  <si>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</si>
  <si>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</si>
  <si>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</si>
  <si>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</si>
  <si>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</si>
  <si>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</si>
  <si>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</si>
  <si>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</si>
  <si>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</si>
  <si>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</si>
  <si>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</si>
  <si>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</si>
  <si>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</si>
  <si>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</si>
  <si>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</si>
  <si>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</si>
  <si>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</si>
  <si>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</si>
  <si>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</si>
  <si>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</si>
  <si>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</si>
  <si>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</si>
  <si>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</si>
  <si>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</si>
  <si>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</si>
  <si>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</si>
  <si>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</si>
  <si>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</si>
  <si>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</si>
  <si>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</si>
  <si>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</si>
  <si>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</si>
  <si>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</si>
  <si>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</si>
  <si>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</si>
  <si>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</si>
  <si>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</si>
  <si>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</si>
  <si>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</si>
  <si>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</si>
  <si>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</si>
  <si>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</si>
  <si>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</si>
  <si>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</si>
  <si>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</si>
  <si>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</si>
  <si>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</si>
  <si>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</si>
  <si>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</si>
  <si>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</si>
  <si>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</si>
  <si>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</si>
  <si>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</si>
  <si>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</si>
  <si>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</si>
  <si>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</si>
  <si>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</si>
  <si>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</si>
  <si>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</si>
  <si>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</si>
  <si>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</si>
  <si>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</si>
  <si>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</si>
  <si>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</si>
  <si>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</si>
  <si>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</si>
  <si>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</si>
  <si>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</si>
  <si>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</si>
  <si>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</si>
  <si>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</si>
  <si>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</si>
  <si>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</si>
  <si>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</si>
  <si>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</si>
  <si>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</si>
  <si>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</si>
  <si>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</si>
  <si>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</si>
  <si>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</si>
  <si>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</si>
  <si>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</si>
  <si>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</si>
  <si>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</si>
  <si>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</si>
  <si>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</si>
  <si>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</si>
  <si>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</si>
  <si>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</si>
  <si>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</si>
  <si>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</si>
  <si>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</si>
  <si>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</si>
  <si>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</si>
  <si>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</si>
  <si>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</si>
  <si>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</si>
  <si>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</si>
  <si>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</si>
  <si>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</si>
  <si>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</si>
  <si>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</si>
  <si>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</si>
  <si>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</si>
  <si>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</si>
  <si>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</si>
  <si>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</si>
  <si>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</si>
  <si>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</si>
  <si>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</si>
  <si>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</si>
  <si>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</si>
  <si>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</si>
  <si>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</si>
  <si>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</si>
  <si>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</si>
  <si>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</si>
  <si>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</si>
  <si>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</si>
  <si>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</si>
  <si>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</si>
  <si>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</si>
  <si>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</si>
  <si>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</si>
  <si>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</si>
  <si>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</si>
  <si>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</si>
  <si>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</si>
  <si>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</si>
  <si>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</si>
  <si>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</si>
  <si>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</si>
  <si>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</si>
  <si>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</si>
  <si>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</si>
  <si>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</si>
  <si>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</si>
  <si>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</si>
  <si>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</si>
  <si>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</si>
  <si>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</si>
  <si>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</si>
  <si>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</si>
  <si>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</si>
  <si>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</si>
  <si>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</si>
  <si>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</si>
  <si>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</si>
  <si>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</si>
  <si>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</si>
  <si>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</si>
  <si>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</si>
  <si>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</si>
  <si>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</si>
  <si>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</si>
  <si>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</si>
  <si>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</si>
  <si>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</si>
  <si>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</si>
  <si>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</si>
  <si>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</si>
  <si>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</si>
  <si>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</si>
  <si>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</si>
  <si>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</si>
  <si>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</si>
  <si>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</si>
  <si>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</si>
  <si>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</si>
  <si>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</si>
  <si>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</si>
  <si>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</si>
  <si>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</si>
  <si>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</si>
  <si>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</si>
  <si>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</si>
  <si>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</si>
  <si>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</si>
  <si>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</si>
  <si>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</si>
  <si>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</si>
  <si>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</si>
  <si>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</si>
  <si>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</si>
  <si>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</si>
  <si>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</si>
  <si>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</si>
  <si>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</si>
  <si>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</si>
  <si>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</si>
  <si>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</si>
  <si>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</si>
  <si>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</si>
  <si>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</si>
  <si>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</si>
  <si>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</si>
  <si>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</si>
  <si>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</si>
  <si>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</si>
  <si>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</si>
  <si>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</si>
  <si>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</si>
  <si>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</si>
  <si>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</si>
  <si>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</si>
  <si>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</si>
  <si>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</si>
  <si>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</si>
  <si>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</si>
  <si>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</si>
  <si>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</si>
  <si>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</si>
  <si>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</si>
  <si>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</si>
  <si>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</si>
  <si>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</si>
  <si>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</si>
  <si>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</si>
  <si>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</si>
  <si>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</si>
  <si>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</si>
  <si>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</si>
  <si>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</si>
  <si>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</si>
  <si>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</si>
  <si>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</si>
  <si>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</si>
  <si>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</si>
  <si>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</si>
  <si>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</si>
  <si>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</si>
  <si>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</si>
  <si>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</si>
  <si>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</si>
  <si>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</si>
  <si>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</si>
  <si>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</si>
  <si>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</si>
  <si>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</si>
  <si>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</si>
  <si>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</si>
  <si>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</si>
  <si>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</si>
  <si>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</si>
  <si>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</si>
  <si>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</si>
  <si>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</si>
  <si>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</si>
  <si>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</si>
  <si>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</si>
  <si>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</si>
  <si>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</si>
  <si>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</si>
  <si>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</si>
  <si>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</si>
  <si>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</si>
  <si>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</si>
  <si>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</si>
  <si>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</si>
  <si>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</si>
  <si>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</si>
  <si>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</si>
  <si>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</si>
  <si>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</si>
  <si>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</si>
  <si>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</si>
  <si>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</si>
  <si>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</si>
  <si>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</si>
  <si>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</si>
  <si>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</si>
  <si>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</si>
  <si>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</si>
  <si>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</si>
  <si>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</si>
  <si>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</si>
  <si>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</si>
  <si>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</si>
  <si>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</si>
  <si>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</si>
  <si>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</si>
  <si>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</si>
  <si>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</si>
  <si>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</si>
  <si>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</si>
  <si>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</si>
  <si>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</si>
  <si>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</si>
  <si>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</si>
  <si>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</si>
  <si>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</si>
  <si>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</si>
  <si>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</si>
  <si>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</si>
  <si>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</si>
  <si>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</si>
  <si>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</si>
  <si>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</si>
  <si>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</si>
  <si>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</si>
  <si>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</si>
  <si>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</si>
  <si>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</si>
  <si>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</si>
  <si>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</si>
  <si>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</si>
  <si>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</si>
  <si>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</si>
  <si>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</si>
  <si>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</si>
  <si>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</si>
  <si>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</si>
  <si>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</si>
  <si>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</si>
  <si>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</si>
  <si>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</si>
  <si>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</si>
  <si>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</si>
  <si>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</si>
  <si>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</si>
  <si>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</si>
  <si>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</si>
  <si>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</si>
  <si>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</si>
  <si>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</si>
  <si>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</si>
  <si>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</si>
  <si>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</si>
  <si>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</si>
  <si>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</si>
  <si>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</si>
  <si>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</si>
  <si>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</si>
  <si>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</si>
  <si>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</si>
  <si>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</si>
  <si>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</si>
  <si>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</si>
  <si>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</si>
  <si>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</si>
  <si>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</si>
  <si>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</si>
  <si>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</si>
  <si>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</si>
  <si>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</si>
  <si>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</si>
  <si>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</si>
  <si>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</si>
  <si>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</si>
  <si>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</si>
  <si>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</si>
  <si>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</si>
  <si>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</si>
  <si>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</si>
  <si>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</si>
  <si>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</si>
  <si>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</si>
  <si>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</si>
  <si>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</si>
  <si>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</si>
  <si>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</si>
  <si>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</si>
  <si>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</si>
  <si>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</si>
  <si>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</si>
  <si>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</si>
  <si>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</si>
  <si>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</si>
  <si>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</si>
  <si>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</si>
  <si>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</si>
  <si>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</si>
  <si>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</si>
  <si>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</si>
  <si>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</si>
  <si>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</si>
  <si>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</si>
  <si>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</si>
  <si>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</si>
  <si>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</si>
  <si>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</si>
  <si>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</si>
  <si>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</si>
  <si>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</si>
  <si>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</si>
  <si>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</si>
  <si>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</si>
  <si>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</si>
  <si>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</si>
  <si>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</si>
  <si>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</si>
  <si>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</si>
  <si>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</si>
  <si>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</si>
  <si>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</si>
  <si>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</si>
  <si>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</si>
  <si>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</si>
  <si>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</si>
  <si>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</si>
  <si>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</si>
  <si>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</si>
  <si>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</si>
  <si>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</si>
  <si>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</si>
  <si>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</si>
  <si>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</si>
  <si>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</si>
  <si>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</si>
  <si>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</si>
  <si>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</si>
  <si>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</si>
  <si>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</si>
  <si>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</si>
  <si>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</si>
  <si>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</si>
  <si>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</si>
  <si>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</si>
  <si>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</si>
  <si>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</si>
  <si>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</si>
  <si>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</si>
  <si>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</si>
  <si>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</si>
  <si>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</si>
  <si>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</si>
  <si>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</si>
  <si>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</si>
  <si>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</si>
  <si>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</si>
  <si>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</si>
  <si>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</si>
  <si>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</si>
  <si>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</si>
  <si>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</si>
  <si>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</si>
  <si>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</si>
  <si>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</si>
  <si>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</si>
  <si>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</si>
  <si>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</si>
  <si>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</si>
  <si>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</si>
  <si>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</si>
  <si>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</si>
  <si>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</si>
  <si>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</si>
  <si>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</si>
  <si>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</si>
  <si>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</si>
  <si>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</si>
  <si>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</si>
  <si>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</si>
  <si>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</si>
  <si>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</si>
  <si>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</si>
  <si>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</si>
  <si>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</si>
  <si>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</si>
  <si>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</si>
  <si>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</si>
  <si>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</si>
  <si>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</si>
  <si>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</si>
  <si>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</si>
  <si>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</si>
  <si>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</si>
  <si>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</si>
  <si>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</si>
  <si>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</si>
  <si>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</si>
  <si>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</si>
  <si>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</si>
  <si>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</si>
  <si>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</si>
  <si>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</si>
  <si>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</si>
  <si>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</si>
  <si>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</si>
  <si>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</si>
  <si>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</si>
  <si>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</si>
  <si>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</si>
  <si>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</si>
  <si>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</si>
  <si>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</si>
  <si>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</si>
  <si>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</si>
  <si>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</si>
  <si>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</si>
  <si>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</si>
  <si>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</si>
  <si>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</si>
  <si>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</si>
  <si>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</si>
  <si>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</si>
  <si>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</si>
  <si>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</si>
  <si>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</si>
  <si>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</si>
  <si>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</si>
  <si>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</si>
  <si>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</si>
  <si>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</si>
  <si>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</si>
  <si>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</si>
  <si>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</si>
  <si>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</si>
  <si>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</si>
  <si>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</si>
  <si>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</si>
  <si>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</si>
  <si>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</si>
  <si>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</si>
  <si>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</si>
  <si>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</si>
  <si>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</si>
  <si>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</si>
  <si>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</si>
  <si>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</si>
  <si>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</si>
  <si>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</si>
  <si>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</si>
  <si>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</si>
  <si>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</si>
  <si>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</si>
  <si>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</si>
  <si>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</si>
  <si>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</si>
  <si>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</si>
  <si>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</si>
  <si>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</si>
  <si>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</si>
  <si>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</si>
  <si>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</si>
  <si>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</si>
  <si>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</si>
  <si>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</si>
  <si>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</si>
  <si>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</si>
  <si>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</si>
  <si>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</si>
  <si>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</si>
  <si>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</si>
  <si>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</si>
  <si>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</si>
  <si>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</si>
  <si>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</si>
  <si>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</si>
  <si>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</si>
  <si>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</si>
  <si>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</si>
  <si>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</si>
  <si>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</si>
  <si>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</si>
  <si>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</si>
  <si>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</si>
  <si>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</si>
  <si>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</si>
  <si>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</si>
  <si>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</si>
  <si>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</si>
  <si>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</si>
  <si>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</si>
  <si>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</si>
  <si>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</si>
  <si>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</si>
  <si>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</si>
  <si>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</si>
  <si>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</si>
  <si>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</si>
  <si>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</si>
  <si>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</si>
  <si>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</si>
  <si>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</si>
  <si>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</si>
  <si>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</si>
  <si>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</si>
  <si>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</si>
  <si>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</si>
  <si>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</si>
  <si>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</si>
  <si>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</si>
  <si>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</si>
  <si>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</si>
  <si>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</si>
  <si>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</si>
  <si>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</si>
  <si>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</si>
  <si>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</si>
  <si>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</si>
  <si>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</si>
  <si>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</si>
  <si>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</si>
  <si>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</si>
  <si>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</si>
  <si>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</si>
  <si>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</si>
  <si>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</si>
  <si>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</si>
  <si>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</si>
  <si>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</si>
  <si>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</si>
  <si>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</si>
  <si>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</si>
  <si>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</si>
  <si>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</si>
  <si>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</si>
  <si>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</si>
  <si>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</si>
  <si>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</si>
  <si>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</si>
  <si>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</si>
  <si>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</si>
  <si>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</si>
  <si>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</si>
  <si>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</si>
  <si>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</si>
  <si>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</si>
  <si>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</si>
  <si>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</si>
  <si>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</si>
  <si>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</si>
  <si>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</si>
  <si>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</si>
  <si>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</si>
  <si>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</si>
  <si>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</si>
  <si>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</si>
  <si>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</si>
  <si>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</si>
  <si>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</si>
  <si>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</si>
  <si>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</si>
  <si>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</si>
  <si>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</si>
  <si>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</si>
  <si>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</si>
  <si>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</si>
  <si>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</si>
  <si>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</si>
  <si>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</si>
  <si>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</si>
  <si>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</si>
  <si>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</si>
  <si>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</si>
  <si>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</si>
  <si>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</si>
  <si>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</si>
  <si>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</si>
  <si>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</si>
  <si>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</si>
  <si>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</si>
  <si>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</si>
  <si>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</si>
  <si>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</si>
  <si>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</si>
  <si>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</si>
  <si>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</si>
  <si>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</si>
  <si>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</si>
  <si>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</si>
  <si>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</si>
  <si>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</si>
  <si>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</si>
  <si>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</si>
  <si>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</si>
  <si>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</si>
  <si>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</si>
  <si>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</si>
  <si>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</si>
  <si>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</si>
  <si>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</si>
  <si>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</si>
  <si>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</si>
  <si>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</si>
  <si>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</si>
  <si>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</si>
  <si>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</si>
  <si>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</si>
  <si>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</si>
  <si>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</si>
  <si>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</si>
  <si>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</si>
  <si>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</si>
  <si>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</si>
  <si>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</si>
  <si>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</si>
  <si>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</si>
  <si>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</si>
  <si>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</si>
  <si>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</si>
  <si>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</si>
  <si>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</si>
  <si>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</si>
  <si>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</si>
  <si>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</si>
  <si>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</si>
  <si>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</si>
  <si>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</si>
  <si>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</si>
  <si>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</si>
  <si>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</si>
  <si>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</si>
  <si>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</si>
  <si>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</si>
  <si>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</si>
  <si>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</si>
  <si>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</si>
  <si>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</si>
  <si>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</si>
  <si>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</si>
  <si>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</si>
  <si>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</si>
  <si>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</si>
  <si>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</si>
  <si>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</si>
  <si>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</si>
  <si>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</si>
  <si>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</si>
  <si>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</si>
  <si>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</si>
  <si>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</si>
  <si>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</si>
  <si>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</si>
  <si>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</si>
  <si>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</si>
  <si>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</si>
  <si>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</si>
  <si>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</si>
  <si>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</si>
  <si>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</si>
  <si>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</si>
  <si>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</si>
  <si>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</si>
  <si>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</si>
  <si>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</si>
  <si>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</si>
  <si>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</si>
  <si>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</si>
  <si>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</si>
  <si>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</si>
  <si>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</si>
  <si>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</si>
  <si>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</si>
  <si>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</si>
  <si>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</si>
  <si>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</si>
  <si>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</si>
  <si>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</si>
  <si>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</si>
  <si>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</si>
  <si>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</si>
  <si>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</si>
  <si>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</si>
  <si>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</si>
  <si>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</si>
  <si>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</si>
  <si>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</si>
  <si>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</si>
  <si>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</si>
  <si>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</si>
  <si>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</si>
  <si>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</si>
  <si>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</si>
  <si>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</si>
  <si>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</si>
  <si>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</si>
  <si>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</si>
  <si>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</si>
  <si>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</si>
  <si>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</si>
  <si>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</si>
  <si>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</si>
  <si>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</si>
  <si>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</si>
  <si>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</si>
  <si>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</si>
  <si>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</si>
  <si>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</si>
  <si>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</si>
  <si>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</si>
  <si>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</si>
  <si>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</si>
  <si>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</si>
  <si>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</si>
  <si>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</si>
  <si>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</si>
  <si>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</si>
  <si>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</si>
  <si>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</si>
  <si>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</si>
  <si>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</si>
  <si>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</si>
  <si>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</si>
  <si>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</si>
  <si>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</si>
  <si>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</si>
  <si>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</si>
  <si>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</si>
  <si>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</si>
  <si>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</si>
  <si>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</si>
  <si>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</si>
  <si>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</si>
  <si>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</si>
  <si>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</si>
  <si>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</si>
  <si>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</si>
  <si>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</si>
  <si>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</si>
  <si>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</si>
  <si>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</si>
  <si>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</si>
  <si>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</si>
  <si>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</si>
  <si>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</si>
  <si>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</si>
  <si>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</si>
  <si>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</si>
  <si>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</si>
  <si>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</si>
  <si>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</si>
  <si>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</si>
  <si>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</si>
  <si>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</si>
  <si>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</si>
  <si>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</si>
  <si>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</si>
  <si>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</si>
  <si>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</si>
  <si>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</si>
  <si>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</si>
  <si>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</si>
  <si>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</si>
  <si>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</si>
  <si>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</si>
  <si>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</si>
  <si>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</si>
  <si>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</si>
  <si>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</si>
  <si>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</si>
  <si>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</si>
  <si>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</si>
  <si>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</si>
  <si>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</si>
  <si>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</si>
  <si>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</si>
  <si>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</si>
  <si>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</si>
  <si>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</si>
  <si>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</si>
  <si>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</si>
  <si>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</si>
  <si>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</si>
  <si>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</si>
  <si>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</si>
  <si>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</si>
  <si>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</si>
  <si>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</si>
  <si>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</si>
  <si>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</si>
  <si>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</si>
  <si>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</si>
  <si>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</si>
  <si>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</si>
  <si>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</si>
  <si>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</si>
  <si>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</si>
  <si>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</si>
  <si>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</si>
  <si>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</si>
  <si>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</si>
  <si>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</si>
  <si>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</si>
  <si>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</si>
  <si>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</si>
  <si>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</si>
  <si>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</si>
  <si>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</si>
  <si>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</si>
  <si>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</si>
  <si>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</si>
  <si>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</si>
  <si>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</si>
  <si>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</si>
  <si>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</si>
  <si>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</si>
  <si>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</si>
  <si>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</si>
  <si>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</si>
  <si>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</si>
  <si>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</si>
  <si>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</si>
  <si>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</si>
  <si>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</si>
  <si>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</si>
  <si>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</si>
  <si>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</si>
  <si>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</si>
  <si>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</si>
  <si>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</si>
  <si>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</si>
  <si>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</si>
  <si>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</si>
  <si>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</si>
  <si>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</si>
  <si>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</si>
  <si>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</si>
  <si>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</si>
  <si>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</si>
  <si>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</si>
  <si>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</si>
  <si>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</si>
  <si>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</si>
  <si>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</si>
  <si>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</si>
  <si>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</si>
  <si>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</si>
  <si>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</si>
  <si>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</si>
  <si>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</si>
  <si>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</si>
  <si>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</si>
  <si>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</si>
  <si>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</si>
  <si>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</si>
  <si>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</si>
  <si>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</si>
  <si>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</si>
  <si>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</si>
  <si>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</si>
  <si>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</si>
  <si>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</si>
  <si>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</si>
  <si>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</si>
  <si>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</si>
  <si>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</si>
  <si>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</si>
  <si>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</si>
  <si>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</si>
  <si>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</si>
  <si>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</si>
  <si>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</si>
  <si>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</si>
  <si>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</si>
  <si>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</si>
  <si>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</si>
  <si>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</si>
  <si>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</si>
  <si>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</si>
  <si>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</si>
  <si>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</si>
  <si>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</si>
  <si>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</si>
  <si>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</si>
  <si>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</si>
  <si>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</si>
  <si>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</si>
  <si>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</si>
  <si>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</si>
  <si>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</si>
  <si>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</si>
  <si>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</si>
  <si>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</si>
  <si>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</si>
  <si>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</si>
  <si>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</si>
  <si>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</si>
  <si>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</si>
  <si>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</si>
  <si>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</si>
  <si>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</si>
  <si>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</si>
  <si>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</si>
  <si>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</si>
  <si>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</si>
  <si>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</si>
  <si>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</si>
  <si>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</si>
  <si>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</si>
  <si>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</si>
  <si>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</si>
  <si>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</si>
  <si>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</si>
  <si>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</si>
  <si>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</si>
  <si>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</si>
  <si>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</si>
  <si>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</si>
  <si>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</si>
  <si>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</si>
  <si>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</si>
  <si>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</si>
  <si>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</si>
  <si>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</si>
  <si>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</si>
  <si>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</si>
  <si>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</si>
  <si>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</si>
  <si>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</si>
  <si>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</si>
  <si>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</si>
  <si>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</si>
  <si>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</si>
  <si>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</si>
  <si>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</si>
  <si>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</si>
  <si>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</si>
  <si>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</si>
  <si>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</si>
  <si>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</si>
  <si>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</si>
  <si>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</si>
  <si>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</si>
  <si>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</si>
  <si>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</si>
  <si>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</si>
  <si>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</si>
  <si>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</si>
  <si>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</si>
  <si>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</si>
  <si>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</si>
  <si>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</si>
  <si>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</si>
  <si>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</si>
  <si>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</si>
  <si>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</si>
  <si>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</si>
  <si>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</si>
  <si>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</si>
  <si>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</si>
  <si>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</si>
  <si>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</si>
  <si>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</si>
  <si>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</si>
  <si>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</si>
  <si>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</si>
  <si>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</si>
  <si>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</si>
  <si>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</si>
  <si>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</si>
  <si>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</si>
  <si>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</si>
  <si>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</si>
  <si>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</si>
  <si>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</si>
  <si>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</si>
  <si>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</si>
  <si>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</si>
  <si>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</si>
  <si>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</si>
  <si>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</si>
  <si>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</si>
  <si>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</si>
  <si>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</si>
  <si>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</si>
  <si>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</si>
  <si>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</si>
  <si>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</si>
  <si>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</si>
  <si>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</si>
  <si>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</si>
  <si>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</si>
  <si>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</si>
  <si>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</si>
  <si>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</si>
  <si>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</si>
  <si>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</si>
  <si>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</si>
  <si>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</si>
  <si>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</si>
  <si>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</si>
  <si>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</si>
  <si>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</si>
  <si>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</si>
  <si>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</si>
  <si>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</si>
  <si>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</si>
  <si>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</si>
  <si>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</si>
  <si>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</si>
  <si>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</si>
  <si>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</si>
  <si>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</si>
  <si>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</si>
  <si>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</si>
  <si>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</si>
  <si>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</si>
  <si>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</si>
  <si>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</si>
  <si>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</si>
  <si>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</si>
  <si>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</si>
  <si>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</si>
  <si>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</si>
  <si>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</si>
  <si>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</si>
  <si>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</si>
  <si>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</si>
  <si>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</si>
  <si>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</si>
  <si>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</si>
  <si>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</si>
  <si>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</si>
  <si>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</si>
  <si>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</si>
  <si>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</si>
  <si>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</si>
  <si>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</si>
  <si>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</si>
  <si>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</si>
  <si>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</si>
  <si>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</si>
  <si>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</si>
  <si>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</si>
  <si>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</si>
  <si>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</si>
  <si>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</si>
  <si>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</si>
  <si>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</si>
  <si>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</si>
  <si>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</si>
  <si>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</si>
  <si>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</si>
  <si>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</si>
  <si>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</si>
  <si>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</si>
  <si>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</si>
  <si>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</si>
  <si>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</si>
  <si>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</si>
  <si>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</si>
  <si>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</si>
  <si>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</si>
  <si>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</si>
  <si>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</si>
  <si>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</si>
  <si>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</si>
  <si>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</si>
  <si>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</si>
  <si>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</si>
  <si>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</si>
  <si>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</si>
  <si>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</si>
  <si>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</si>
  <si>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</si>
  <si>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</si>
  <si>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</si>
  <si>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</si>
  <si>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</si>
  <si>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</si>
  <si>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</si>
  <si>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</si>
  <si>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</si>
  <si>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</si>
  <si>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</si>
  <si>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</si>
  <si>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</si>
  <si>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</si>
  <si>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</si>
  <si>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</si>
  <si>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</si>
  <si>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</si>
  <si>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</si>
  <si>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</si>
  <si>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</si>
  <si>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</si>
  <si>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</si>
  <si>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</si>
  <si>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</si>
  <si>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</si>
  <si>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</si>
  <si>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</si>
  <si>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</si>
  <si>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</si>
  <si>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</si>
  <si>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</si>
  <si>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</si>
  <si>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</si>
  <si>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</si>
  <si>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</si>
  <si>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</si>
  <si>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</si>
  <si>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</si>
  <si>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</si>
  <si>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</si>
  <si>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</si>
  <si>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</si>
  <si>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</si>
  <si>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</si>
  <si>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</si>
  <si>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</si>
  <si>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</si>
  <si>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</si>
  <si>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</si>
  <si>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</si>
  <si>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</si>
  <si>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</si>
  <si>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</si>
  <si>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</si>
  <si>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</si>
  <si>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</si>
  <si>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</si>
  <si>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</si>
  <si>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</si>
  <si>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</si>
  <si>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</si>
  <si>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</si>
  <si>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</si>
  <si>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</si>
  <si>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</si>
  <si>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</si>
  <si>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</si>
  <si>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</si>
  <si>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</si>
  <si>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</si>
  <si>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</si>
  <si>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</si>
  <si>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</si>
  <si>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</si>
  <si>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</si>
  <si>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</si>
  <si>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</si>
  <si>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</si>
  <si>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</si>
  <si>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</si>
  <si>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</si>
  <si>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</si>
  <si>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</si>
  <si>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</si>
  <si>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</si>
  <si>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</si>
  <si>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</si>
  <si>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</si>
  <si>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</si>
  <si>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</si>
  <si>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</si>
  <si>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</si>
  <si>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</si>
  <si>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</si>
  <si>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</si>
  <si>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</si>
  <si>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</si>
  <si>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</si>
  <si>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</si>
  <si>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</si>
  <si>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</si>
  <si>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</si>
  <si>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</si>
  <si>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</si>
  <si>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</si>
  <si>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</si>
  <si>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</si>
  <si>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</si>
  <si>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</si>
  <si>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</si>
  <si>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</si>
  <si>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</si>
  <si>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</si>
  <si>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</si>
  <si>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</si>
  <si>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</si>
  <si>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</si>
  <si>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</si>
  <si>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</si>
  <si>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</si>
  <si>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</si>
  <si>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</si>
  <si>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</si>
  <si>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</si>
  <si>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</si>
  <si>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</si>
  <si>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</si>
  <si>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</si>
  <si>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</si>
  <si>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</si>
  <si>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</si>
  <si>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</si>
  <si>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</si>
  <si>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</si>
  <si>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</si>
  <si>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</si>
  <si>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</si>
  <si>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</si>
  <si>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</si>
  <si>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</si>
  <si>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</si>
  <si>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</si>
  <si>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</si>
  <si>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</si>
  <si>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</si>
  <si>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</si>
  <si>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</si>
  <si>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</si>
  <si>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</si>
  <si>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</si>
  <si>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</si>
  <si>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</si>
  <si>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</si>
  <si>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</si>
  <si>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</si>
  <si>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</si>
  <si>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</si>
  <si>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</si>
  <si>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</si>
  <si>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</si>
  <si>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</si>
  <si>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</si>
  <si>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</si>
  <si>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</si>
  <si>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</si>
  <si>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</si>
  <si>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</si>
  <si>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</si>
  <si>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</si>
  <si>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</si>
  <si>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</si>
  <si>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</si>
  <si>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</si>
  <si>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</si>
  <si>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</si>
  <si>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</si>
  <si>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</si>
  <si>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</si>
  <si>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</si>
  <si>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</si>
  <si>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</si>
  <si>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</si>
  <si>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</si>
  <si>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</si>
  <si>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</si>
  <si>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</si>
  <si>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</si>
  <si>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</si>
  <si>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</si>
  <si>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</si>
  <si>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</si>
  <si>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</si>
  <si>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</si>
  <si>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</si>
  <si>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</si>
  <si>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</si>
  <si>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</si>
  <si>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</si>
  <si>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</si>
  <si>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</si>
  <si>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</si>
  <si>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</si>
  <si>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</si>
  <si>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t>
  </si>
  <si>
    <t>Instructure's CAIQ and CSA STAR Level 1 certificate are included in the Canvas LMS Compliance Package available at inst.bid/canvas/lms/dl. Our listing can be viewed on the CSA STAR Registry at: inst.bid/csa</t>
  </si>
  <si>
    <t>Architecture diagrams are available in our Canvas Catalog Complinance Package available at inst.bid/canvas/catalog/dl</t>
  </si>
  <si>
    <t>A documented change management process is in place, which is in line with ISO 27001 standards. Instructure's ISO 27001 certificate is available in the Canvas Catslog Compliance Package.</t>
  </si>
  <si>
    <t>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</si>
  <si>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</si>
  <si>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Instructure’s general liability insurance includes Cyber Errors &amp; Omissions coverage (referred to as "Professional Errors &amp; Omission"). Instructure’s certificate of liability insurance is provided with the Canvas Catalog Compliance Package available at inst.bid/canvas/catalog/dl</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</si>
  <si>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</si>
  <si>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</si>
  <si>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</si>
  <si>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All unplanned disruptions and outages can be tracked via the Instructure Status page located at: https://inst.bid/status.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</si>
</sst>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6" fillId="0" borderId="6" xfId="0" applyFont="1" applyBorder="1" applyAlignment="1">
      <alignment horizontal="left" vertical="top"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368301</xdr:colOff>
      <xdr:row>5</xdr:row>
      <xdr:rowOff>50800</xdr:rowOff>
    </xdr:from>
    <xdr:to>
      <xdr:col>5</xdr:col>
      <xdr:colOff>690506</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1" y="2692400"/>
          <a:ext cx="3586105" cy="2374900"/>
          <a:chOff x="13347701" y="2908300"/>
          <a:chExt cx="2492186"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1" y="3644900"/>
            <a:ext cx="2488916"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Compliance Package. </a:t>
            </a:r>
          </a:p>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489603" cy="741251"/>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3"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All unplanned disruptions and outages can be tracked via the Instructure Status page located at: https://inst.bid/status.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No</v>
      </c>
      <c r="O19" s="62" t="str">
        <f>IF(LEN(VLOOKUP(B19,'Analyst Report'!$A$31:$I$119,7,TRUE))= 0,"",VLOOKUP(B19,'Analyst Report'!$A$31:$I$119,7,TRUE))</f>
        <v/>
      </c>
      <c r="P19" s="62">
        <f t="shared" si="1"/>
        <v>1</v>
      </c>
      <c r="Q19" s="69">
        <v>20</v>
      </c>
      <c r="R19" s="62">
        <f>IF(LEN(VLOOKUP(B19,'Analyst Report'!$A$31:$I$119,9,FALSE))= 0,VLOOKUP(B19,'Analyst Report'!$A$31:$I$119,8,FALSE),VLOOKUP(B19,'Analyst Report'!$A$31:$I$119,9,FALSE))</f>
        <v>20</v>
      </c>
      <c r="S19" s="62">
        <f t="shared" si="2"/>
        <v>20</v>
      </c>
      <c r="T19" s="62">
        <f t="shared" si="3"/>
        <v>20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Complinance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Catslog Compliance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125</v>
      </c>
      <c r="H2" s="130">
        <f>SUMIFS(Questions!S:S,Questions!B:B,D2)</f>
        <v>135</v>
      </c>
      <c r="I2" s="133">
        <f t="shared" ref="I2:I4" si="0">G2/H2</f>
        <v>0.92592592592592593</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0.88603988603988604</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1555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9"/>
      <c r="C1" s="271"/>
      <c r="D1" s="140"/>
      <c r="E1" s="140"/>
      <c r="F1" s="140"/>
      <c r="G1" s="140"/>
      <c r="H1" s="140"/>
      <c r="I1" s="14"/>
      <c r="J1" s="6"/>
      <c r="K1" s="6"/>
      <c r="L1" s="6"/>
      <c r="M1" s="6"/>
      <c r="N1" s="6"/>
      <c r="O1" s="6"/>
      <c r="P1" s="6"/>
      <c r="Q1" s="6"/>
      <c r="R1" s="6"/>
      <c r="S1" s="6"/>
      <c r="T1" s="6"/>
      <c r="U1" s="6"/>
      <c r="V1" s="6"/>
      <c r="W1" s="6"/>
    </row>
    <row r="2" spans="1:23" ht="25.5" customHeight="1" x14ac:dyDescent="0.15">
      <c r="A2" s="318" t="s">
        <v>20</v>
      </c>
      <c r="B2" s="269"/>
      <c r="C2" s="271"/>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1" zoomScaleNormal="100" workbookViewId="0">
      <selection activeCell="D26" sqref="D2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v>45569</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79"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90"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1"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1" t="s">
        <v>2313</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1" t="s">
        <v>2267</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2" t="s">
        <v>2268</v>
      </c>
      <c r="D9" s="283"/>
      <c r="E9" s="284"/>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2" t="s">
        <v>2269</v>
      </c>
      <c r="D10" s="283"/>
      <c r="E10" s="28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1" t="s">
        <v>2270</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1" t="s">
        <v>2270</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1" t="s">
        <v>2271</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1" t="s">
        <v>2272</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1" t="s">
        <v>2273</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1" t="s">
        <v>2273</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1" t="s">
        <v>2274</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1" t="s">
        <v>2273</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1" t="s">
        <v>2275</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1" t="s">
        <v>2276</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8" t="s">
        <v>2314</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357" t="s">
        <v>2344</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5" t="s">
        <v>220</v>
      </c>
      <c r="D26" s="260" t="s">
        <v>2333</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1" t="s">
        <v>2315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26" t="s">
        <v>2334</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8"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2309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60" x14ac:dyDescent="0.15">
      <c r="A33" s="16" t="s">
        <v>65</v>
      </c>
      <c r="B33" s="16" t="str">
        <f>VLOOKUP(A33,Questions!B$18:C$109,2,FALSE)</f>
        <v>Have you completed the Cloud Security Alliance (CSA) CAIQ?</v>
      </c>
      <c r="C33" s="23" t="s">
        <v>220</v>
      </c>
      <c r="D33" s="26" t="s">
        <v>2335</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2277</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2278</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2279</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2336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2281</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2337</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2282</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61" t="s">
        <v>2316</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61" t="s">
        <v>2317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261" t="s">
        <v>2318</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61" t="s">
        <v>2319</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61" t="s">
        <v>2320</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1" t="s">
        <v>2321</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61" t="s">
        <v>2322</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61" t="s">
        <v>2323</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62" t="s">
        <v>2324</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0" t="s">
        <v>2325</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2326</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2327</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62" t="s">
        <v>2328</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2" t="s">
        <v>2329</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79" t="s">
        <v>94</v>
      </c>
      <c r="B62" s="271"/>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7"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260" t="s">
        <v>2330</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263" t="s">
        <v>2331</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3" t="s">
        <v>2332</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7"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7" t="s">
        <v>2288</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75" x14ac:dyDescent="0.15">
      <c r="A76" s="16" t="s">
        <v>108</v>
      </c>
      <c r="B76" s="16" t="str">
        <f>VLOOKUP(A76,Questions!B$18:C$109,2,FALSE)</f>
        <v>Have your systems and applications had a third party security assessment completed in the last year?</v>
      </c>
      <c r="C76" s="23" t="s">
        <v>220</v>
      </c>
      <c r="D76" s="257" t="s">
        <v>2338</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7" t="s">
        <v>2342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7"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7"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7" t="s">
        <v>2293</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7"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7"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7" t="s">
        <v>2310</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59" t="s">
        <v>2299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2341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9" t="s">
        <v>2339</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9" t="s">
        <v>2300</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2301</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2302</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7" t="s">
        <v>2340</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2303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2311</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2304</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2312</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2305</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2306</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7" t="s">
        <v>2307</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2308</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9"/>
      <c r="C1" s="269"/>
      <c r="D1" s="271"/>
      <c r="E1" s="74"/>
      <c r="F1" s="74"/>
      <c r="G1" s="74"/>
      <c r="H1" s="6"/>
      <c r="I1" s="6"/>
      <c r="J1" s="6"/>
      <c r="K1" s="6"/>
      <c r="L1" s="6"/>
      <c r="M1" s="6"/>
      <c r="N1" s="6"/>
      <c r="O1" s="6"/>
      <c r="P1" s="6"/>
      <c r="Q1" s="6"/>
      <c r="R1" s="6"/>
      <c r="S1" s="6"/>
      <c r="T1" s="6"/>
      <c r="U1" s="6"/>
      <c r="V1" s="6"/>
      <c r="W1" s="6"/>
      <c r="X1" s="6"/>
      <c r="Y1" s="6"/>
    </row>
    <row r="2" spans="1:25" ht="35" customHeight="1" x14ac:dyDescent="0.15">
      <c r="A2" s="292"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1"/>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9"/>
      <c r="C1" s="269"/>
      <c r="D1" s="269"/>
      <c r="E1" s="269"/>
      <c r="F1" s="269"/>
      <c r="G1" s="269"/>
      <c r="H1" s="269"/>
      <c r="I1" s="36"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5" t="s">
        <v>25</v>
      </c>
      <c r="B5" s="299" t="str">
        <f>'HECVAT - Lite | Vendor Response'!C6</f>
        <v>Instructure</v>
      </c>
      <c r="C5" s="271"/>
      <c r="D5" s="231"/>
      <c r="E5" s="231"/>
      <c r="F5" s="75" t="s">
        <v>27</v>
      </c>
      <c r="G5" s="294" t="str">
        <f>'HECVAT - Lite | Vendor Response'!C7</f>
        <v>Canvas Catalog</v>
      </c>
      <c r="H5" s="269"/>
      <c r="I5" s="271"/>
    </row>
    <row r="6" spans="1:9" ht="48" customHeight="1" x14ac:dyDescent="0.2">
      <c r="A6" s="75" t="s">
        <v>35</v>
      </c>
      <c r="B6" s="300" t="str">
        <f>'HECVAT - Lite | Vendor Response'!C11</f>
        <v>See GNRL-08 for Instructure's contact information.</v>
      </c>
      <c r="C6" s="271"/>
      <c r="D6" s="232"/>
      <c r="E6" s="232"/>
      <c r="F6" s="75" t="s">
        <v>29</v>
      </c>
      <c r="G6" s="294" t="str">
        <f>'HECVAT - Lite | Vendor Response'!C8</f>
        <v>Canvas Catalog is a simple, modern, elegant course catalog and a branded marketplace for all of your institution’s course offerings.</v>
      </c>
      <c r="H6" s="269"/>
      <c r="I6" s="271"/>
    </row>
    <row r="7" spans="1:9" ht="48" customHeight="1" x14ac:dyDescent="0.2">
      <c r="A7" s="231" t="s">
        <v>37</v>
      </c>
      <c r="B7" s="312" t="str">
        <f>'HECVAT - Lite | Vendor Response'!C12</f>
        <v>See GNRL-08 for Instructure's contact information.</v>
      </c>
      <c r="C7" s="265"/>
      <c r="D7" s="233"/>
      <c r="E7" s="233"/>
      <c r="F7" s="75" t="s">
        <v>147</v>
      </c>
      <c r="G7" s="303" t="s">
        <v>148</v>
      </c>
      <c r="H7" s="296"/>
      <c r="I7" s="265"/>
    </row>
    <row r="8" spans="1:9" ht="48" customHeight="1" x14ac:dyDescent="0.2">
      <c r="A8" s="234" t="s">
        <v>149</v>
      </c>
      <c r="B8" s="313" t="str">
        <f>'HECVAT - Lite | Vendor Response'!C13</f>
        <v>Please reach out to your designated Customer Success Manager or Sales representative.
 For new clients, contact info@instructure.com</v>
      </c>
      <c r="C8" s="306"/>
      <c r="D8" s="235"/>
      <c r="E8" s="232"/>
      <c r="F8" s="236" t="s">
        <v>150</v>
      </c>
      <c r="G8" s="304">
        <f>'HECVAT - Lite | Vendor Response'!C3</f>
        <v>45569</v>
      </c>
      <c r="H8" s="305"/>
      <c r="I8" s="306"/>
    </row>
    <row r="9" spans="1:9" ht="24" customHeight="1" thickBot="1" x14ac:dyDescent="0.25">
      <c r="A9" s="174"/>
      <c r="B9" s="175"/>
      <c r="C9" s="175"/>
      <c r="D9" s="172"/>
      <c r="E9" s="172"/>
      <c r="F9" s="172"/>
      <c r="G9" s="173"/>
      <c r="H9" s="173"/>
      <c r="I9" s="173"/>
    </row>
    <row r="10" spans="1:9" ht="48" customHeight="1" thickBot="1" x14ac:dyDescent="0.2">
      <c r="A10" s="309" t="s">
        <v>2236</v>
      </c>
      <c r="B10" s="311"/>
      <c r="C10" s="171" t="s">
        <v>816</v>
      </c>
      <c r="D10" s="307"/>
      <c r="E10" s="307"/>
      <c r="F10" s="308"/>
      <c r="G10" s="308"/>
      <c r="H10" s="308"/>
      <c r="I10" s="308"/>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125</v>
      </c>
      <c r="G13" s="242">
        <f>Values!I2</f>
        <v>0.92592592592592593</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1555</v>
      </c>
      <c r="G25" s="250">
        <f>F25/D25</f>
        <v>0.88603988603988604</v>
      </c>
      <c r="H25" s="37"/>
      <c r="I25" s="37"/>
    </row>
    <row r="26" spans="1:10" ht="15.75" customHeight="1" thickBot="1" x14ac:dyDescent="0.2">
      <c r="A26" s="37"/>
      <c r="B26" s="37"/>
      <c r="C26" s="34"/>
      <c r="D26" s="37"/>
      <c r="E26" s="169"/>
      <c r="F26" s="169"/>
      <c r="G26" s="169"/>
      <c r="H26" s="169"/>
      <c r="I26" s="169"/>
    </row>
    <row r="27" spans="1:10" ht="48" customHeight="1" thickBot="1" x14ac:dyDescent="0.25">
      <c r="A27" s="314"/>
      <c r="B27" s="315"/>
      <c r="C27" s="315"/>
      <c r="D27" s="315"/>
      <c r="E27" s="188" t="s">
        <v>56</v>
      </c>
      <c r="F27" s="309" t="s">
        <v>2237</v>
      </c>
      <c r="G27" s="310"/>
      <c r="H27" s="310"/>
      <c r="I27" s="311"/>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6"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302"/>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No</v>
      </c>
      <c r="D32" s="199" t="str">
        <f>'HECVAT - Lite | Vendor Response'!D25</f>
        <v>All unplanned disruptions and outages can be tracked via the Instructure Status page located at: https://inst.bid/status.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301" t="str">
        <f>'HECVAT - Lite | Vendor Response'!C30:D30</f>
        <v/>
      </c>
      <c r="D37" s="302"/>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Instructure's CAIQ and CSA STAR Level 1 certificate are included in the Canvas LMS Compliance Package available at inst.bid/canvas/lms/dl.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Complinance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Catslog Compliance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1"/>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1"/>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79" t="s">
        <v>87</v>
      </c>
      <c r="B37" s="271"/>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1"/>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1"/>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1"/>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1"/>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1"/>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1"/>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1"/>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1"/>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1"/>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1"/>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1"/>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1"/>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101" t="s">
        <v>926</v>
      </c>
      <c r="B3" s="272" t="str">
        <f>'HECVAT - Lite | Vendor Response'!C6</f>
        <v>Instructure</v>
      </c>
      <c r="C3" s="271"/>
      <c r="D3" s="8" t="s">
        <v>927</v>
      </c>
      <c r="E3" s="272" t="str">
        <f>'HECVAT - Lite | Vendor Response'!C7</f>
        <v>Canvas Catalog</v>
      </c>
      <c r="F3" s="269"/>
      <c r="G3" s="269"/>
      <c r="H3" s="327"/>
    </row>
    <row r="4" spans="1:26" ht="32.25" customHeight="1" x14ac:dyDescent="0.2">
      <c r="A4" s="102" t="s">
        <v>928</v>
      </c>
      <c r="B4" s="337" t="str">
        <f>'HECVAT - Lite | Vendor Response'!C8</f>
        <v>Canvas Catalog is a simple, modern, elegant course catalog and a branded marketplace for all of your institution’s course offerings.</v>
      </c>
      <c r="C4" s="269"/>
      <c r="D4" s="269"/>
      <c r="E4" s="269"/>
      <c r="F4" s="269"/>
      <c r="G4" s="269"/>
      <c r="H4" s="327"/>
    </row>
    <row r="5" spans="1:26" ht="36" customHeight="1" x14ac:dyDescent="0.2">
      <c r="A5" s="338"/>
      <c r="B5" s="296"/>
      <c r="C5" s="265"/>
      <c r="D5" s="342" t="s">
        <v>929</v>
      </c>
      <c r="E5" s="271"/>
      <c r="F5" s="343"/>
      <c r="G5" s="296"/>
      <c r="H5" s="344"/>
    </row>
    <row r="6" spans="1:26" ht="35.25" customHeight="1" x14ac:dyDescent="0.2">
      <c r="A6" s="339"/>
      <c r="B6" s="340"/>
      <c r="C6" s="341"/>
      <c r="D6" s="103">
        <f>Values!J8</f>
        <v>0.88603988603988604</v>
      </c>
      <c r="E6" s="104" t="str">
        <f>IF(D6&gt;=0.9,"A",IF(D6&gt;=0.8,"B",IF(D6&gt;=0.7,"C",IF(D6&gt;=0.6,"D","F"))))</f>
        <v>B</v>
      </c>
      <c r="F6" s="345"/>
      <c r="G6" s="340"/>
      <c r="H6" s="346"/>
    </row>
    <row r="7" spans="1:26" ht="15.75" customHeight="1" x14ac:dyDescent="0.2">
      <c r="A7" s="105" t="str">
        <f>Values!C2</f>
        <v>Company</v>
      </c>
      <c r="B7" s="106">
        <f>Values!I2</f>
        <v>0.92592592592592593</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Complinance Package available at inst.bid/canvas/catalog/dl</v>
      </c>
      <c r="D26" s="227"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Catslog Compliance Package.</v>
      </c>
      <c r="D27" s="227"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79" t="s">
        <v>8</v>
      </c>
      <c r="B22" s="271"/>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1"/>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1"/>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1"/>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1"/>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1"/>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1"/>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1"/>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1"/>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1"/>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1"/>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2024-06-20T00:33:41Z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