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447B348A-781D-AD42-9E8F-BA8F1871E24F}"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D46" i="12" s="1"/>
  <c r="E46" i="12" s="1"/>
  <c r="B45" i="12"/>
  <c r="A45" i="12"/>
  <c r="D45" i="12" s="1"/>
  <c r="E45" i="12" s="1"/>
  <c r="B44" i="12"/>
  <c r="A44" i="12"/>
  <c r="B43" i="12"/>
  <c r="A43" i="12"/>
  <c r="B42" i="12"/>
  <c r="A42" i="12"/>
  <c r="B41" i="12"/>
  <c r="A41" i="12"/>
  <c r="B40" i="12"/>
  <c r="A40" i="12"/>
  <c r="B39" i="12"/>
  <c r="A39" i="12"/>
  <c r="B38" i="12"/>
  <c r="A38" i="12"/>
  <c r="B37" i="12"/>
  <c r="A37" i="12"/>
  <c r="B36" i="12"/>
  <c r="A36" i="12"/>
  <c r="B35" i="12"/>
  <c r="A35" i="12"/>
  <c r="B34" i="12"/>
  <c r="A34" i="12"/>
  <c r="D34" i="12" s="1"/>
  <c r="E34" i="12" s="1"/>
  <c r="B33" i="12"/>
  <c r="A33" i="12"/>
  <c r="D33" i="12" s="1"/>
  <c r="E33" i="12" s="1"/>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B29" i="6" s="1"/>
  <c r="A28" i="6"/>
  <c r="D28" i="6" s="1"/>
  <c r="A27" i="6"/>
  <c r="A26" i="6"/>
  <c r="A25" i="6"/>
  <c r="D25" i="6" s="1"/>
  <c r="A24" i="6"/>
  <c r="D24" i="6" s="1"/>
  <c r="A23" i="6"/>
  <c r="D22" i="6"/>
  <c r="C22" i="6"/>
  <c r="N95" i="5"/>
  <c r="D95" i="5"/>
  <c r="C48" i="12" s="1"/>
  <c r="N94" i="5"/>
  <c r="D94" i="5"/>
  <c r="N93" i="5"/>
  <c r="D93" i="5"/>
  <c r="N92" i="5"/>
  <c r="Q92"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c r="D116" i="4"/>
  <c r="C116" i="4"/>
  <c r="A116" i="4"/>
  <c r="F116" i="4" s="1"/>
  <c r="D114" i="4"/>
  <c r="C114" i="4"/>
  <c r="A114" i="4"/>
  <c r="F114" i="4" s="1"/>
  <c r="D113" i="4"/>
  <c r="C113" i="4"/>
  <c r="A113" i="4"/>
  <c r="F113" i="4" s="1"/>
  <c r="D112" i="4"/>
  <c r="C112" i="4"/>
  <c r="A112" i="4"/>
  <c r="H112" i="4" s="1"/>
  <c r="R89" i="5" s="1"/>
  <c r="S89" i="5" s="1"/>
  <c r="D110" i="4"/>
  <c r="C110" i="4"/>
  <c r="A110" i="4"/>
  <c r="H110" i="4" s="1"/>
  <c r="R88" i="5" s="1"/>
  <c r="S88" i="5" s="1"/>
  <c r="D109" i="4"/>
  <c r="C109" i="4"/>
  <c r="A109" i="4"/>
  <c r="F109" i="4" s="1"/>
  <c r="D108" i="4"/>
  <c r="C108" i="4"/>
  <c r="A108" i="4"/>
  <c r="F108" i="4" s="1"/>
  <c r="D107" i="4"/>
  <c r="C107" i="4"/>
  <c r="A107" i="4"/>
  <c r="F107" i="4"/>
  <c r="D106" i="4"/>
  <c r="C106" i="4"/>
  <c r="A106" i="4"/>
  <c r="D104" i="4"/>
  <c r="C104" i="4"/>
  <c r="A104" i="4"/>
  <c r="H104" i="4" s="1"/>
  <c r="R83" i="5" s="1"/>
  <c r="S83" i="5" s="1"/>
  <c r="J83" i="5" s="1"/>
  <c r="F104" i="4"/>
  <c r="D103" i="4"/>
  <c r="C103" i="4"/>
  <c r="A103" i="4"/>
  <c r="D102" i="4"/>
  <c r="C102" i="4"/>
  <c r="A102" i="4"/>
  <c r="F102" i="4" s="1"/>
  <c r="D101" i="4"/>
  <c r="C101" i="4"/>
  <c r="A101" i="4"/>
  <c r="D100" i="4"/>
  <c r="C100" i="4"/>
  <c r="A100" i="4"/>
  <c r="H100" i="4" s="1"/>
  <c r="R79" i="5" s="1"/>
  <c r="S79" i="5" s="1"/>
  <c r="D98" i="4"/>
  <c r="C98" i="4"/>
  <c r="A98" i="4"/>
  <c r="F98" i="4" s="1"/>
  <c r="D97" i="4"/>
  <c r="C97" i="4"/>
  <c r="A97" i="4"/>
  <c r="H97" i="4" s="1"/>
  <c r="R77" i="5" s="1"/>
  <c r="S77" i="5" s="1"/>
  <c r="J77" i="5" s="1"/>
  <c r="D96" i="4"/>
  <c r="C96" i="4"/>
  <c r="A96" i="4"/>
  <c r="F96" i="4" s="1"/>
  <c r="D95" i="4"/>
  <c r="C95" i="4"/>
  <c r="A95" i="4"/>
  <c r="H95" i="4" s="1"/>
  <c r="R75" i="5" s="1"/>
  <c r="S75" i="5" s="1"/>
  <c r="J75" i="5" s="1"/>
  <c r="D94" i="4"/>
  <c r="C94" i="4"/>
  <c r="A94" i="4"/>
  <c r="F94" i="4" s="1"/>
  <c r="D92" i="4"/>
  <c r="C92" i="4"/>
  <c r="A92" i="4"/>
  <c r="F92" i="4" s="1"/>
  <c r="D91" i="4"/>
  <c r="C91" i="4"/>
  <c r="A91" i="4"/>
  <c r="D90" i="4"/>
  <c r="C90" i="4"/>
  <c r="A90" i="4"/>
  <c r="F90" i="4"/>
  <c r="D89" i="4"/>
  <c r="C89" i="4"/>
  <c r="A89" i="4"/>
  <c r="H89" i="4" s="1"/>
  <c r="R70" i="5" s="1"/>
  <c r="S70" i="5" s="1"/>
  <c r="J70" i="5" s="1"/>
  <c r="F89" i="4"/>
  <c r="D88" i="4"/>
  <c r="C88" i="4"/>
  <c r="A88" i="4"/>
  <c r="F88" i="4"/>
  <c r="D87" i="4"/>
  <c r="C87" i="4"/>
  <c r="A87" i="4"/>
  <c r="H87" i="4" s="1"/>
  <c r="R68" i="5" s="1"/>
  <c r="S68" i="5" s="1"/>
  <c r="J68" i="5" s="1"/>
  <c r="D86" i="4"/>
  <c r="C86" i="4"/>
  <c r="A86" i="4"/>
  <c r="F86" i="4"/>
  <c r="D84" i="4"/>
  <c r="C84" i="4"/>
  <c r="A84" i="4"/>
  <c r="D83" i="4"/>
  <c r="C83" i="4"/>
  <c r="A83" i="4"/>
  <c r="F83" i="4" s="1"/>
  <c r="D82" i="4"/>
  <c r="C82" i="4"/>
  <c r="A82" i="4"/>
  <c r="D81" i="4"/>
  <c r="C81" i="4"/>
  <c r="A81" i="4"/>
  <c r="H81" i="4" s="1"/>
  <c r="R63" i="5" s="1"/>
  <c r="S63" i="5" s="1"/>
  <c r="J63" i="5" s="1"/>
  <c r="D80" i="4"/>
  <c r="C80" i="4"/>
  <c r="A80" i="4"/>
  <c r="F80" i="4" s="1"/>
  <c r="D78" i="4"/>
  <c r="C78" i="4"/>
  <c r="A78" i="4"/>
  <c r="F78" i="4" s="1"/>
  <c r="D74" i="4"/>
  <c r="C74" i="4"/>
  <c r="A74" i="4"/>
  <c r="F74" i="4" s="1"/>
  <c r="D73" i="4"/>
  <c r="C73" i="4"/>
  <c r="A73" i="4"/>
  <c r="F73" i="4"/>
  <c r="D72" i="4"/>
  <c r="C72" i="4"/>
  <c r="A72" i="4"/>
  <c r="H72" i="4" s="1"/>
  <c r="R55" i="5" s="1"/>
  <c r="S55" i="5" s="1"/>
  <c r="J55" i="5" s="1"/>
  <c r="F72" i="4"/>
  <c r="C71" i="4"/>
  <c r="A71" i="4"/>
  <c r="F71" i="4"/>
  <c r="D70" i="4"/>
  <c r="C70" i="4"/>
  <c r="A70" i="4"/>
  <c r="D68" i="4"/>
  <c r="C68" i="4"/>
  <c r="A68" i="4"/>
  <c r="F68" i="4" s="1"/>
  <c r="D67" i="4"/>
  <c r="C67" i="4"/>
  <c r="A67" i="4"/>
  <c r="F67" i="4"/>
  <c r="D66" i="4"/>
  <c r="C66" i="4"/>
  <c r="A66" i="4"/>
  <c r="F66" i="4" s="1"/>
  <c r="D65" i="4"/>
  <c r="C65" i="4"/>
  <c r="A65" i="4"/>
  <c r="F65" i="4" s="1"/>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c r="D48" i="4"/>
  <c r="C48" i="4"/>
  <c r="A48" i="4"/>
  <c r="D47" i="4"/>
  <c r="C47" i="4"/>
  <c r="A47" i="4"/>
  <c r="F47" i="4"/>
  <c r="D46" i="4"/>
  <c r="C46" i="4"/>
  <c r="A46" i="4"/>
  <c r="F46" i="4" s="1"/>
  <c r="D45" i="4"/>
  <c r="C45" i="4"/>
  <c r="A45" i="4"/>
  <c r="F45" i="4" s="1"/>
  <c r="D44" i="4"/>
  <c r="C44" i="4"/>
  <c r="A44" i="4"/>
  <c r="H44" i="4" s="1"/>
  <c r="R30" i="5" s="1"/>
  <c r="S30" i="5" s="1"/>
  <c r="J30" i="5" s="1"/>
  <c r="F44" i="4"/>
  <c r="D43" i="4"/>
  <c r="C43" i="4"/>
  <c r="A43" i="4"/>
  <c r="F43" i="4" s="1"/>
  <c r="D42" i="4"/>
  <c r="C42" i="4"/>
  <c r="A42" i="4"/>
  <c r="D41" i="4"/>
  <c r="C41" i="4"/>
  <c r="A41" i="4"/>
  <c r="O24" i="5" s="1"/>
  <c r="D40" i="4"/>
  <c r="C40" i="4"/>
  <c r="A40" i="4"/>
  <c r="H40" i="4" s="1"/>
  <c r="R26" i="5" s="1"/>
  <c r="S26" i="5" s="1"/>
  <c r="J26" i="5" s="1"/>
  <c r="D39" i="4"/>
  <c r="C39" i="4"/>
  <c r="A39" i="4"/>
  <c r="F39" i="4" s="1"/>
  <c r="C37" i="4"/>
  <c r="A37" i="4"/>
  <c r="H37" i="4"/>
  <c r="D36" i="4"/>
  <c r="C36" i="4"/>
  <c r="A36" i="4"/>
  <c r="H36" i="4" s="1"/>
  <c r="R23" i="5" s="1"/>
  <c r="S23" i="5" s="1"/>
  <c r="J23" i="5" s="1"/>
  <c r="F36" i="4"/>
  <c r="D35" i="4"/>
  <c r="C35" i="4"/>
  <c r="A35" i="4"/>
  <c r="H35" i="4" s="1"/>
  <c r="R22" i="5" s="1"/>
  <c r="S22" i="5" s="1"/>
  <c r="J22" i="5" s="1"/>
  <c r="F35" i="4"/>
  <c r="D34" i="4"/>
  <c r="C34" i="4"/>
  <c r="A34" i="4"/>
  <c r="F34" i="4"/>
  <c r="D33" i="4"/>
  <c r="C33" i="4"/>
  <c r="A33" i="4"/>
  <c r="H33" i="4" s="1"/>
  <c r="R20" i="5" s="1"/>
  <c r="S20" i="5" s="1"/>
  <c r="J20" i="5" s="1"/>
  <c r="F33" i="4"/>
  <c r="A32" i="4"/>
  <c r="F32" i="4" s="1"/>
  <c r="C31" i="4"/>
  <c r="A31" i="4"/>
  <c r="O81" i="5" s="1"/>
  <c r="C24" i="4"/>
  <c r="C23" i="4"/>
  <c r="C22" i="4"/>
  <c r="C21" i="4"/>
  <c r="C20" i="4"/>
  <c r="C19" i="4"/>
  <c r="C18" i="4"/>
  <c r="C17" i="4"/>
  <c r="C16" i="4"/>
  <c r="C15" i="4"/>
  <c r="C14" i="4"/>
  <c r="C13" i="4"/>
  <c r="G8" i="4"/>
  <c r="G6" i="4"/>
  <c r="G5" i="4"/>
  <c r="B5" i="4"/>
  <c r="I1" i="4"/>
  <c r="E112" i="3"/>
  <c r="B112" i="3"/>
  <c r="B119" i="4"/>
  <c r="E111" i="3"/>
  <c r="B111" i="3"/>
  <c r="B118" i="4"/>
  <c r="E110" i="3"/>
  <c r="B110" i="3"/>
  <c r="B117" i="4" s="1"/>
  <c r="E109" i="3"/>
  <c r="B109" i="3"/>
  <c r="B116" i="4" s="1"/>
  <c r="F108" i="3"/>
  <c r="E107" i="3"/>
  <c r="B107" i="3"/>
  <c r="B90" i="11" s="1"/>
  <c r="E106" i="3"/>
  <c r="B106" i="3"/>
  <c r="B89" i="11"/>
  <c r="E105" i="3"/>
  <c r="B105" i="3"/>
  <c r="F104" i="3"/>
  <c r="E103" i="3"/>
  <c r="B103" i="3"/>
  <c r="B110" i="4" s="1"/>
  <c r="E102" i="3"/>
  <c r="B102" i="3"/>
  <c r="B109" i="4"/>
  <c r="E101" i="3"/>
  <c r="B101" i="3"/>
  <c r="B108" i="4"/>
  <c r="E100" i="3"/>
  <c r="B100" i="3"/>
  <c r="B107" i="4" s="1"/>
  <c r="E99" i="3"/>
  <c r="B99" i="3"/>
  <c r="B106" i="4" s="1"/>
  <c r="F98" i="3"/>
  <c r="E97" i="3"/>
  <c r="B97" i="3"/>
  <c r="B104" i="4"/>
  <c r="E96" i="3"/>
  <c r="B96" i="3"/>
  <c r="B103" i="4"/>
  <c r="E95" i="3"/>
  <c r="B95" i="3"/>
  <c r="B102" i="4"/>
  <c r="E94" i="3"/>
  <c r="B94" i="3"/>
  <c r="B101" i="4"/>
  <c r="E93" i="3"/>
  <c r="B93" i="3"/>
  <c r="B100" i="4" s="1"/>
  <c r="F92" i="3"/>
  <c r="E91" i="3"/>
  <c r="B91" i="3"/>
  <c r="B98" i="4" s="1"/>
  <c r="E90" i="3"/>
  <c r="B90" i="3"/>
  <c r="B74" i="11"/>
  <c r="E89" i="3"/>
  <c r="B89" i="3"/>
  <c r="B73" i="11"/>
  <c r="E88" i="3"/>
  <c r="B88" i="3"/>
  <c r="B72" i="11" s="1"/>
  <c r="E87" i="3"/>
  <c r="B87" i="3"/>
  <c r="B71" i="11" s="1"/>
  <c r="F86" i="3"/>
  <c r="E85" i="3"/>
  <c r="B85" i="3"/>
  <c r="B92" i="4" s="1"/>
  <c r="E84" i="3"/>
  <c r="B84" i="3"/>
  <c r="B91" i="4" s="1"/>
  <c r="B66" i="11"/>
  <c r="E83" i="3"/>
  <c r="B83" i="3"/>
  <c r="E82" i="3"/>
  <c r="B82" i="3"/>
  <c r="B64" i="11" s="1"/>
  <c r="E81" i="3"/>
  <c r="B81" i="3"/>
  <c r="B63" i="11" s="1"/>
  <c r="E80" i="3"/>
  <c r="B80" i="3"/>
  <c r="B87" i="4" s="1"/>
  <c r="B62" i="11"/>
  <c r="E79" i="3"/>
  <c r="B79" i="3"/>
  <c r="B61" i="11" s="1"/>
  <c r="F78" i="3"/>
  <c r="E77" i="3"/>
  <c r="B77" i="3"/>
  <c r="B84" i="4"/>
  <c r="E76" i="3"/>
  <c r="B76" i="3"/>
  <c r="B83" i="4"/>
  <c r="E75" i="3"/>
  <c r="B75" i="3"/>
  <c r="B82" i="4"/>
  <c r="E74" i="3"/>
  <c r="B74" i="3"/>
  <c r="B81" i="4" s="1"/>
  <c r="B94" i="11"/>
  <c r="E73" i="3"/>
  <c r="B73" i="3"/>
  <c r="B93" i="11"/>
  <c r="F72" i="3"/>
  <c r="E71" i="3"/>
  <c r="B71" i="3"/>
  <c r="B78" i="4"/>
  <c r="E70" i="3"/>
  <c r="B70" i="3"/>
  <c r="B77" i="4"/>
  <c r="E69" i="3"/>
  <c r="B69" i="3"/>
  <c r="B76" i="4" s="1"/>
  <c r="E68" i="3"/>
  <c r="B68" i="3"/>
  <c r="B75" i="4" s="1"/>
  <c r="E67" i="3"/>
  <c r="B67" i="3"/>
  <c r="B49" i="11"/>
  <c r="E66" i="3"/>
  <c r="B66" i="3"/>
  <c r="B73" i="4" s="1"/>
  <c r="E65" i="3"/>
  <c r="B65" i="3"/>
  <c r="B47" i="11"/>
  <c r="E64" i="3"/>
  <c r="B64" i="3"/>
  <c r="E63" i="3"/>
  <c r="B63" i="3"/>
  <c r="B45" i="11" s="1"/>
  <c r="F62" i="3"/>
  <c r="E61" i="3"/>
  <c r="B61" i="3"/>
  <c r="B43" i="11"/>
  <c r="E60" i="3"/>
  <c r="B60" i="3"/>
  <c r="B67" i="4" s="1"/>
  <c r="B42" i="11"/>
  <c r="E59" i="3"/>
  <c r="B59" i="3"/>
  <c r="B41" i="11"/>
  <c r="E58" i="3"/>
  <c r="B58" i="3"/>
  <c r="B40" i="11"/>
  <c r="E57" i="3"/>
  <c r="B57" i="3"/>
  <c r="B39" i="11"/>
  <c r="E56" i="3"/>
  <c r="B56" i="3"/>
  <c r="B63" i="4" s="1"/>
  <c r="B38" i="11"/>
  <c r="F55" i="3"/>
  <c r="E54" i="3"/>
  <c r="B54" i="3"/>
  <c r="B61" i="4" s="1"/>
  <c r="E53" i="3"/>
  <c r="B53" i="3"/>
  <c r="B60" i="4"/>
  <c r="E52" i="3"/>
  <c r="B52" i="3"/>
  <c r="B59" i="4"/>
  <c r="E51" i="3"/>
  <c r="B51" i="3"/>
  <c r="B58" i="4" s="1"/>
  <c r="E50" i="3"/>
  <c r="B50" i="3"/>
  <c r="B57" i="4" s="1"/>
  <c r="E49" i="3"/>
  <c r="B49" i="3"/>
  <c r="B56" i="4"/>
  <c r="E48" i="3"/>
  <c r="B48" i="3"/>
  <c r="B55" i="4"/>
  <c r="E47" i="3"/>
  <c r="B47" i="3"/>
  <c r="B54" i="4" s="1"/>
  <c r="E46" i="3"/>
  <c r="B46" i="3"/>
  <c r="B53" i="4" s="1"/>
  <c r="F45" i="3"/>
  <c r="E44" i="3"/>
  <c r="B44" i="3"/>
  <c r="B51" i="4" s="1"/>
  <c r="E43" i="3"/>
  <c r="B43" i="3"/>
  <c r="B50" i="4"/>
  <c r="E42" i="3"/>
  <c r="B42" i="3"/>
  <c r="B49" i="4"/>
  <c r="E41" i="3"/>
  <c r="B41" i="3"/>
  <c r="B48" i="4" s="1"/>
  <c r="E40" i="3"/>
  <c r="B40" i="3"/>
  <c r="B47" i="4" s="1"/>
  <c r="E39" i="3"/>
  <c r="B39" i="3"/>
  <c r="B46" i="4"/>
  <c r="E38" i="3"/>
  <c r="B38" i="3"/>
  <c r="B45" i="4"/>
  <c r="E37" i="3"/>
  <c r="B37" i="3"/>
  <c r="B28" i="11" s="1"/>
  <c r="B36" i="3"/>
  <c r="B43" i="4" s="1"/>
  <c r="B27" i="11"/>
  <c r="E35" i="3"/>
  <c r="B35" i="3"/>
  <c r="B42" i="4" s="1"/>
  <c r="B26" i="11"/>
  <c r="E34" i="3"/>
  <c r="B34" i="3"/>
  <c r="B25" i="11" s="1"/>
  <c r="E33" i="3"/>
  <c r="B33" i="3"/>
  <c r="B24" i="11" s="1"/>
  <c r="E32" i="3"/>
  <c r="B32" i="3"/>
  <c r="F31" i="3"/>
  <c r="E30" i="3"/>
  <c r="B30" i="3"/>
  <c r="B37" i="4"/>
  <c r="E29" i="3"/>
  <c r="B29" i="3"/>
  <c r="B36" i="4" s="1"/>
  <c r="E28" i="3"/>
  <c r="B28" i="3"/>
  <c r="B35" i="4" s="1"/>
  <c r="E27" i="3"/>
  <c r="B27" i="3"/>
  <c r="B34" i="4"/>
  <c r="E26" i="3"/>
  <c r="B26" i="3"/>
  <c r="B33" i="4"/>
  <c r="B25" i="3"/>
  <c r="B32" i="4"/>
  <c r="E24" i="3"/>
  <c r="B24" i="3"/>
  <c r="B31" i="4"/>
  <c r="H42" i="4"/>
  <c r="F42" i="4"/>
  <c r="H84" i="4"/>
  <c r="F84" i="4"/>
  <c r="H103" i="4"/>
  <c r="F103" i="4"/>
  <c r="H113" i="4"/>
  <c r="R90" i="5" s="1"/>
  <c r="S90" i="5" s="1"/>
  <c r="J90" i="5" s="1"/>
  <c r="H48" i="4"/>
  <c r="F48" i="4"/>
  <c r="H70" i="4"/>
  <c r="F70" i="4"/>
  <c r="H82" i="4"/>
  <c r="F82" i="4"/>
  <c r="H91" i="4"/>
  <c r="F91" i="4"/>
  <c r="H101" i="4"/>
  <c r="F101" i="4"/>
  <c r="H108" i="4"/>
  <c r="R86" i="5" s="1"/>
  <c r="S86" i="5" s="1"/>
  <c r="J86" i="5" s="1"/>
  <c r="F31" i="4"/>
  <c r="O89" i="5"/>
  <c r="O72" i="5"/>
  <c r="O64" i="5"/>
  <c r="O47" i="5"/>
  <c r="O39" i="5"/>
  <c r="O30" i="5"/>
  <c r="O93" i="5"/>
  <c r="O85" i="5"/>
  <c r="O68" i="5"/>
  <c r="O60" i="5"/>
  <c r="O43" i="5"/>
  <c r="O35" i="5"/>
  <c r="H106" i="4"/>
  <c r="F106" i="4"/>
  <c r="F110" i="3"/>
  <c r="F109" i="3"/>
  <c r="F95" i="3"/>
  <c r="F94" i="3"/>
  <c r="F81" i="3"/>
  <c r="F80" i="3"/>
  <c r="F67" i="3"/>
  <c r="F66" i="3"/>
  <c r="F53" i="3"/>
  <c r="F52" i="3"/>
  <c r="F40" i="3"/>
  <c r="F39" i="3"/>
  <c r="F27" i="3"/>
  <c r="F25" i="3"/>
  <c r="C23" i="6"/>
  <c r="D23" i="6"/>
  <c r="B23" i="6"/>
  <c r="C24" i="6"/>
  <c r="B24" i="6"/>
  <c r="C25" i="6"/>
  <c r="C26" i="6"/>
  <c r="D26" i="6"/>
  <c r="B26" i="6"/>
  <c r="C27" i="6"/>
  <c r="D27" i="6"/>
  <c r="B27" i="6"/>
  <c r="C28" i="6"/>
  <c r="B28" i="6"/>
  <c r="C29" i="6"/>
  <c r="D29" i="6"/>
  <c r="C31" i="6"/>
  <c r="D31" i="6"/>
  <c r="B31" i="6"/>
  <c r="D32" i="6"/>
  <c r="B32" i="6"/>
  <c r="C33" i="6"/>
  <c r="D35" i="6"/>
  <c r="C36" i="6"/>
  <c r="D36" i="6"/>
  <c r="B36" i="6"/>
  <c r="H90" i="4"/>
  <c r="R71" i="5" s="1"/>
  <c r="S71" i="5" s="1"/>
  <c r="J71" i="5" s="1"/>
  <c r="H114" i="4"/>
  <c r="C24" i="12"/>
  <c r="D24" i="12"/>
  <c r="E24" i="12" s="1"/>
  <c r="D26" i="12"/>
  <c r="E26" i="12" s="1"/>
  <c r="D28" i="12"/>
  <c r="E28" i="12" s="1"/>
  <c r="D30" i="12"/>
  <c r="E30" i="12" s="1"/>
  <c r="D32" i="12"/>
  <c r="E32" i="12" s="1"/>
  <c r="D36" i="12"/>
  <c r="E36" i="12" s="1"/>
  <c r="D38" i="12"/>
  <c r="E38" i="12" s="1"/>
  <c r="D40" i="12"/>
  <c r="E40" i="12" s="1"/>
  <c r="D42" i="12"/>
  <c r="E42" i="12" s="1"/>
  <c r="D44" i="12"/>
  <c r="E44" i="12" s="1"/>
  <c r="D48" i="12"/>
  <c r="E48" i="12" s="1"/>
  <c r="C50" i="12"/>
  <c r="D50" i="12"/>
  <c r="E50" i="12"/>
  <c r="C53" i="12"/>
  <c r="D53" i="12"/>
  <c r="E53" i="12"/>
  <c r="C52" i="12"/>
  <c r="D52" i="12"/>
  <c r="E52" i="12" s="1"/>
  <c r="C23" i="12"/>
  <c r="D23" i="12"/>
  <c r="E23" i="12" s="1"/>
  <c r="D25" i="12"/>
  <c r="E25" i="12" s="1"/>
  <c r="D27" i="12"/>
  <c r="E27" i="12" s="1"/>
  <c r="D29" i="12"/>
  <c r="E29" i="12" s="1"/>
  <c r="D31" i="12"/>
  <c r="E31" i="12"/>
  <c r="D35" i="12"/>
  <c r="E35" i="12" s="1"/>
  <c r="D37" i="12"/>
  <c r="E37" i="12" s="1"/>
  <c r="D39" i="12"/>
  <c r="E39" i="12" s="1"/>
  <c r="D41" i="12"/>
  <c r="E41" i="12" s="1"/>
  <c r="D43" i="12"/>
  <c r="E43" i="12"/>
  <c r="D47" i="12"/>
  <c r="E47" i="12" s="1"/>
  <c r="C49" i="12"/>
  <c r="D49" i="12"/>
  <c r="E49" i="12"/>
  <c r="D51" i="12"/>
  <c r="E51" i="12" s="1"/>
  <c r="C54" i="12"/>
  <c r="D54" i="12"/>
  <c r="E54" i="12" s="1"/>
  <c r="H34" i="4"/>
  <c r="H78" i="4"/>
  <c r="H45" i="4"/>
  <c r="H71" i="4"/>
  <c r="H109" i="4"/>
  <c r="R87" i="5" s="1"/>
  <c r="S87" i="5" s="1"/>
  <c r="J87" i="5" s="1"/>
  <c r="H83" i="4"/>
  <c r="R65" i="5" s="1"/>
  <c r="S65" i="5" s="1"/>
  <c r="H49" i="4"/>
  <c r="H51" i="4"/>
  <c r="H64" i="4"/>
  <c r="H73" i="4"/>
  <c r="H86" i="4"/>
  <c r="H92" i="4"/>
  <c r="R73" i="5" s="1"/>
  <c r="S73" i="5" s="1"/>
  <c r="J73" i="5" s="1"/>
  <c r="H102" i="4"/>
  <c r="R81" i="5" s="1"/>
  <c r="S81" i="5" s="1"/>
  <c r="J81" i="5" s="1"/>
  <c r="H39" i="4"/>
  <c r="H47" i="4"/>
  <c r="H68" i="4"/>
  <c r="H107" i="4"/>
  <c r="B23" i="11"/>
  <c r="B39" i="4"/>
  <c r="B46" i="11"/>
  <c r="B71" i="4"/>
  <c r="B48" i="11"/>
  <c r="B65" i="11"/>
  <c r="B90" i="4"/>
  <c r="B88" i="11"/>
  <c r="B112" i="4"/>
  <c r="B114" i="4"/>
  <c r="B40" i="4"/>
  <c r="B44" i="4"/>
  <c r="B65" i="4"/>
  <c r="H65" i="4"/>
  <c r="H67" i="4"/>
  <c r="B70" i="4"/>
  <c r="B72" i="4"/>
  <c r="B74" i="4"/>
  <c r="B80" i="4"/>
  <c r="B89" i="4"/>
  <c r="B94" i="4"/>
  <c r="H94" i="4"/>
  <c r="B96" i="4"/>
  <c r="H98" i="4"/>
  <c r="R78" i="5" s="1"/>
  <c r="S78" i="5" s="1"/>
  <c r="J78" i="5" s="1"/>
  <c r="B113" i="4"/>
  <c r="B64" i="4"/>
  <c r="B66" i="4"/>
  <c r="B68" i="4"/>
  <c r="B97" i="4"/>
  <c r="F40" i="4" l="1"/>
  <c r="F81" i="4"/>
  <c r="F100" i="4"/>
  <c r="F112" i="4"/>
  <c r="R54" i="5"/>
  <c r="S54" i="5" s="1"/>
  <c r="J54" i="5" s="1"/>
  <c r="F54" i="3"/>
  <c r="F111" i="3"/>
  <c r="R47" i="5"/>
  <c r="S47" i="5" s="1"/>
  <c r="J47" i="5" s="1"/>
  <c r="O59" i="5"/>
  <c r="P59" i="5" s="1"/>
  <c r="T59" i="5" s="1"/>
  <c r="R74" i="5"/>
  <c r="S74" i="5" s="1"/>
  <c r="J74" i="5" s="1"/>
  <c r="F82" i="3"/>
  <c r="R80" i="5"/>
  <c r="S80" i="5" s="1"/>
  <c r="J80" i="5" s="1"/>
  <c r="F97" i="3"/>
  <c r="O84" i="5"/>
  <c r="O34" i="5"/>
  <c r="P34" i="5" s="1"/>
  <c r="R49" i="5"/>
  <c r="S49" i="5" s="1"/>
  <c r="J49" i="5" s="1"/>
  <c r="R48" i="5"/>
  <c r="S48" i="5" s="1"/>
  <c r="J48" i="5" s="1"/>
  <c r="B35" i="6"/>
  <c r="O18" i="5"/>
  <c r="P18" i="5" s="1"/>
  <c r="F30" i="3"/>
  <c r="F43" i="3"/>
  <c r="F57" i="3"/>
  <c r="F70" i="3"/>
  <c r="F84" i="3"/>
  <c r="F99" i="3"/>
  <c r="F26" i="3"/>
  <c r="O67" i="5"/>
  <c r="O92" i="5"/>
  <c r="P92" i="5" s="1"/>
  <c r="O46" i="5"/>
  <c r="P46" i="5" s="1"/>
  <c r="O71" i="5"/>
  <c r="P71" i="5" s="1"/>
  <c r="T71" i="5" s="1"/>
  <c r="O25" i="5"/>
  <c r="P25" i="5" s="1"/>
  <c r="O42" i="5"/>
  <c r="P42" i="5" s="1"/>
  <c r="R72" i="5"/>
  <c r="S72" i="5" s="1"/>
  <c r="J72" i="5" s="1"/>
  <c r="R66" i="5"/>
  <c r="S66" i="5" s="1"/>
  <c r="J66" i="5" s="1"/>
  <c r="F41" i="4"/>
  <c r="F97" i="4"/>
  <c r="C28" i="12"/>
  <c r="C45" i="12"/>
  <c r="B95" i="4"/>
  <c r="O26" i="5"/>
  <c r="P26" i="5" s="1"/>
  <c r="T26" i="5" s="1"/>
  <c r="R39" i="5"/>
  <c r="S39" i="5" s="1"/>
  <c r="J39" i="5" s="1"/>
  <c r="F42" i="3"/>
  <c r="O63" i="5"/>
  <c r="P63" i="5" s="1"/>
  <c r="T63" i="5" s="1"/>
  <c r="R61" i="5"/>
  <c r="S61" i="5" s="1"/>
  <c r="J61" i="5" s="1"/>
  <c r="O19" i="5"/>
  <c r="P19" i="5" s="1"/>
  <c r="F71" i="3"/>
  <c r="R40" i="5"/>
  <c r="S40" i="5" s="1"/>
  <c r="J40" i="5" s="1"/>
  <c r="O76" i="5"/>
  <c r="P76" i="5" s="1"/>
  <c r="R56" i="5"/>
  <c r="S56" i="5" s="1"/>
  <c r="J56" i="5" s="1"/>
  <c r="F69" i="3"/>
  <c r="O38" i="5"/>
  <c r="P38" i="5" s="1"/>
  <c r="R37" i="5"/>
  <c r="S37" i="5" s="1"/>
  <c r="J37" i="5" s="1"/>
  <c r="F32" i="3"/>
  <c r="O29" i="5"/>
  <c r="P29" i="5" s="1"/>
  <c r="O33" i="5"/>
  <c r="P33" i="5" s="1"/>
  <c r="R24" i="5"/>
  <c r="S24" i="5" s="1"/>
  <c r="J24" i="5" s="1"/>
  <c r="O20" i="5"/>
  <c r="P20" i="5" s="1"/>
  <c r="T20" i="5" s="1"/>
  <c r="R84" i="5"/>
  <c r="S84" i="5" s="1"/>
  <c r="O62" i="5"/>
  <c r="P62" i="5" s="1"/>
  <c r="R64" i="5"/>
  <c r="S64" i="5" s="1"/>
  <c r="J64" i="5" s="1"/>
  <c r="H50" i="4"/>
  <c r="R36" i="5" s="1"/>
  <c r="S36" i="5" s="1"/>
  <c r="J36" i="5" s="1"/>
  <c r="H75" i="4"/>
  <c r="R58" i="5" s="1"/>
  <c r="S58" i="5" s="1"/>
  <c r="J58" i="5" s="1"/>
  <c r="R51" i="5"/>
  <c r="S51" i="5" s="1"/>
  <c r="J51" i="5" s="1"/>
  <c r="R67" i="5"/>
  <c r="S67" i="5" s="1"/>
  <c r="J67" i="5" s="1"/>
  <c r="F28" i="3"/>
  <c r="F68" i="3"/>
  <c r="F96" i="3"/>
  <c r="O55" i="5"/>
  <c r="P55" i="5" s="1"/>
  <c r="T55" i="5" s="1"/>
  <c r="F100" i="3"/>
  <c r="O75" i="5"/>
  <c r="P75" i="5" s="1"/>
  <c r="T75" i="5" s="1"/>
  <c r="O54" i="5"/>
  <c r="P54" i="5" s="1"/>
  <c r="T54" i="5" s="1"/>
  <c r="O50" i="5"/>
  <c r="P50" i="5" s="1"/>
  <c r="H46" i="4"/>
  <c r="R32" i="5" s="1"/>
  <c r="S32" i="5" s="1"/>
  <c r="J32" i="5" s="1"/>
  <c r="B88" i="4"/>
  <c r="H31" i="4"/>
  <c r="R18" i="5" s="1"/>
  <c r="S18" i="5" s="1"/>
  <c r="J18" i="5" s="1"/>
  <c r="B34" i="6"/>
  <c r="B25" i="6"/>
  <c r="O21" i="5"/>
  <c r="P21" i="5" s="1"/>
  <c r="F34" i="3"/>
  <c r="F47" i="3"/>
  <c r="F60" i="3"/>
  <c r="F74" i="3"/>
  <c r="F88" i="3"/>
  <c r="F102" i="3"/>
  <c r="F87" i="4"/>
  <c r="O91" i="5"/>
  <c r="P91" i="5" s="1"/>
  <c r="O45" i="5"/>
  <c r="P45" i="5" s="1"/>
  <c r="O70" i="5"/>
  <c r="P70" i="5" s="1"/>
  <c r="T70" i="5" s="1"/>
  <c r="O95" i="5"/>
  <c r="P95" i="5" s="1"/>
  <c r="O49" i="5"/>
  <c r="P49" i="5" s="1"/>
  <c r="O66" i="5"/>
  <c r="P66" i="5" s="1"/>
  <c r="T66" i="5" s="1"/>
  <c r="H116" i="4"/>
  <c r="R92" i="5" s="1"/>
  <c r="S92" i="5" s="1"/>
  <c r="J92" i="5" s="1"/>
  <c r="F77" i="4"/>
  <c r="R31" i="5"/>
  <c r="S31" i="5" s="1"/>
  <c r="J31" i="5" s="1"/>
  <c r="F56" i="3"/>
  <c r="R85" i="5"/>
  <c r="S85" i="5" s="1"/>
  <c r="J85" i="5" s="1"/>
  <c r="F85" i="3"/>
  <c r="O79" i="5"/>
  <c r="P79" i="5" s="1"/>
  <c r="T79" i="5" s="1"/>
  <c r="R44" i="5"/>
  <c r="S44" i="5" s="1"/>
  <c r="J44" i="5" s="1"/>
  <c r="H43" i="4"/>
  <c r="R29" i="5" s="1"/>
  <c r="S29" i="5" s="1"/>
  <c r="J29" i="5" s="1"/>
  <c r="H41" i="4"/>
  <c r="R27" i="5" s="1"/>
  <c r="S27" i="5" s="1"/>
  <c r="J27" i="5" s="1"/>
  <c r="F33" i="3"/>
  <c r="F46" i="3"/>
  <c r="F59" i="3"/>
  <c r="F73" i="3"/>
  <c r="F87" i="3"/>
  <c r="F101" i="3"/>
  <c r="O83" i="5"/>
  <c r="P83" i="5" s="1"/>
  <c r="T83" i="5" s="1"/>
  <c r="O37" i="5"/>
  <c r="P37" i="5" s="1"/>
  <c r="O87" i="5"/>
  <c r="P87" i="5" s="1"/>
  <c r="T87" i="5" s="1"/>
  <c r="O41" i="5"/>
  <c r="P41" i="5" s="1"/>
  <c r="O58" i="5"/>
  <c r="P58" i="5" s="1"/>
  <c r="B41" i="4"/>
  <c r="H80" i="4"/>
  <c r="R62" i="5" s="1"/>
  <c r="S62" i="5" s="1"/>
  <c r="J62" i="5" s="1"/>
  <c r="R52" i="5"/>
  <c r="S52" i="5" s="1"/>
  <c r="J52" i="5" s="1"/>
  <c r="D34" i="6"/>
  <c r="O22" i="5"/>
  <c r="P22" i="5" s="1"/>
  <c r="T22" i="5" s="1"/>
  <c r="F35" i="3"/>
  <c r="F48" i="3"/>
  <c r="F61" i="3"/>
  <c r="F75" i="3"/>
  <c r="F89" i="3"/>
  <c r="F103" i="3"/>
  <c r="O28" i="5"/>
  <c r="P28" i="5" s="1"/>
  <c r="O53" i="5"/>
  <c r="P53" i="5" s="1"/>
  <c r="O78" i="5"/>
  <c r="P78" i="5" s="1"/>
  <c r="T78" i="5" s="1"/>
  <c r="O32" i="5"/>
  <c r="P32" i="5" s="1"/>
  <c r="O57" i="5"/>
  <c r="P57" i="5" s="1"/>
  <c r="O74" i="5"/>
  <c r="P74" i="5" s="1"/>
  <c r="R53" i="5"/>
  <c r="S53" i="5" s="1"/>
  <c r="R28" i="5"/>
  <c r="S28" i="5" s="1"/>
  <c r="J28" i="5" s="1"/>
  <c r="R41" i="5"/>
  <c r="S41" i="5" s="1"/>
  <c r="J41" i="5" s="1"/>
  <c r="R45" i="5"/>
  <c r="S45" i="5" s="1"/>
  <c r="J45" i="5" s="1"/>
  <c r="F95" i="4"/>
  <c r="F110" i="4"/>
  <c r="C34" i="12"/>
  <c r="C46" i="12"/>
  <c r="O51" i="5"/>
  <c r="P51" i="5" s="1"/>
  <c r="R43" i="5"/>
  <c r="S43" i="5" s="1"/>
  <c r="J43" i="5" s="1"/>
  <c r="F83" i="3"/>
  <c r="F44" i="3"/>
  <c r="H32" i="4"/>
  <c r="R19" i="5" s="1"/>
  <c r="S19" i="5" s="1"/>
  <c r="J19" i="5" s="1"/>
  <c r="B86" i="4"/>
  <c r="H66" i="4"/>
  <c r="R50" i="5" s="1"/>
  <c r="S50" i="5" s="1"/>
  <c r="J50" i="5" s="1"/>
  <c r="F36" i="3"/>
  <c r="F49" i="3"/>
  <c r="F63" i="3"/>
  <c r="F76" i="3"/>
  <c r="F90" i="3"/>
  <c r="O40" i="5"/>
  <c r="P40" i="5" s="1"/>
  <c r="R69" i="5"/>
  <c r="S69" i="5" s="1"/>
  <c r="J69" i="5" s="1"/>
  <c r="F76" i="4"/>
  <c r="R82" i="5"/>
  <c r="S82" i="5" s="1"/>
  <c r="J82" i="5" s="1"/>
  <c r="F29" i="3"/>
  <c r="F112" i="3"/>
  <c r="O23" i="5"/>
  <c r="P23" i="5" s="1"/>
  <c r="T23" i="5" s="1"/>
  <c r="F105" i="3"/>
  <c r="O36" i="5"/>
  <c r="P36" i="5" s="1"/>
  <c r="O86" i="5"/>
  <c r="P86" i="5" s="1"/>
  <c r="T86" i="5" s="1"/>
  <c r="O82" i="5"/>
  <c r="P82" i="5" s="1"/>
  <c r="R25" i="5"/>
  <c r="S25" i="5" s="1"/>
  <c r="J25" i="5" s="1"/>
  <c r="F37" i="3"/>
  <c r="F50" i="3"/>
  <c r="F77" i="3"/>
  <c r="F91" i="3"/>
  <c r="F106" i="3"/>
  <c r="H74" i="4"/>
  <c r="R57" i="5" s="1"/>
  <c r="S57" i="5" s="1"/>
  <c r="J57" i="5" s="1"/>
  <c r="O44" i="5"/>
  <c r="P44" i="5" s="1"/>
  <c r="O69" i="5"/>
  <c r="P69" i="5" s="1"/>
  <c r="O94" i="5"/>
  <c r="P94" i="5" s="1"/>
  <c r="O48" i="5"/>
  <c r="P48" i="5" s="1"/>
  <c r="T48" i="5" s="1"/>
  <c r="O73" i="5"/>
  <c r="P73" i="5" s="1"/>
  <c r="T73" i="5" s="1"/>
  <c r="R34" i="5"/>
  <c r="S34" i="5" s="1"/>
  <c r="J34" i="5" s="1"/>
  <c r="F41" i="3"/>
  <c r="O80" i="5"/>
  <c r="P80" i="5" s="1"/>
  <c r="O88" i="5"/>
  <c r="P88" i="5" s="1"/>
  <c r="T88" i="5" s="1"/>
  <c r="F58" i="3"/>
  <c r="R33" i="5"/>
  <c r="S33" i="5" s="1"/>
  <c r="J33" i="5" s="1"/>
  <c r="R21" i="5"/>
  <c r="S21" i="5" s="1"/>
  <c r="J21" i="5" s="1"/>
  <c r="O61" i="5"/>
  <c r="P61" i="5" s="1"/>
  <c r="O65" i="5"/>
  <c r="P65" i="5" s="1"/>
  <c r="T65" i="5" s="1"/>
  <c r="R35" i="5"/>
  <c r="S35" i="5" s="1"/>
  <c r="J35" i="5" s="1"/>
  <c r="B33" i="6"/>
  <c r="F64" i="3"/>
  <c r="O90" i="5"/>
  <c r="P90" i="5" s="1"/>
  <c r="T90" i="5" s="1"/>
  <c r="C47" i="12"/>
  <c r="R91" i="5"/>
  <c r="S91" i="5" s="1"/>
  <c r="J91" i="5" s="1"/>
  <c r="F24" i="3"/>
  <c r="F38" i="3"/>
  <c r="F51" i="3"/>
  <c r="F65" i="3"/>
  <c r="F79" i="3"/>
  <c r="F93" i="3"/>
  <c r="F107" i="3"/>
  <c r="O27" i="5"/>
  <c r="P27" i="5" s="1"/>
  <c r="O52" i="5"/>
  <c r="P52" i="5" s="1"/>
  <c r="O77" i="5"/>
  <c r="P77" i="5" s="1"/>
  <c r="T77" i="5" s="1"/>
  <c r="O31" i="5"/>
  <c r="P31" i="5" s="1"/>
  <c r="O56" i="5"/>
  <c r="P56" i="5" s="1"/>
  <c r="R38" i="5"/>
  <c r="S38" i="5" s="1"/>
  <c r="J38" i="5" s="1"/>
  <c r="R42" i="5"/>
  <c r="S42" i="5" s="1"/>
  <c r="J42" i="5" s="1"/>
  <c r="R46" i="5"/>
  <c r="S46" i="5" s="1"/>
  <c r="J46" i="5" s="1"/>
  <c r="H96" i="4"/>
  <c r="R76" i="5" s="1"/>
  <c r="S76" i="5" s="1"/>
  <c r="J76" i="5" s="1"/>
  <c r="P64" i="5"/>
  <c r="P81" i="5"/>
  <c r="T81" i="5" s="1"/>
  <c r="P93" i="5"/>
  <c r="Q93" i="5"/>
  <c r="H117" i="4" s="1"/>
  <c r="R93" i="5" s="1"/>
  <c r="S93" i="5" s="1"/>
  <c r="J93" i="5" s="1"/>
  <c r="C39" i="12"/>
  <c r="C40" i="12"/>
  <c r="C33" i="12"/>
  <c r="P30" i="5"/>
  <c r="T30" i="5" s="1"/>
  <c r="C43" i="12"/>
  <c r="P35" i="5"/>
  <c r="P47" i="5"/>
  <c r="P68" i="5"/>
  <c r="T68" i="5" s="1"/>
  <c r="P43" i="5"/>
  <c r="P89" i="5"/>
  <c r="T89" i="5" s="1"/>
  <c r="P84" i="5"/>
  <c r="C32" i="12"/>
  <c r="P24" i="5"/>
  <c r="P72" i="5"/>
  <c r="Q95" i="5"/>
  <c r="H119" i="4" s="1"/>
  <c r="R95" i="5" s="1"/>
  <c r="S95" i="5" s="1"/>
  <c r="J95" i="5" s="1"/>
  <c r="C29" i="12"/>
  <c r="C31" i="12"/>
  <c r="P60" i="5"/>
  <c r="T60" i="5" s="1"/>
  <c r="P85" i="5"/>
  <c r="P67" i="5"/>
  <c r="J65" i="5"/>
  <c r="J79" i="5"/>
  <c r="J88" i="5"/>
  <c r="P39" i="5"/>
  <c r="J89" i="5"/>
  <c r="Q94" i="5"/>
  <c r="H118" i="4" s="1"/>
  <c r="R94" i="5" s="1"/>
  <c r="S94" i="5" s="1"/>
  <c r="J94" i="5" s="1"/>
  <c r="H7" i="15" l="1"/>
  <c r="D18" i="4" s="1"/>
  <c r="T92" i="5"/>
  <c r="T39" i="5"/>
  <c r="T47" i="5"/>
  <c r="T61" i="5"/>
  <c r="T49" i="5"/>
  <c r="T56" i="5"/>
  <c r="T32" i="5"/>
  <c r="T44" i="5"/>
  <c r="T84" i="5"/>
  <c r="T18" i="5"/>
  <c r="T43" i="5"/>
  <c r="T52" i="5"/>
  <c r="T58" i="5"/>
  <c r="T69" i="5"/>
  <c r="T25" i="5"/>
  <c r="T29" i="5"/>
  <c r="T45" i="5"/>
  <c r="T53" i="5"/>
  <c r="T37" i="5"/>
  <c r="T36" i="5"/>
  <c r="T27" i="5"/>
  <c r="T51" i="5"/>
  <c r="T35" i="5"/>
  <c r="H6" i="15"/>
  <c r="D17" i="4" s="1"/>
  <c r="H8" i="15"/>
  <c r="D19" i="4" s="1"/>
  <c r="T24" i="5"/>
  <c r="T67" i="5"/>
  <c r="T34" i="5"/>
  <c r="T50" i="5"/>
  <c r="T76" i="5"/>
  <c r="H4" i="15"/>
  <c r="D15" i="4" s="1"/>
  <c r="T91" i="5"/>
  <c r="E12" i="15" s="1"/>
  <c r="T62" i="5"/>
  <c r="H11" i="15"/>
  <c r="D22" i="4" s="1"/>
  <c r="H5" i="15"/>
  <c r="D16" i="4" s="1"/>
  <c r="T33" i="5"/>
  <c r="T64" i="5"/>
  <c r="J84" i="5"/>
  <c r="T57" i="5"/>
  <c r="E6" i="15" s="1"/>
  <c r="T46" i="5"/>
  <c r="T40" i="5"/>
  <c r="J53" i="5"/>
  <c r="H9" i="15"/>
  <c r="D20" i="4" s="1"/>
  <c r="T21" i="5"/>
  <c r="T72" i="5"/>
  <c r="T42" i="5"/>
  <c r="T41" i="5"/>
  <c r="H3" i="15"/>
  <c r="D14" i="4" s="1"/>
  <c r="H10" i="15"/>
  <c r="D21" i="4" s="1"/>
  <c r="T74" i="5"/>
  <c r="T82" i="5"/>
  <c r="T85" i="5"/>
  <c r="E11" i="15" s="1"/>
  <c r="T38" i="5"/>
  <c r="T28" i="5"/>
  <c r="T80" i="5"/>
  <c r="T19" i="5"/>
  <c r="T31" i="5"/>
  <c r="H12" i="15"/>
  <c r="D23" i="4" s="1"/>
  <c r="H2" i="15"/>
  <c r="D13" i="4" s="1"/>
  <c r="T93" i="5"/>
  <c r="T95" i="5"/>
  <c r="H13" i="15"/>
  <c r="D24" i="4" s="1"/>
  <c r="T94" i="5"/>
  <c r="E5" i="15" l="1"/>
  <c r="G6" i="15"/>
  <c r="I6" i="15" s="1"/>
  <c r="E7" i="15"/>
  <c r="E3" i="15"/>
  <c r="G11" i="15"/>
  <c r="I11" i="15" s="1"/>
  <c r="G5" i="15"/>
  <c r="F16" i="4" s="1"/>
  <c r="E2" i="15"/>
  <c r="E8" i="15"/>
  <c r="G7" i="15"/>
  <c r="F18" i="4" s="1"/>
  <c r="G12" i="15"/>
  <c r="F23" i="4" s="1"/>
  <c r="E13" i="15"/>
  <c r="E10" i="15"/>
  <c r="G9" i="15"/>
  <c r="F20" i="4" s="1"/>
  <c r="K6" i="15"/>
  <c r="G2" i="15"/>
  <c r="I2" i="15" s="1"/>
  <c r="E9" i="15"/>
  <c r="G3" i="15"/>
  <c r="I3" i="15" s="1"/>
  <c r="G14" i="4" s="1"/>
  <c r="G10" i="15"/>
  <c r="I10" i="15" s="1"/>
  <c r="E4" i="15"/>
  <c r="G4" i="15"/>
  <c r="F15" i="4" s="1"/>
  <c r="K5" i="15"/>
  <c r="K2" i="15"/>
  <c r="G8" i="15"/>
  <c r="F19" i="4" s="1"/>
  <c r="K3" i="15"/>
  <c r="F17" i="4"/>
  <c r="G13" i="15"/>
  <c r="I13" i="15" s="1"/>
  <c r="K10" i="15"/>
  <c r="D25" i="4" s="1"/>
  <c r="F22" i="4" l="1"/>
  <c r="G17" i="4"/>
  <c r="B11" i="12"/>
  <c r="E11" i="12" s="1"/>
  <c r="I5" i="15"/>
  <c r="B10" i="12" s="1"/>
  <c r="I7" i="15"/>
  <c r="G18" i="4" s="1"/>
  <c r="M3" i="15"/>
  <c r="I9" i="15"/>
  <c r="G20" i="4" s="1"/>
  <c r="F13" i="4"/>
  <c r="I4" i="15"/>
  <c r="B9" i="12" s="1"/>
  <c r="G13" i="4"/>
  <c r="B7" i="12"/>
  <c r="I12" i="15"/>
  <c r="G23" i="4" s="1"/>
  <c r="B8" i="12"/>
  <c r="F21" i="4"/>
  <c r="M2" i="15"/>
  <c r="F14" i="4"/>
  <c r="I8" i="15"/>
  <c r="G19" i="4" s="1"/>
  <c r="J8" i="15"/>
  <c r="D6" i="12" s="1"/>
  <c r="E6" i="12" s="1"/>
  <c r="K11" i="15"/>
  <c r="F25" i="4" s="1"/>
  <c r="G25" i="4" s="1"/>
  <c r="F24" i="4"/>
  <c r="B18" i="12"/>
  <c r="G24" i="4"/>
  <c r="B16" i="12"/>
  <c r="G22" i="4"/>
  <c r="B15" i="12"/>
  <c r="G21" i="4"/>
  <c r="G16" i="4"/>
  <c r="F11" i="12" l="1"/>
  <c r="G11" i="12"/>
  <c r="C11" i="12"/>
  <c r="D11" i="12"/>
  <c r="B14" i="12"/>
  <c r="F14" i="12" s="1"/>
  <c r="B12" i="12"/>
  <c r="G12" i="12" s="1"/>
  <c r="B17" i="12"/>
  <c r="E17" i="12" s="1"/>
  <c r="G15" i="4"/>
  <c r="B13" i="12"/>
  <c r="G13" i="12" s="1"/>
  <c r="G15" i="12"/>
  <c r="F15" i="12"/>
  <c r="E15" i="12"/>
  <c r="D15" i="12"/>
  <c r="C15" i="12"/>
  <c r="G16" i="12"/>
  <c r="C16" i="12"/>
  <c r="F16" i="12"/>
  <c r="E16" i="12"/>
  <c r="D16" i="12"/>
  <c r="D17" i="12" l="1"/>
  <c r="G17" i="12"/>
  <c r="C17" i="12"/>
  <c r="G14" i="12"/>
  <c r="D14" i="12"/>
  <c r="E14" i="12"/>
  <c r="C14" i="12"/>
  <c r="D12" i="12"/>
  <c r="C12" i="12"/>
  <c r="F17" i="12"/>
  <c r="F13" i="12"/>
  <c r="F12" i="12"/>
  <c r="E12" i="12"/>
  <c r="C13" i="12"/>
  <c r="D13" i="12"/>
  <c r="E13" i="12"/>
</calcChain>
</file>

<file path=xl/sharedStrings.xml><?xml version="1.0" encoding="utf-8"?>
<sst xmlns="http://schemas.openxmlformats.org/spreadsheetml/2006/main" count="4079" uniqueCount="2349">
  <si>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</si>
  <si>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</si>
  <si>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</si>
  <si>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</si>
  <si>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</si>
  <si>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</si>
  <si>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</si>
  <si>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</si>
  <si>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</si>
  <si>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</si>
  <si>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</si>
  <si>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</si>
  <si>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</si>
  <si>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</si>
  <si>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</si>
  <si>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</si>
  <si>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</si>
  <si>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</si>
  <si>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</si>
  <si>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</si>
  <si>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</si>
  <si>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</si>
  <si>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</si>
  <si>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</si>
  <si>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</si>
  <si>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</si>
  <si>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</si>
  <si>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</si>
  <si>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</si>
  <si>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</si>
  <si>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</si>
  <si>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</si>
  <si>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</si>
  <si>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</si>
  <si>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</si>
  <si>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</si>
  <si>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</si>
  <si>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</si>
  <si>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</si>
  <si>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</si>
  <si>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</si>
  <si>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</si>
  <si>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</si>
  <si>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</si>
  <si>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</si>
  <si>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</si>
  <si>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</si>
  <si>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</si>
  <si>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</si>
  <si>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</si>
  <si>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</si>
  <si>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</si>
  <si>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</si>
  <si>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</si>
  <si>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</si>
  <si>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</si>
  <si>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</si>
  <si>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</si>
  <si>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</si>
  <si>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</si>
  <si>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</si>
  <si>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</si>
  <si>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</si>
  <si>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</si>
  <si>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</si>
  <si>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</si>
  <si>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</si>
  <si>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</si>
  <si>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</si>
  <si>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</si>
  <si>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</si>
  <si>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</si>
  <si>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</si>
  <si>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</si>
  <si>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</si>
  <si>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</si>
  <si>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</si>
  <si>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</si>
  <si>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</si>
  <si>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</si>
  <si>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</si>
  <si>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</si>
  <si>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</si>
  <si>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</si>
  <si>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</si>
  <si>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</si>
  <si>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</si>
  <si>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</si>
  <si>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</si>
  <si>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</si>
  <si>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</si>
  <si>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</si>
  <si>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</si>
  <si>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</si>
  <si>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</si>
  <si>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</si>
  <si>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</si>
  <si>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</si>
  <si>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</si>
  <si>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</si>
  <si>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</si>
  <si>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</si>
  <si>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</si>
  <si>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</si>
  <si>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</si>
  <si>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</si>
  <si>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</si>
  <si>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</si>
  <si>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</si>
  <si>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</si>
  <si>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</si>
  <si>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</si>
  <si>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</si>
  <si>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</si>
  <si>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</si>
  <si>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</si>
  <si>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</si>
  <si>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</si>
  <si>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</si>
  <si>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</si>
  <si>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</si>
  <si>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</si>
  <si>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</si>
  <si>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</si>
  <si>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</si>
  <si>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</si>
  <si>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</si>
  <si>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</si>
  <si>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</si>
  <si>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</si>
  <si>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</si>
  <si>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</si>
  <si>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</si>
  <si>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</si>
  <si>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</si>
  <si>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</si>
  <si>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</si>
  <si>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</si>
  <si>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</si>
  <si>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</si>
  <si>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</si>
  <si>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</si>
  <si>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</si>
  <si>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</si>
  <si>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</si>
  <si>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</si>
  <si>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</si>
  <si>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</si>
  <si>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</si>
  <si>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</si>
  <si>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</si>
  <si>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</si>
  <si>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</si>
  <si>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</si>
  <si>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</si>
  <si>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</si>
  <si>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</si>
  <si>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</si>
  <si>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</si>
  <si>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</si>
  <si>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</si>
  <si>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</si>
  <si>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</si>
  <si>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</si>
  <si>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</si>
  <si>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</si>
  <si>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</si>
  <si>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</si>
  <si>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</si>
  <si>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</si>
  <si>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</si>
  <si>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</si>
  <si>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</si>
  <si>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</si>
  <si>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</si>
  <si>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</si>
  <si>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</si>
  <si>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</si>
  <si>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</si>
  <si>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</si>
  <si>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</si>
  <si>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</si>
  <si>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</si>
  <si>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</si>
  <si>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</si>
  <si>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</si>
  <si>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</si>
  <si>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</si>
  <si>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</si>
  <si>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</si>
  <si>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</si>
  <si>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</si>
  <si>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</si>
  <si>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</si>
  <si>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</si>
  <si>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</si>
  <si>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</si>
  <si>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</si>
  <si>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</si>
  <si>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</si>
  <si>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</si>
  <si>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</si>
  <si>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</si>
  <si>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</si>
  <si>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</si>
  <si>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</si>
  <si>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</si>
  <si>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</si>
  <si>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</si>
  <si>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</si>
  <si>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</si>
  <si>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</si>
  <si>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</si>
  <si>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</si>
  <si>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</si>
  <si>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</si>
  <si>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</si>
  <si>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</si>
  <si>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</si>
  <si>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</si>
  <si>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</si>
  <si>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</si>
  <si>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</si>
  <si>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</si>
  <si>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</si>
  <si>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</si>
  <si>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</si>
  <si>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</si>
  <si>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</si>
  <si>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</si>
  <si>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</si>
  <si>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</si>
  <si>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</si>
  <si>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</si>
  <si>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</si>
  <si>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</si>
  <si>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</si>
  <si>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</si>
  <si>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</si>
  <si>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</si>
  <si>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</si>
  <si>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</si>
  <si>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</si>
  <si>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</si>
  <si>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</si>
  <si>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</si>
  <si>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</si>
  <si>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</si>
  <si>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</si>
  <si>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</si>
  <si>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</si>
  <si>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</si>
  <si>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</si>
  <si>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</si>
  <si>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</si>
  <si>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</si>
  <si>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</si>
  <si>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</si>
  <si>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</si>
  <si>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</si>
  <si>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</si>
  <si>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</si>
  <si>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</si>
  <si>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</si>
  <si>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</si>
  <si>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</si>
  <si>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</si>
  <si>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</si>
  <si>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</si>
  <si>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</si>
  <si>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</si>
  <si>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</si>
  <si>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</si>
  <si>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</si>
  <si>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</si>
  <si>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</si>
  <si>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</si>
  <si>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</si>
  <si>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</si>
  <si>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</si>
  <si>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</si>
  <si>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</si>
  <si>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</si>
  <si>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</si>
  <si>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</si>
  <si>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</si>
  <si>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</si>
  <si>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</si>
  <si>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</si>
  <si>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</si>
  <si>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</si>
  <si>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</si>
  <si>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</si>
  <si>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</si>
  <si>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</si>
  <si>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</si>
  <si>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</si>
  <si>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</si>
  <si>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</si>
  <si>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</si>
  <si>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</si>
  <si>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</si>
  <si>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</si>
  <si>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</si>
  <si>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</si>
  <si>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</si>
  <si>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</si>
  <si>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</si>
  <si>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</si>
  <si>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</si>
  <si>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</si>
  <si>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</si>
  <si>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</si>
  <si>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</si>
  <si>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</si>
  <si>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</si>
  <si>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</si>
  <si>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</si>
  <si>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</si>
  <si>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</si>
  <si>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</si>
  <si>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</si>
  <si>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</si>
  <si>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</si>
  <si>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</si>
  <si>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</si>
  <si>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</si>
  <si>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</si>
  <si>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</si>
  <si>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</si>
  <si>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</si>
  <si>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</si>
  <si>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</si>
  <si>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</si>
  <si>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</si>
  <si>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</si>
  <si>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</si>
  <si>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</si>
  <si>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</si>
  <si>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</si>
  <si>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</si>
  <si>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</si>
  <si>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</si>
  <si>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</si>
  <si>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</si>
  <si>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</si>
  <si>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</si>
  <si>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</si>
  <si>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</si>
  <si>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</si>
  <si>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</si>
  <si>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</si>
  <si>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</si>
  <si>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</si>
  <si>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</si>
  <si>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</si>
  <si>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</si>
  <si>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</si>
  <si>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</si>
  <si>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</si>
  <si>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</si>
  <si>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</si>
  <si>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</si>
  <si>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</si>
  <si>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</si>
  <si>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</si>
  <si>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</si>
  <si>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</si>
  <si>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</si>
  <si>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</si>
  <si>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</si>
  <si>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</si>
  <si>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</si>
  <si>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</si>
  <si>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</si>
  <si>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</si>
  <si>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</si>
  <si>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</si>
  <si>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</si>
  <si>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</si>
  <si>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</si>
  <si>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</si>
  <si>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</si>
  <si>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</si>
  <si>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</si>
  <si>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</si>
  <si>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</si>
  <si>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</si>
  <si>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</si>
  <si>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</si>
  <si>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</si>
  <si>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</si>
  <si>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</si>
  <si>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</si>
  <si>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</si>
  <si>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</si>
  <si>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</si>
  <si>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</si>
  <si>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</si>
  <si>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</si>
  <si>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</si>
  <si>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</si>
  <si>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</si>
  <si>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</si>
  <si>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</si>
  <si>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</si>
  <si>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</si>
  <si>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</si>
  <si>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</si>
  <si>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</si>
  <si>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</si>
  <si>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</si>
  <si>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</si>
  <si>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</si>
  <si>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</si>
  <si>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</si>
  <si>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</si>
  <si>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</si>
  <si>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</si>
  <si>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</si>
  <si>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</si>
  <si>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</si>
  <si>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</si>
  <si>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</si>
  <si>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</si>
  <si>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</si>
  <si>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</si>
  <si>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</si>
  <si>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</si>
  <si>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</si>
  <si>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</si>
  <si>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</si>
  <si>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</si>
  <si>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</si>
  <si>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</si>
  <si>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</si>
  <si>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</si>
  <si>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</si>
  <si>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</si>
  <si>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</si>
  <si>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</si>
  <si>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</si>
  <si>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</si>
  <si>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</si>
  <si>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</si>
  <si>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</si>
  <si>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</si>
  <si>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</si>
  <si>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</si>
  <si>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</si>
  <si>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</si>
  <si>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</si>
  <si>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</si>
  <si>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</si>
  <si>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</si>
  <si>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</si>
  <si>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</si>
  <si>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</si>
  <si>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</si>
  <si>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</si>
  <si>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</si>
  <si>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</si>
  <si>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</si>
  <si>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</si>
  <si>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</si>
  <si>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</si>
  <si>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</si>
  <si>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</si>
  <si>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</si>
  <si>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</si>
  <si>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</si>
  <si>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</si>
  <si>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</si>
  <si>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</si>
  <si>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</si>
  <si>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</si>
  <si>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</si>
  <si>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</si>
  <si>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</si>
  <si>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</si>
  <si>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</si>
  <si>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</si>
  <si>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</si>
  <si>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</si>
  <si>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</si>
  <si>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</si>
  <si>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</si>
  <si>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</si>
  <si>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</si>
  <si>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</si>
  <si>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</si>
  <si>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</si>
  <si>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</si>
  <si>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</si>
  <si>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</si>
  <si>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</si>
  <si>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</si>
  <si>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</si>
  <si>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</si>
  <si>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</si>
  <si>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</si>
  <si>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</si>
  <si>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</si>
  <si>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</si>
  <si>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</si>
  <si>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</si>
  <si>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</si>
  <si>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</si>
  <si>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</si>
  <si>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</si>
  <si>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</si>
  <si>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</si>
  <si>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</si>
  <si>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</si>
  <si>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</si>
  <si>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</si>
  <si>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</si>
  <si>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</si>
  <si>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</si>
  <si>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</si>
  <si>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</si>
  <si>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</si>
  <si>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</si>
  <si>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</si>
  <si>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</si>
  <si>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</si>
  <si>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</si>
  <si>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</si>
  <si>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</si>
  <si>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</si>
  <si>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</si>
  <si>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</si>
  <si>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</si>
  <si>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</si>
  <si>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</si>
  <si>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</si>
  <si>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</si>
  <si>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</si>
  <si>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</si>
  <si>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</si>
  <si>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</si>
  <si>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</si>
  <si>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</si>
  <si>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</si>
  <si>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</si>
  <si>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</si>
  <si>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</si>
  <si>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</si>
  <si>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</si>
  <si>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</si>
  <si>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</si>
  <si>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</si>
  <si>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</si>
  <si>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</si>
  <si>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</si>
  <si>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</si>
  <si>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</si>
  <si>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</si>
  <si>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</si>
  <si>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</si>
  <si>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</si>
  <si>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</si>
  <si>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</si>
  <si>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</si>
  <si>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</si>
  <si>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</si>
  <si>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</si>
  <si>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</si>
  <si>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</si>
  <si>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</si>
  <si>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</si>
  <si>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</si>
  <si>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</si>
  <si>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</si>
  <si>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</si>
  <si>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</si>
  <si>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</si>
  <si>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</si>
  <si>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</si>
  <si>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</si>
  <si>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</si>
  <si>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</si>
  <si>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</si>
  <si>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</si>
  <si>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</si>
  <si>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</si>
  <si>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</si>
  <si>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</si>
  <si>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</si>
  <si>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</si>
  <si>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</si>
  <si>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</si>
  <si>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</si>
  <si>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</si>
  <si>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</si>
  <si>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</si>
  <si>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</si>
  <si>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</si>
  <si>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</si>
  <si>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</si>
  <si>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</si>
  <si>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</si>
  <si>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</si>
  <si>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</si>
  <si>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</si>
  <si>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</si>
  <si>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</si>
  <si>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</si>
  <si>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</si>
  <si>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</si>
  <si>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</si>
  <si>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</si>
  <si>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</si>
  <si>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</si>
  <si>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</si>
  <si>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</si>
  <si>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</si>
  <si>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</si>
  <si>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</si>
  <si>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</si>
  <si>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</si>
  <si>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</si>
  <si>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</si>
  <si>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</si>
  <si>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</si>
  <si>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</si>
  <si>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</si>
  <si>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</si>
  <si>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</si>
  <si>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</si>
  <si>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</si>
  <si>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</si>
  <si>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</si>
  <si>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</si>
  <si>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</si>
  <si>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</si>
  <si>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</si>
  <si>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</si>
  <si>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</si>
  <si>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</si>
  <si>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</si>
  <si>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</si>
  <si>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</si>
  <si>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</si>
  <si>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</si>
  <si>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</si>
  <si>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</si>
  <si>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</si>
  <si>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</si>
  <si>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</si>
  <si>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</si>
  <si>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</si>
  <si>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</si>
  <si>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</si>
  <si>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</si>
  <si>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</si>
  <si>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</si>
  <si>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</si>
  <si>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</si>
  <si>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</si>
  <si>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</si>
  <si>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</si>
  <si>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</si>
  <si>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</si>
  <si>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</si>
  <si>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</si>
  <si>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</si>
  <si>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</si>
  <si>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</si>
  <si>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</si>
  <si>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</si>
  <si>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</si>
  <si>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</si>
  <si>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</si>
  <si>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</si>
  <si>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</si>
  <si>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</si>
  <si>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</si>
  <si>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</si>
  <si>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</si>
  <si>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</si>
  <si>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</si>
  <si>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</si>
  <si>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</si>
  <si>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</si>
  <si>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</si>
  <si>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</si>
  <si>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</si>
  <si>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</si>
  <si>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</si>
  <si>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</si>
  <si>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</si>
  <si>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</si>
  <si>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</si>
  <si>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</si>
  <si>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</si>
  <si>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</si>
  <si>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</si>
  <si>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</si>
  <si>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</si>
  <si>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</si>
  <si>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</si>
  <si>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</si>
  <si>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</si>
  <si>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</si>
  <si>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</si>
  <si>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</si>
  <si>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</si>
  <si>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</si>
  <si>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</si>
  <si>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</si>
  <si>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</si>
  <si>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</si>
  <si>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</si>
  <si>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</si>
  <si>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</si>
  <si>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</si>
  <si>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</si>
  <si>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</si>
  <si>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</si>
  <si>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</si>
  <si>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</si>
  <si>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</si>
  <si>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</si>
  <si>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</si>
  <si>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</si>
  <si>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</si>
  <si>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</si>
  <si>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</si>
  <si>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</si>
  <si>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</si>
  <si>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</si>
  <si>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</si>
  <si>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</si>
  <si>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</si>
  <si>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</si>
  <si>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</si>
  <si>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</si>
  <si>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</si>
  <si>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</si>
  <si>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</si>
  <si>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</si>
  <si>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</si>
  <si>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</si>
  <si>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</si>
  <si>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</si>
  <si>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</si>
  <si>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</si>
  <si>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</si>
  <si>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</si>
  <si>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</si>
  <si>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</si>
  <si>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</si>
  <si>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</si>
  <si>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</si>
  <si>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</si>
  <si>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</si>
  <si>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</si>
  <si>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</si>
  <si>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</si>
  <si>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</si>
  <si>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</si>
  <si>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</si>
  <si>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</si>
  <si>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</si>
  <si>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</si>
  <si>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</si>
  <si>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</si>
  <si>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</si>
  <si>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</si>
  <si>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</si>
  <si>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</si>
  <si>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</si>
  <si>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</si>
  <si>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</si>
  <si>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</si>
  <si>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</si>
  <si>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</si>
  <si>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</si>
  <si>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</si>
  <si>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</si>
  <si>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</si>
  <si>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</si>
  <si>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</si>
  <si>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</si>
  <si>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</si>
  <si>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</si>
  <si>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</si>
  <si>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</si>
  <si>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</si>
  <si>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</si>
  <si>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</si>
  <si>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</si>
  <si>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</si>
  <si>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</si>
  <si>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</si>
  <si>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</si>
  <si>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</si>
  <si>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</si>
  <si>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</si>
  <si>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</si>
  <si>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</si>
  <si>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</si>
  <si>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</si>
  <si>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</si>
  <si>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</si>
  <si>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</si>
  <si>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</si>
  <si>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</si>
  <si>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</si>
  <si>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</si>
  <si>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</si>
  <si>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</si>
  <si>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</si>
  <si>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</si>
  <si>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</si>
  <si>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</si>
  <si>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</si>
  <si>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</si>
  <si>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</si>
  <si>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</si>
  <si>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</si>
  <si>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</si>
  <si>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</si>
  <si>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</si>
  <si>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</si>
  <si>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</si>
  <si>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</si>
  <si>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</si>
  <si>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</si>
  <si>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</si>
  <si>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</si>
  <si>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</si>
  <si>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</si>
  <si>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</si>
  <si>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</si>
  <si>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</si>
  <si>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</si>
  <si>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</si>
  <si>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</si>
  <si>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</si>
  <si>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</si>
  <si>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</si>
  <si>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</si>
  <si>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</si>
  <si>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</si>
  <si>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</si>
  <si>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</si>
  <si>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</si>
  <si>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</si>
  <si>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</si>
  <si>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</si>
  <si>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</si>
  <si>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</si>
  <si>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</si>
  <si>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</si>
  <si>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</si>
  <si>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</si>
  <si>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</si>
  <si>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</si>
  <si>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</si>
  <si>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</si>
  <si>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</si>
  <si>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</si>
  <si>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</si>
  <si>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</si>
  <si>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</si>
  <si>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</si>
  <si>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</si>
  <si>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</si>
  <si>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</si>
  <si>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</si>
  <si>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</si>
  <si>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</si>
  <si>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</si>
  <si>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</si>
  <si>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</si>
  <si>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</si>
  <si>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</si>
  <si>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</si>
  <si>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</si>
  <si>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</si>
  <si>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</si>
  <si>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</si>
  <si>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</si>
  <si>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</si>
  <si>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</si>
  <si>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</si>
  <si>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</si>
  <si>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</si>
  <si>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</si>
  <si>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</si>
  <si>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</si>
  <si>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</si>
  <si>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</si>
  <si>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</si>
  <si>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</si>
  <si>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</si>
  <si>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</si>
  <si>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</si>
  <si>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</si>
  <si>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</si>
  <si>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</si>
  <si>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</si>
  <si>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</si>
  <si>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</si>
  <si>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</si>
  <si>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</si>
  <si>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</si>
  <si>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</si>
  <si>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</si>
  <si>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</si>
  <si>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</si>
  <si>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</si>
  <si>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</si>
  <si>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</si>
  <si>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</si>
  <si>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</si>
  <si>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</si>
  <si>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</si>
  <si>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</si>
  <si>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</si>
  <si>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</si>
  <si>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</si>
  <si>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</si>
  <si>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</si>
  <si>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</si>
  <si>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</si>
  <si>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</si>
  <si>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</si>
  <si>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</si>
  <si>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</si>
  <si>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</si>
  <si>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</si>
  <si>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</si>
  <si>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</si>
  <si>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</si>
  <si>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</si>
  <si>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</si>
  <si>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</si>
  <si>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</si>
  <si>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</si>
  <si>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</si>
  <si>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</si>
  <si>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</si>
  <si>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</si>
  <si>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</si>
  <si>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</si>
  <si>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</si>
  <si>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</si>
  <si>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</si>
  <si>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</si>
  <si>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</si>
  <si>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</si>
  <si>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</si>
  <si>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</si>
  <si>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</si>
  <si>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</si>
  <si>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</si>
  <si>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</si>
  <si>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</si>
  <si>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</si>
  <si>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</si>
  <si>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</si>
  <si>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</si>
  <si>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</si>
  <si>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</si>
  <si>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</si>
  <si>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</si>
  <si>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</si>
  <si>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</si>
  <si>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</si>
  <si>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</si>
  <si>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</si>
  <si>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</si>
  <si>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</si>
  <si>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</si>
  <si>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</si>
  <si>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</si>
  <si>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</si>
  <si>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</si>
  <si>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</si>
  <si>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</si>
  <si>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</si>
  <si>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</si>
  <si>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</si>
  <si>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</si>
  <si>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</si>
  <si>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</si>
  <si>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</si>
  <si>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</si>
  <si>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</si>
  <si>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</si>
  <si>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</si>
  <si>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</si>
  <si>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</si>
  <si>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</si>
  <si>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</si>
  <si>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</si>
  <si>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</si>
  <si>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</si>
  <si>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</si>
  <si>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</si>
  <si>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</si>
  <si>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</si>
  <si>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</si>
  <si>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</si>
  <si>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</si>
  <si>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</si>
  <si>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</si>
  <si>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</si>
  <si>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</si>
  <si>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</si>
  <si>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</si>
  <si>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</si>
  <si>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</si>
  <si>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</si>
  <si>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</si>
  <si>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</si>
  <si>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</si>
  <si>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</si>
  <si>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</si>
  <si>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</si>
  <si>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</si>
  <si>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</si>
  <si>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</si>
  <si>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</si>
  <si>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</si>
  <si>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</si>
  <si>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</si>
  <si>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</si>
  <si>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</si>
  <si>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</si>
  <si>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</si>
  <si>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</si>
  <si>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</si>
  <si>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</si>
  <si>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</si>
  <si>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</si>
  <si>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</si>
  <si>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</si>
  <si>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</si>
  <si>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</si>
  <si>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</si>
  <si>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</si>
  <si>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</si>
  <si>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</si>
  <si>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</si>
  <si>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</si>
  <si>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</si>
  <si>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</si>
  <si>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</si>
  <si>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</si>
  <si>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</si>
  <si>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</si>
  <si>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</si>
  <si>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</si>
  <si>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</si>
  <si>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</si>
  <si>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</si>
  <si>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</si>
  <si>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</si>
  <si>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</si>
  <si>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</si>
  <si>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</si>
  <si>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</si>
  <si>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</si>
  <si>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</si>
  <si>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</si>
  <si>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</si>
  <si>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</si>
  <si>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</si>
  <si>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</si>
  <si>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</si>
  <si>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</si>
  <si>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</si>
  <si>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</si>
  <si>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</si>
  <si>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</si>
  <si>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</si>
  <si>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</si>
  <si>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</si>
  <si>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</si>
  <si>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</si>
  <si>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</si>
  <si>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</si>
  <si>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</si>
  <si>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</si>
  <si>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</si>
  <si>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</si>
  <si>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</si>
  <si>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</si>
  <si>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</si>
  <si>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</si>
  <si>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</si>
  <si>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</si>
  <si>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</si>
  <si>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</si>
  <si>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</si>
  <si>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</si>
  <si>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</si>
  <si>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</si>
  <si>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</si>
  <si>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</si>
  <si>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</si>
  <si>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</si>
  <si>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</si>
  <si>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</si>
  <si>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</si>
  <si>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</si>
  <si>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</si>
  <si>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</si>
  <si>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</si>
  <si>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</si>
  <si>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</si>
  <si>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</si>
  <si>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</si>
  <si>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</si>
  <si>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</si>
  <si>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</si>
  <si>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</si>
  <si>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</si>
  <si>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</si>
  <si>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</si>
  <si>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</si>
  <si>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</si>
  <si>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</si>
  <si>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</si>
  <si>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</si>
  <si>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</si>
  <si>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</si>
  <si>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</si>
  <si>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</si>
  <si>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</si>
  <si>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</si>
  <si>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</si>
  <si>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</si>
  <si>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</si>
  <si>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</si>
  <si>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</si>
  <si>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</si>
  <si>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</si>
  <si>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</si>
  <si>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</si>
  <si>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</si>
  <si>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</si>
  <si>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</si>
  <si>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</si>
  <si>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</si>
  <si>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</si>
  <si>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</si>
  <si>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</si>
  <si>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</si>
  <si>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</si>
  <si>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</si>
  <si>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</si>
  <si>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</si>
  <si>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</si>
  <si>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</si>
  <si>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</si>
  <si>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</si>
  <si>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</si>
  <si>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</si>
  <si>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</si>
  <si>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</si>
  <si>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</si>
  <si>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</si>
  <si>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</si>
  <si>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</si>
  <si>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</si>
  <si>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</si>
  <si>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</si>
  <si>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</si>
  <si>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</si>
  <si>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</si>
  <si>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</si>
  <si>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</si>
  <si>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</si>
  <si>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</si>
  <si>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</si>
  <si>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</si>
  <si>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</si>
  <si>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</si>
  <si>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</si>
  <si>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</si>
  <si>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</si>
  <si>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</si>
  <si>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</si>
  <si>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</si>
  <si>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</si>
  <si>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</si>
  <si>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</si>
  <si>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</si>
  <si>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</si>
  <si>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</si>
  <si>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</si>
  <si>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</si>
  <si>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</si>
  <si>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</si>
  <si>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</si>
  <si>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</si>
  <si>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</si>
  <si>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</si>
  <si>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</si>
  <si>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</si>
  <si>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</si>
  <si>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</si>
  <si>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</si>
  <si>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</si>
  <si>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</si>
  <si>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</si>
  <si>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</si>
  <si>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</si>
  <si>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</si>
  <si>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</si>
  <si>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</si>
  <si>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</si>
  <si>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</si>
  <si>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</si>
  <si>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</si>
  <si>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</si>
  <si>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</si>
  <si>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</si>
  <si>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</si>
  <si>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</si>
  <si>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</si>
  <si>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</si>
  <si>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</si>
  <si>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</si>
  <si>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</si>
  <si>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</si>
  <si>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</si>
  <si>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</si>
  <si>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</si>
  <si>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</si>
  <si>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</si>
  <si>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</si>
  <si>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</si>
  <si>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</si>
  <si>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</si>
  <si>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</si>
  <si>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</si>
  <si>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</si>
  <si>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</si>
  <si>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</si>
  <si>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</si>
  <si>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</si>
  <si>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</si>
  <si>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</si>
  <si>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</si>
  <si>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</si>
  <si>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</si>
  <si>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</si>
  <si>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</si>
  <si>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</si>
  <si>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</si>
  <si>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</si>
  <si>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</si>
  <si>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</si>
  <si>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</si>
  <si>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</si>
  <si>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</si>
  <si>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</si>
  <si>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</si>
  <si>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</si>
  <si>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</si>
  <si>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</si>
  <si>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</si>
  <si>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</si>
  <si>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</si>
  <si>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</si>
  <si>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</si>
  <si>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</si>
  <si>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</si>
  <si>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</si>
  <si>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</si>
  <si>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</si>
  <si>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</si>
  <si>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</si>
  <si>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</si>
  <si>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</si>
  <si>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</si>
  <si>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</si>
  <si>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</si>
  <si>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</si>
  <si>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</si>
  <si>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</si>
  <si>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</si>
  <si>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</si>
  <si>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</si>
  <si>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</si>
  <si>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</si>
  <si>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</si>
  <si>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</si>
  <si>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</si>
  <si>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</si>
  <si>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</si>
  <si>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</si>
  <si>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</si>
  <si>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</si>
  <si>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</si>
  <si>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</si>
  <si>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</si>
  <si>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</si>
  <si>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</si>
  <si>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</si>
  <si>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</si>
  <si>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</si>
  <si>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</si>
  <si>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</si>
  <si>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</si>
  <si>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</si>
  <si>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</si>
  <si>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</si>
  <si>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</si>
  <si>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</si>
  <si>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</si>
  <si>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</si>
  <si>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</si>
  <si>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</si>
  <si>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</si>
  <si>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</si>
  <si>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</si>
  <si>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</si>
  <si>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</si>
  <si>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</si>
  <si>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</si>
  <si>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</si>
  <si>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</si>
  <si>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</si>
  <si>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</si>
  <si>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</si>
  <si>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</si>
  <si>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</si>
  <si>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</si>
  <si>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</si>
  <si>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</si>
  <si>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</si>
  <si>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</si>
  <si>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</si>
  <si>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</si>
  <si>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</si>
  <si>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</si>
  <si>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</si>
  <si>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</si>
  <si>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</si>
  <si>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</si>
  <si>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</si>
  <si>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</si>
  <si>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</si>
  <si>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</si>
  <si>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</si>
  <si>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</si>
  <si>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</si>
  <si>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</si>
  <si>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</si>
  <si>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</si>
  <si>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</si>
  <si>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</si>
  <si>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</si>
  <si>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</si>
  <si>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</si>
  <si>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</si>
  <si>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</si>
  <si>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</si>
  <si>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</si>
  <si>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</si>
  <si>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</si>
  <si>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</si>
  <si>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</si>
  <si>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</si>
  <si>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</si>
  <si>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</si>
  <si>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</si>
  <si>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</si>
  <si>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</si>
  <si>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</si>
  <si>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</si>
  <si>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</si>
  <si>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</si>
  <si>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</si>
  <si>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</si>
  <si>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</si>
  <si>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</si>
  <si>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</si>
  <si>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</si>
  <si>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</si>
  <si>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</si>
  <si>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</si>
  <si>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</si>
  <si>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</si>
  <si>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</si>
  <si>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</si>
  <si>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</si>
  <si>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</si>
  <si>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</si>
  <si>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</si>
  <si>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</si>
  <si>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</si>
  <si>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</si>
  <si>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</si>
  <si>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</si>
  <si>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</si>
  <si>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</si>
  <si>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</si>
  <si>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</si>
  <si>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</si>
  <si>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</si>
  <si>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</si>
  <si>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</si>
  <si>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</si>
  <si>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</si>
  <si>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</si>
  <si>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</si>
  <si>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</si>
  <si>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</si>
  <si>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</si>
  <si>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</si>
  <si>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</si>
  <si>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</si>
  <si>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</si>
  <si>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</si>
  <si>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</si>
  <si>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</si>
  <si>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</si>
  <si>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</si>
  <si>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</si>
  <si>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</si>
  <si>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</si>
  <si>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</si>
  <si>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</si>
  <si>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</si>
  <si>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</si>
  <si>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</si>
  <si>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</si>
  <si>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</si>
  <si>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</si>
  <si>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</si>
  <si>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</si>
  <si>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</si>
  <si>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</si>
  <si>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</si>
  <si>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</si>
  <si>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</si>
  <si>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</si>
  <si>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</si>
  <si>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</si>
  <si>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</si>
  <si>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</si>
  <si>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</si>
  <si>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</si>
  <si>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</si>
  <si>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</si>
  <si>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</si>
  <si>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</si>
  <si>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</si>
  <si>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</si>
  <si>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</si>
  <si>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</si>
  <si>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</si>
  <si>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</si>
  <si>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</si>
  <si>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</si>
  <si>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</si>
  <si>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</si>
  <si>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</si>
  <si>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</si>
  <si>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</si>
  <si>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</si>
  <si>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</si>
  <si>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</si>
  <si>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</si>
  <si>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</si>
  <si>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</si>
  <si>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</si>
  <si>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</si>
  <si>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</si>
  <si>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</si>
  <si>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</si>
  <si>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</si>
  <si>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</si>
  <si>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</si>
  <si>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</si>
  <si>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</si>
  <si>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</si>
  <si>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</si>
  <si>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</si>
  <si>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</si>
  <si>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</si>
  <si>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</si>
  <si>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</si>
  <si>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</si>
  <si>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</si>
  <si>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</si>
  <si>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</si>
  <si>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</si>
  <si>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</si>
  <si>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</si>
  <si>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</si>
  <si>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</si>
  <si>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</si>
  <si>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</si>
  <si>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</si>
  <si>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</si>
  <si>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</si>
  <si>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</si>
  <si>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</si>
  <si>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</si>
  <si>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</si>
  <si>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</si>
  <si>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</si>
  <si>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</si>
  <si>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</si>
  <si>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</si>
  <si>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</si>
  <si>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</si>
  <si>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</si>
  <si>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</si>
  <si>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</si>
  <si>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</si>
  <si>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</si>
  <si>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</si>
  <si>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</si>
  <si>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</si>
  <si>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</si>
  <si>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</si>
  <si>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</si>
  <si>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</si>
  <si>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</si>
  <si>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</si>
  <si>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</si>
  <si>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</si>
  <si>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</si>
  <si>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</si>
  <si>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</si>
  <si>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</si>
  <si>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</si>
  <si>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</si>
  <si>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</si>
  <si>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</si>
  <si>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</si>
  <si>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</si>
  <si>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</si>
  <si>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</si>
  <si>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</si>
  <si>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</si>
  <si>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</si>
  <si>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</si>
  <si>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</si>
  <si>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</si>
  <si>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</si>
  <si>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</si>
  <si>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</si>
  <si>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</si>
  <si>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</si>
  <si>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</si>
  <si>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</si>
  <si>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</si>
  <si>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</si>
  <si>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</si>
  <si>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</si>
  <si>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</si>
  <si>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</si>
  <si>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</si>
  <si>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</si>
  <si>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</si>
  <si>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</si>
  <si>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</si>
  <si>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</si>
  <si>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</si>
  <si>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</si>
  <si>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</si>
  <si>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</si>
  <si>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</si>
  <si>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</si>
  <si>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</si>
  <si>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</si>
  <si>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</si>
  <si>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</si>
  <si>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</si>
  <si>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</si>
  <si>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</si>
  <si>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</si>
  <si>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</si>
  <si>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</si>
  <si>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</si>
  <si>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</si>
  <si>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</si>
  <si>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</si>
  <si>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</si>
  <si>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</si>
  <si>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</si>
  <si>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</si>
  <si>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</si>
  <si>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</si>
  <si>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</si>
  <si>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</si>
  <si>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</si>
  <si>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</si>
  <si>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</si>
  <si>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</si>
  <si>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</si>
  <si>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</si>
  <si>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</si>
  <si>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</si>
  <si>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</si>
  <si>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</si>
  <si>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</si>
  <si>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</si>
  <si>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</si>
  <si>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</si>
  <si>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</si>
  <si>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</si>
  <si>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</si>
  <si>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</si>
  <si>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</si>
  <si>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</si>
  <si>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</si>
  <si>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</si>
  <si>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</si>
  <si>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</si>
  <si>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</si>
  <si>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</si>
  <si>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</si>
  <si>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</si>
  <si>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</si>
  <si>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</si>
  <si>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</si>
  <si>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</si>
  <si>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</si>
  <si>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</si>
  <si>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</si>
  <si>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</si>
  <si>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</si>
  <si>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</si>
  <si>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</si>
  <si>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</si>
  <si>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</si>
  <si>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</si>
  <si>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</si>
  <si>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</si>
  <si>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</si>
  <si>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</si>
  <si>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</si>
  <si>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</si>
  <si>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</si>
  <si>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</si>
  <si>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</si>
  <si>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</si>
  <si>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</si>
  <si>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</si>
  <si>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</si>
  <si>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</si>
  <si>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</si>
  <si>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</si>
  <si>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</si>
  <si>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</si>
  <si>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</si>
  <si>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</si>
  <si>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</si>
  <si>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</si>
  <si>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</si>
  <si>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</si>
  <si>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</si>
  <si>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</si>
  <si>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</si>
  <si>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</si>
  <si>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</si>
  <si>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</si>
  <si>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</si>
  <si>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</si>
  <si>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</si>
  <si>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</si>
  <si>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</si>
  <si>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</si>
  <si>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</si>
  <si>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</si>
  <si>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</si>
  <si>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</si>
  <si>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</si>
  <si>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</si>
  <si>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</si>
  <si>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</si>
  <si>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</si>
  <si>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</si>
  <si>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</si>
  <si>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</si>
  <si>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</si>
  <si>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</si>
  <si>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</si>
  <si>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</si>
  <si>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</si>
  <si>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</si>
  <si>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</si>
  <si>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</si>
  <si>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</si>
  <si>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</si>
  <si>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</si>
  <si>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</si>
  <si>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</si>
  <si>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</si>
  <si>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</si>
  <si>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</si>
  <si>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</si>
  <si>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</si>
  <si>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</si>
  <si>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</si>
  <si>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</si>
  <si>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</si>
  <si>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</si>
  <si>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</si>
  <si>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</si>
  <si>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</si>
  <si>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</si>
  <si>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</si>
  <si>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</si>
  <si>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</si>
  <si>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</si>
  <si>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</si>
  <si>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</si>
  <si>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</si>
  <si>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</si>
  <si>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</si>
  <si>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</si>
  <si>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</si>
  <si>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</si>
  <si>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</si>
  <si>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</si>
  <si>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</si>
  <si>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</si>
  <si>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</si>
  <si>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</si>
  <si>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</si>
  <si>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</si>
  <si>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</si>
  <si>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</si>
  <si>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</si>
  <si>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</si>
  <si>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</si>
  <si>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</si>
  <si>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</si>
  <si>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</si>
  <si>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</si>
  <si>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</si>
  <si>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</si>
  <si>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</si>
  <si>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</si>
  <si>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</si>
  <si>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</si>
  <si>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</si>
  <si>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</si>
  <si>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</si>
  <si>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</si>
  <si>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</si>
  <si>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</si>
  <si>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</si>
  <si>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</si>
  <si>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</si>
  <si>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</si>
  <si>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</si>
  <si>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</si>
  <si>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</si>
  <si>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</si>
  <si>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</si>
  <si>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</si>
  <si>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</si>
  <si>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</si>
  <si>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</si>
  <si>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</si>
  <si>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</si>
  <si>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</si>
  <si>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</si>
  <si>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</si>
  <si>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</si>
  <si>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</si>
  <si>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</si>
  <si>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</si>
  <si>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</si>
  <si>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</si>
  <si>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</si>
  <si>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</si>
  <si>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</si>
  <si>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</si>
  <si>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</si>
  <si>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</si>
  <si>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</si>
  <si>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</si>
  <si>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</si>
  <si>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</si>
  <si>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</si>
  <si>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</si>
  <si>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</si>
  <si>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</si>
  <si>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</si>
  <si>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</si>
  <si>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</si>
  <si>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</si>
  <si>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</si>
  <si>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</si>
  <si>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</si>
  <si>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</si>
  <si>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</si>
  <si>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</si>
  <si>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</si>
  <si>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</si>
  <si>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</si>
  <si>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</si>
  <si>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</si>
  <si>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</si>
  <si>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</si>
  <si>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</si>
  <si>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</si>
  <si>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</si>
  <si>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</si>
  <si>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</si>
  <si>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</si>
  <si>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</si>
  <si>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</si>
  <si>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</si>
  <si>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</si>
  <si>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</si>
  <si>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</si>
  <si>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</si>
  <si>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</si>
  <si>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</si>
  <si>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</si>
  <si>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</si>
  <si>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</si>
  <si>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</si>
  <si>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</si>
  <si>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</si>
  <si>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</si>
  <si>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</si>
  <si>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</si>
  <si>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</si>
  <si>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</si>
  <si>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</si>
  <si>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</si>
  <si>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</si>
  <si>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</si>
  <si>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</si>
  <si>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</si>
  <si>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</si>
  <si>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</si>
  <si>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</si>
  <si>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</si>
  <si>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</si>
  <si>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</si>
  <si>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</si>
  <si>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</si>
  <si>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</si>
  <si>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</si>
  <si>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</si>
  <si>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</si>
  <si>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</si>
  <si>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</si>
  <si>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</si>
  <si>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</si>
  <si>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</si>
  <si>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</si>
  <si>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</si>
  <si>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</si>
  <si>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</si>
  <si>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</si>
  <si>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</si>
  <si>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</si>
  <si>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</si>
  <si>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</si>
  <si>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</si>
  <si>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</si>
  <si>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</si>
  <si>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</si>
  <si>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</si>
  <si>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</si>
  <si>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</si>
  <si>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</si>
  <si>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</si>
  <si>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</si>
  <si>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</si>
  <si>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</si>
  <si>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</si>
  <si>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</si>
  <si>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</si>
  <si>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</si>
  <si>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</si>
  <si>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</si>
  <si>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</si>
  <si>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</si>
  <si>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</si>
  <si>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</si>
  <si>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</si>
  <si>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</si>
  <si>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</si>
  <si>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</si>
  <si>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</si>
  <si>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</si>
  <si>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</si>
  <si>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</si>
  <si>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</si>
  <si>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</si>
  <si>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</si>
  <si>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</si>
  <si>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</si>
  <si>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</si>
  <si>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</si>
  <si>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</si>
  <si>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</si>
  <si>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</si>
  <si>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</si>
  <si>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</si>
  <si>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</si>
  <si>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</si>
  <si>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</si>
  <si>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</si>
  <si>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</si>
  <si>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</si>
  <si>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</si>
  <si>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</si>
  <si>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</si>
  <si>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</si>
  <si>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</si>
  <si>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</si>
  <si>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</si>
  <si>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</si>
  <si>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</si>
  <si>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</si>
  <si>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</si>
  <si>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</si>
  <si>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</si>
  <si>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</si>
  <si>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</si>
  <si>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</si>
  <si>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</si>
  <si>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</si>
  <si>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</si>
  <si>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</si>
  <si>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</si>
  <si>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</si>
  <si>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</si>
  <si>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</si>
  <si>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</si>
  <si>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</si>
  <si>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</si>
  <si>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</si>
  <si>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</si>
  <si>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</si>
  <si>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</si>
  <si>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</si>
  <si>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</si>
  <si>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</si>
  <si>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</si>
  <si>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</si>
  <si>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</si>
  <si>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</si>
  <si>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</si>
  <si>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</si>
  <si>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</si>
  <si>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</si>
  <si>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</si>
  <si>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</si>
  <si>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</si>
  <si>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</si>
  <si>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</si>
  <si>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</si>
  <si>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</si>
  <si>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</si>
  <si>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</si>
  <si>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</si>
  <si>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</si>
  <si>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</si>
  <si>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</si>
  <si>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</si>
  <si>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</si>
  <si>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</si>
  <si>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</si>
  <si>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</si>
  <si>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</si>
  <si>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</si>
  <si>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</si>
  <si>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</si>
  <si>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</si>
  <si>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</si>
  <si>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</si>
  <si>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</si>
  <si>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</si>
  <si>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</si>
  <si>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</si>
  <si>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</si>
  <si>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</si>
  <si>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</si>
  <si>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</si>
  <si>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</si>
  <si>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</si>
  <si>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</si>
  <si>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</si>
  <si>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</si>
  <si>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</si>
  <si>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</si>
  <si>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</si>
  <si>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</si>
  <si>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</si>
  <si>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</si>
  <si>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</si>
  <si>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</si>
  <si>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</si>
  <si>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</si>
  <si>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</si>
  <si>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</si>
  <si>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</si>
  <si>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</si>
  <si>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</si>
  <si>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</si>
  <si>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</si>
  <si>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</si>
  <si>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</si>
  <si>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</si>
  <si>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</si>
  <si>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</si>
  <si>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</si>
  <si>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</si>
  <si>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</si>
  <si>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</si>
  <si>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</si>
  <si>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</si>
  <si>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</si>
  <si>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</si>
  <si>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</si>
  <si>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</si>
  <si>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</si>
  <si>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</si>
  <si>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</si>
  <si>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</si>
  <si>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</si>
  <si>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</si>
  <si>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</si>
  <si>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</si>
  <si>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</si>
  <si>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</si>
  <si>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</si>
  <si>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</si>
  <si>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</si>
  <si>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</si>
  <si>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</si>
  <si>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</si>
  <si>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</si>
  <si>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</si>
  <si>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</si>
  <si>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</si>
  <si>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</si>
  <si>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</si>
  <si>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</si>
  <si>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</si>
  <si>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</si>
  <si>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</si>
  <si>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</si>
  <si>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</si>
  <si>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</si>
  <si>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</si>
  <si>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</si>
  <si>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</si>
  <si>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</si>
  <si>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</si>
  <si>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</si>
  <si>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</si>
  <si>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</si>
  <si>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</si>
  <si>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</si>
  <si>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</si>
  <si>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</si>
  <si>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</si>
  <si>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</si>
  <si>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</si>
  <si>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</si>
  <si>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</si>
  <si>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</si>
  <si>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</si>
  <si>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</si>
  <si>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</si>
  <si>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</si>
  <si>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</si>
  <si>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</si>
  <si>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</si>
  <si>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</si>
  <si>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</si>
  <si>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</si>
  <si>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</si>
  <si>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</si>
  <si>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</si>
  <si>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</si>
  <si>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</si>
  <si>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</si>
  <si>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</si>
  <si>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</si>
  <si>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</si>
  <si>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</si>
  <si>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</si>
  <si>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</si>
  <si>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</si>
  <si>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</si>
  <si>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</si>
  <si>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</si>
  <si>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</si>
  <si>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</si>
  <si>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</si>
  <si>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</si>
  <si>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</si>
  <si>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</si>
  <si>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</si>
  <si>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</si>
  <si>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</si>
  <si>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</si>
  <si>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</si>
  <si>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</si>
  <si>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</si>
  <si>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</si>
  <si>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</si>
  <si>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</si>
  <si>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</si>
  <si>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</si>
  <si>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</si>
  <si>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</si>
  <si>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</si>
  <si>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</si>
  <si>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</si>
  <si>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</si>
  <si>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</si>
  <si>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</si>
  <si>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</si>
  <si>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</si>
  <si>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</si>
  <si>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</si>
  <si>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</si>
  <si>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</si>
  <si>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</si>
  <si>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</si>
  <si>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</si>
  <si>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</si>
  <si>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</si>
  <si>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</si>
  <si>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</si>
  <si>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</si>
  <si>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</si>
  <si>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</si>
  <si>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</si>
  <si>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</si>
  <si>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</si>
  <si>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</si>
  <si>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</si>
  <si>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</si>
  <si>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</si>
  <si>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</si>
  <si>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</si>
  <si>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</si>
  <si>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</si>
  <si>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</si>
  <si>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</si>
  <si>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</si>
  <si>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</si>
  <si>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</si>
  <si>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</si>
  <si>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</si>
  <si>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</si>
  <si>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</si>
  <si>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</si>
  <si>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</si>
  <si>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</si>
  <si>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</si>
  <si>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</si>
  <si>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</si>
  <si>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</si>
  <si>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</si>
  <si>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</si>
  <si>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</si>
  <si>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</si>
  <si>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</si>
  <si>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</si>
  <si>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</si>
  <si>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</si>
  <si>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</si>
  <si>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</si>
  <si>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</si>
  <si>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</si>
  <si>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</si>
  <si>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</si>
  <si>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</si>
  <si>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</si>
  <si>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</si>
  <si>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</si>
  <si>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</si>
  <si>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</si>
  <si>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</si>
  <si>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</si>
  <si>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</si>
  <si>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</si>
  <si>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</si>
  <si>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</si>
  <si>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</si>
  <si>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</si>
  <si>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</si>
  <si>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</si>
  <si>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</si>
  <si>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</si>
  <si>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</si>
  <si>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</si>
  <si>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</si>
  <si>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</si>
  <si>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</si>
  <si>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</si>
  <si>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</si>
  <si>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</si>
  <si>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</si>
  <si>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</si>
  <si>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</si>
  <si>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</si>
  <si>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</si>
  <si>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</si>
  <si>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</si>
  <si>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</si>
  <si>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</si>
  <si>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</si>
  <si>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</si>
  <si>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</si>
  <si>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</si>
  <si>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</si>
  <si>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</si>
  <si>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</si>
  <si>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</si>
  <si>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</si>
  <si>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</si>
  <si>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</si>
  <si>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</si>
  <si>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</si>
  <si>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</si>
  <si>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</si>
  <si>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</si>
  <si>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</si>
  <si>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</si>
  <si>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</si>
  <si>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</si>
  <si>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</si>
  <si>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</si>
  <si>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</si>
  <si>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</si>
  <si>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</si>
  <si>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</si>
  <si>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</si>
  <si>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</si>
  <si>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</si>
  <si>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</si>
  <si>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</si>
  <si>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</si>
  <si>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</si>
  <si>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</si>
  <si>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</si>
  <si>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</si>
  <si>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</si>
  <si>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</si>
  <si>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</si>
  <si>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</si>
  <si>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</si>
  <si>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</si>
  <si>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</si>
  <si>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</si>
  <si>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</si>
  <si>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</si>
  <si>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</si>
  <si>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</si>
  <si>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LearnPlatform</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</si>
  <si>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</si>
  <si>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</si>
  <si>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</si>
  <si>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</si>
  <si>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</si>
  <si>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</si>
  <si>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</si>
  <si>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</si>
  <si>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</si>
  <si>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</si>
  <si>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</si>
  <si>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Key Features for Accessibility are:</t>
    </r>
    <r>
      <rPr>
        <sz val="12"/>
        <color rgb="FF000000"/>
        <rFont val="Verdana"/>
        <family val="2"/>
      </rPr>
      <t xml:space="preserve">
</t>
    </r>
    <r>
      <rPr>
        <sz val="11"/>
        <color rgb="FF000000"/>
        <rFont val="Verdana"/>
        <family val="2"/>
      </rPr>
      <t xml:space="preserve"> ● </t>
    </r>
    <r>
      <rPr>
        <b/>
        <sz val="11"/>
        <color rgb="FF000000"/>
        <rFont val="Verdana"/>
        <family val="2"/>
      </rPr>
      <t>Keyboard accessible</t>
    </r>
    <r>
      <rPr>
        <sz val="12"/>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2"/>
        <color rgb="FF000000"/>
        <rFont val="Verdana"/>
        <family val="2"/>
      </rPr>
      <t xml:space="preserve">
</t>
    </r>
    <r>
      <rPr>
        <sz val="11"/>
        <color rgb="FF000000"/>
        <rFont val="Verdana"/>
        <family val="2"/>
      </rPr>
      <t xml:space="preserve"> ● </t>
    </r>
    <r>
      <rPr>
        <b/>
        <sz val="11"/>
        <color rgb="FF000000"/>
        <rFont val="Verdana"/>
        <family val="2"/>
      </rPr>
      <t>Data input</t>
    </r>
    <r>
      <rPr>
        <sz val="12"/>
        <color rgb="FF000000"/>
        <rFont val="Verdana"/>
        <family val="2"/>
      </rPr>
      <t xml:space="preserve">
</t>
    </r>
    <r>
      <rPr>
        <sz val="11"/>
        <color rgb="FF000000"/>
        <rFont val="Verdana"/>
        <family val="2"/>
      </rPr>
      <t xml:space="preserve"> ● Input fields contain labels and helper text with minor exceptions where context is clear.</t>
    </r>
    <r>
      <rPr>
        <sz val="12"/>
        <color rgb="FF000000"/>
        <rFont val="Verdana"/>
        <family val="2"/>
      </rPr>
      <t xml:space="preserve">
</t>
    </r>
    <r>
      <rPr>
        <sz val="11"/>
        <color rgb="FF000000"/>
        <rFont val="Verdana"/>
        <family val="2"/>
      </rPr>
      <t xml:space="preserve"> ● Forms contain error notifications and text as well as information on expected data formatting.</t>
    </r>
    <r>
      <rPr>
        <sz val="12"/>
        <color rgb="FF000000"/>
        <rFont val="Verdana"/>
        <family val="2"/>
      </rPr>
      <t xml:space="preserve">
</t>
    </r>
    <r>
      <rPr>
        <sz val="11"/>
        <color rgb="FF000000"/>
        <rFont val="Verdana"/>
        <family val="2"/>
      </rPr>
      <t xml:space="preserve"> ● </t>
    </r>
    <r>
      <rPr>
        <b/>
        <sz val="11"/>
        <color rgb="FF000000"/>
        <rFont val="Verdana"/>
        <family val="2"/>
      </rPr>
      <t>User settings</t>
    </r>
    <r>
      <rPr>
        <sz val="12"/>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2"/>
        <color rgb="FF000000"/>
        <rFont val="Verdana"/>
        <family val="2"/>
      </rPr>
      <t xml:space="preserve">
</t>
    </r>
    <r>
      <rPr>
        <sz val="11"/>
        <color rgb="FF000000"/>
        <rFont val="Verdana"/>
        <family val="2"/>
      </rPr>
      <t xml:space="preserve"> ● </t>
    </r>
    <r>
      <rPr>
        <b/>
        <sz val="11"/>
        <color rgb="FF000000"/>
        <rFont val="Verdana"/>
        <family val="2"/>
      </rPr>
      <t>Data presentation</t>
    </r>
    <r>
      <rPr>
        <sz val="12"/>
        <color rgb="FF000000"/>
        <rFont val="Verdana"/>
        <family val="2"/>
      </rPr>
      <t xml:space="preserve">
</t>
    </r>
    <r>
      <rPr>
        <sz val="11"/>
        <color rgb="FF000000"/>
        <rFont val="Verdana"/>
        <family val="2"/>
      </rPr>
      <t xml:space="preserve"> ● Information conveyed through presentation - such as tabular data and forms with required fields.</t>
    </r>
    <r>
      <rPr>
        <sz val="12"/>
        <color rgb="FF000000"/>
        <rFont val="Verdana"/>
        <family val="2"/>
      </rPr>
      <t xml:space="preserve">
</t>
    </r>
    <r>
      <rPr>
        <sz val="11"/>
        <color rgb="FF000000"/>
        <rFont val="Verdana"/>
        <family val="2"/>
      </rPr>
      <t xml:space="preserve"> ● </t>
    </r>
    <r>
      <rPr>
        <b/>
        <sz val="11"/>
        <color rgb="FF000000"/>
        <rFont val="Verdana"/>
        <family val="2"/>
      </rPr>
      <t>Site Navigation</t>
    </r>
    <r>
      <rPr>
        <sz val="12"/>
        <color rgb="FF000000"/>
        <rFont val="Verdana"/>
        <family val="2"/>
      </rPr>
      <t xml:space="preserve">
</t>
    </r>
    <r>
      <rPr>
        <sz val="11"/>
        <color rgb="FF000000"/>
        <rFont val="Verdana"/>
        <family val="2"/>
      </rPr>
      <t xml:space="preserve"> ● All pages have descriptive titles.</t>
    </r>
    <r>
      <rPr>
        <sz val="12"/>
        <color rgb="FF000000"/>
        <rFont val="Verdana"/>
        <family val="2"/>
      </rPr>
      <t xml:space="preserve">
</t>
    </r>
    <r>
      <rPr>
        <sz val="11"/>
        <color rgb="FF000000"/>
        <rFont val="Verdana"/>
        <family val="2"/>
      </rPr>
      <t xml:space="preserve"> ● Navigation is consistent across the application.</t>
    </r>
    <r>
      <rPr>
        <sz val="12"/>
        <color rgb="FF000000"/>
        <rFont val="Verdana"/>
        <family val="2"/>
      </rPr>
      <t xml:space="preserve">
</t>
    </r>
    <r>
      <rPr>
        <sz val="11"/>
        <color rgb="FF000000"/>
        <rFont val="Verdana"/>
        <family val="2"/>
      </rPr>
      <t xml:space="preserve"> ● Web “breadcrumbs” are displayed on pages to show where users are currently located and provide an easy mechanism for navigating back.</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</si>
  <si>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</si>
  <si>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</si>
  <si>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</si>
  <si>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r>
  </si>
  <si>
    <r>
      <rPr>
        <sz val="11"/>
        <color rgb="FF000000"/>
        <rFont val="Verdana"/>
        <family val="2"/>
      </rPr>
      <t>Instructure's InCommon membership may be viewed at: https://incommon.org/community-organization/?id=0015000000m45ZFAAY</t>
    </r>
  </si>
  <si>
    <r>
      <rPr>
        <sz val="11"/>
        <color rgb="FF000000"/>
        <rFont val="Verdana"/>
        <family val="2"/>
      </rPr>
      <t>LearnPlatform supports SAML2-based SSO standards.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</si>
  <si>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</si>
  <si>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</si>
  <si>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</si>
  <si>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Tenants within the system are logically separated through roles and organizational memberships. Pre-execution hooks validate that an authenticated user has the expected roles and memberships to the organization in order to view or modify data.</t>
    </r>
  </si>
  <si>
    <r>
      <rPr>
        <sz val="11"/>
        <color rgb="FF000000"/>
        <rFont val="Verdana"/>
        <family val="2"/>
      </rPr>
      <t>All data is encrypted at rest within LearnPlatform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</si>
  <si>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has two database backups that occur daily:</t>
    </r>
    <r>
      <rPr>
        <sz val="12"/>
        <color rgb="FF000000"/>
        <rFont val="Verdana"/>
        <family val="2"/>
      </rPr>
      <t xml:space="preserve">
</t>
    </r>
    <r>
      <rPr>
        <sz val="11"/>
        <color rgb="FF000000"/>
        <rFont val="Verdana"/>
        <family val="2"/>
      </rPr>
      <t xml:space="preserve"> ● AWS RDS - daily, retained for 7 days</t>
    </r>
    <r>
      <rPr>
        <sz val="12"/>
        <color rgb="FF000000"/>
        <rFont val="Verdana"/>
        <family val="2"/>
      </rPr>
      <t xml:space="preserve">
</t>
    </r>
    <r>
      <rPr>
        <sz val="11"/>
        <color rgb="FF000000"/>
        <rFont val="Verdana"/>
        <family val="2"/>
      </rPr>
      <t xml:space="preserve"> ● AWS Redshift - snapshots taken every 30 mins, retained for 1 day.</t>
    </r>
  </si>
  <si>
    <r>
      <rPr>
        <sz val="11"/>
        <color rgb="FF000000"/>
        <rFont val="Verdana"/>
        <family val="2"/>
      </rPr>
      <t>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</si>
  <si>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</si>
  <si>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</si>
  <si>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</si>
  <si>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</si>
  <si>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</si>
  <si>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The LearnPlatform VPC (Virtual Private Cloud) securely resides within the AWS network, which is separate from the public internet.</t>
    </r>
  </si>
  <si>
    <r>
      <rPr>
        <sz val="11"/>
        <color rgb="FF000000"/>
        <rFont val="Verdana"/>
        <family val="2"/>
      </rPr>
      <t>Only if optional SSO integration of LearnPlatform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</si>
  <si>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</si>
  <si>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</si>
  <si>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</si>
  <si>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</si>
  <si>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</si>
  <si>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</si>
  <si>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</si>
  <si>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</si>
  <si>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r>
      <rPr>
        <sz val="11"/>
        <color rgb="FF000000"/>
        <rFont val="Verdana"/>
        <family val="2"/>
      </rPr>
      <t>Data regulated by PCI DSS does not reside in LearnPlatform.</t>
    </r>
  </si>
  <si>
    <t>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</si>
  <si>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</si>
  <si>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</si>
  <si>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</si>
  <si>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</si>
  <si>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</si>
  <si>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LearnPlatform supports SAML2-based SSO standards and integration is available with IDPs that may be configured to use various MFA techniques.</t>
  </si>
  <si>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</si>
  <si>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</si>
  <si>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</si>
  <si>
    <t>An architecture diagram is available as part of our LearnPlatform Compliance Package.</t>
  </si>
  <si>
    <t>A documented change management process is in place, which is in line with ISO 27001 standards. Instructure's ISO 27001 certificate is available in the LearnPlatform Compliance Package.</t>
  </si>
  <si>
    <t>Since being acquired by Instructure, LearnPlatform is undergoing a complete accessibility audit inline with Instructure's accessibility criteria and WCAG standards. Once this audit has been complete, we will work to publish an updated VPAT (estimated in 2025).</t>
  </si>
  <si>
    <t>Instructure’s general liability insurance includes Cyber Errors &amp; Omissions coverage (referred to as "Professional Errors &amp; Omission"). Instructure’s certificate of liability insurance is provided with the LearnPlatform Compliance Package.</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</si>
  <si>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t>
  </si>
  <si>
    <r>
      <rPr>
        <sz val="11"/>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</si>
  <si>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</si>
  <si>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LearnPlatform is generally keyboard accessible with full ability to navigate to and away from components and visible focus indicators.</t>
    </r>
  </si>
  <si>
    <t>LearnPlatform acts as a Service Provider and will integrate with any Identity Provider implementing SSO with SAML 2.0 (e.g. Google SSO, Azure, Active Directory (ADFS)). In addition to SAML 2.0, LearnPlatform can also support some OAuth 2.0 authorization flows.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</si>
  <si>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</si>
  <si>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A SOC 2 audit of LearnPlatform is scheduled on our roadmap for 2024 which will be conducted by our ongoing auditor, Moss Adams.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t>
    </r>
  </si>
  <si>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</si>
  <si>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</si>
  <si>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</si>
  <si>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</si>
  <si>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r>
      <t>LearnPlatform currently supports data storage in the following regions:</t>
    </r>
    <r>
      <rPr>
        <sz val="12"/>
        <color rgb="FF000000"/>
        <rFont val="Verdana"/>
        <family val="2"/>
      </rPr>
      <t xml:space="preserve">
</t>
    </r>
    <r>
      <rPr>
        <sz val="11"/>
        <color rgb="FF000000"/>
        <rFont val="Verdana"/>
        <family val="2"/>
      </rPr>
      <t xml:space="preserve"> • Virginia (US-East-1)</t>
    </r>
  </si>
  <si>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</si>
  <si>
    <t>All unplanned disruptions and outages can be tracked via the Instructure Status page located at: https://inst.bid/status. Our annual uptime guarantee is 99.9% uptime.</t>
  </si>
  <si>
    <t>Unique rapid-cycle evaluation technology provides insight into which tools are moving the needle with usage, cost, and outcomes analyses.</t>
  </si>
  <si>
    <r>
      <rPr>
        <i/>
        <sz val="11"/>
        <color rgb="FF0563C1"/>
        <rFont val="Verdana"/>
        <family val="2"/>
      </rPr>
      <t>inst.bid/privacy</t>
    </r>
  </si>
  <si>
    <r>
      <rPr>
        <i/>
        <sz val="11"/>
        <color rgb="FF0563C1"/>
        <rFont val="Verdana"/>
        <family val="2"/>
      </rPr>
      <t>inst.bid/a11y</t>
    </r>
  </si>
  <si>
    <t>Our CAIQ (v4) is reviewed and updated annually and we are CSA STAR Level 1 Self Assessed. Our listing can be viewed on the CSA STAR Registry at: https://inst.bid/csa</t>
  </si>
  <si>
    <t>LearnPlatform utilizes AWS Web Application Firewall (WAF).</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</si>
  <si>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</si>
  <si>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t>
  </si>
  <si>
    <t>At this time, LearnPlatform has not undergone an external accessibility audit. As with all Instructure products, as accessibility issues are discovered they will be prioritized and corrected to ensure ongoing compliance.</t>
  </si>
  <si>
    <t>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</si>
  <si>
    <t>Third-party vulnerability testing occurs annually and an Executive Summary of the Penetration Test results are available on request.</t>
  </si>
  <si>
    <t>All code goes through a developer peer-review process before it is merged into the code base repository. On code commit, all application builds are automatically scanned for security vulnerabilities and must pass prior to deployment.</t>
  </si>
  <si>
    <t>7/18/2024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</si>
</sst>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2"/>
      <name val="Verdana"/>
      <family val="2"/>
    </font>
    <font>
      <i/>
      <u/>
      <sz val="11"/>
      <color theme="10"/>
      <name val="Verdana"/>
      <family val="2"/>
    </font>
    <font>
      <i/>
      <sz val="11"/>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000000"/>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60">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6" fillId="31" borderId="6" xfId="0" applyFont="1" applyFill="1" applyBorder="1" applyAlignment="1" applyProtection="1">
      <alignment horizontal="center" vertical="center" wrapText="1"/>
      <protection locked="0"/>
    </xf>
    <xf numFmtId="0" fontId="6" fillId="31" borderId="6" xfId="0" applyFont="1" applyFill="1" applyBorder="1" applyAlignment="1">
      <alignment horizontal="left" vertical="center" wrapText="1"/>
    </xf>
    <xf numFmtId="0" fontId="16" fillId="32" borderId="6" xfId="0" applyFont="1" applyFill="1" applyBorder="1" applyAlignment="1">
      <alignment horizontal="center" vertical="center"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6" fillId="0" borderId="7" xfId="0" applyFont="1" applyBorder="1" applyAlignment="1">
      <alignment vertical="top" wrapText="1"/>
    </xf>
    <xf numFmtId="0" fontId="56" fillId="0" borderId="8" xfId="0" applyFont="1" applyBorder="1" applyAlignment="1">
      <alignment vertical="top" wrapText="1"/>
    </xf>
    <xf numFmtId="0" fontId="57" fillId="0" borderId="5" xfId="1" applyFont="1" applyBorder="1" applyAlignment="1">
      <alignment horizontal="left" vertical="center" wrapText="1"/>
    </xf>
    <xf numFmtId="0" fontId="57" fillId="0" borderId="7" xfId="1" applyFont="1" applyBorder="1" applyAlignment="1">
      <alignment vertical="top" wrapText="1"/>
    </xf>
    <xf numFmtId="0" fontId="57" fillId="0" borderId="8" xfId="1" applyFont="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0.83720930232558144</c:v>
                </c:pt>
                <c:pt idx="2">
                  <c:v>0.66666666666666663</c:v>
                </c:pt>
                <c:pt idx="3">
                  <c:v>1</c:v>
                </c:pt>
                <c:pt idx="4">
                  <c:v>0.89189189189189189</c:v>
                </c:pt>
                <c:pt idx="5">
                  <c:v>1</c:v>
                </c:pt>
                <c:pt idx="6">
                  <c:v>0.60606060606060608</c:v>
                </c:pt>
                <c:pt idx="7">
                  <c:v>1</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4" t="s">
        <v>169</v>
      </c>
      <c r="C1" s="311"/>
      <c r="D1" s="311"/>
      <c r="E1" s="355" t="s">
        <v>170</v>
      </c>
      <c r="F1" s="311"/>
      <c r="G1" s="311"/>
      <c r="H1" s="356" t="s">
        <v>171</v>
      </c>
      <c r="I1" s="311"/>
      <c r="J1" s="357" t="s">
        <v>172</v>
      </c>
      <c r="K1" s="311"/>
      <c r="L1" s="311"/>
      <c r="M1" s="358" t="s">
        <v>173</v>
      </c>
      <c r="N1" s="311"/>
      <c r="O1" s="311"/>
      <c r="P1" s="311"/>
      <c r="Q1" s="311"/>
      <c r="R1" s="311"/>
      <c r="S1" s="311"/>
      <c r="T1" s="311"/>
      <c r="U1" s="353" t="s">
        <v>174</v>
      </c>
      <c r="V1" s="311"/>
      <c r="W1" s="311"/>
      <c r="X1" s="311"/>
      <c r="Y1" s="311"/>
      <c r="Z1" s="311"/>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137" thickBot="1" x14ac:dyDescent="0.25">
      <c r="A19" s="55">
        <v>2</v>
      </c>
      <c r="B19" s="66" t="s">
        <v>58</v>
      </c>
      <c r="C19" s="56" t="s">
        <v>222</v>
      </c>
      <c r="D19" s="57" t="str">
        <f>VLOOKUP(B19,'HECVAT - Lite | Vendor Response'!A$24:D$112,4,TRUE)</f>
        <v>All unplanned disruptions and outages can be tracked via the Instructure Status page located at: https://inst.bid/status.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No</v>
      </c>
      <c r="O19" s="61" t="str">
        <f>IF(LEN(VLOOKUP(B19,'Analyst Report'!$A$31:$I$119,7,TRUE))= 0,"",VLOOKUP(B19,'Analyst Report'!$A$31:$I$119,7,TRUE))</f>
        <v/>
      </c>
      <c r="P19" s="61">
        <f t="shared" si="1"/>
        <v>1</v>
      </c>
      <c r="Q19" s="68">
        <v>20</v>
      </c>
      <c r="R19" s="61">
        <f>IF(LEN(VLOOKUP(B19,'Analyst Report'!$A$31:$I$119,9,FALSE))= 0,VLOOKUP(B19,'Analyst Report'!$A$31:$I$119,8,FALSE),VLOOKUP(B19,'Analyst Report'!$A$31:$I$119,9,FALSE))</f>
        <v>20</v>
      </c>
      <c r="S19" s="61">
        <f t="shared" si="2"/>
        <v>20</v>
      </c>
      <c r="T19" s="61">
        <f t="shared" si="3"/>
        <v>20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Data regulated by PCI DSS does not reside in LearnPlatform.</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No</v>
      </c>
      <c r="O25" s="61" t="str">
        <f>IF(LEN(VLOOKUP(B25,'Analyst Report'!$A$31:$I$119,7,FALSE))= 0,"",VLOOKUP(B25,'Analyst Report'!$A$31:$I$119,7,FALSE))</f>
        <v/>
      </c>
      <c r="P25" s="61">
        <f t="shared" si="1"/>
        <v>0</v>
      </c>
      <c r="Q25" s="68">
        <v>15</v>
      </c>
      <c r="R25" s="61">
        <f>IF(LEN(VLOOKUP(B25,'Analyst Report'!$A$31:$I$119,9,FALSE))= 0,VLOOKUP(B25,'Analyst Report'!$A$31:$I$119,8,FALSE),VLOOKUP(B25,'Analyst Report'!$A$31:$I$119,9,FALSE))</f>
        <v>15</v>
      </c>
      <c r="S25" s="61">
        <f t="shared" si="2"/>
        <v>15</v>
      </c>
      <c r="T25" s="61">
        <f t="shared" si="3"/>
        <v>0</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available as part of our LearnPlatform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LearnPlatform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Since being acquired by Instructure, LearnPlatform is undergoing a complete accessibility audit inline with Instructure's accessibility criteria and WCAG standards. Once this audit has been complete, we will work to publish an updated VPAT (estimated in 2025).</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No</v>
      </c>
      <c r="O40" s="61" t="str">
        <f>IF(LEN(VLOOKUP(B40,'Analyst Report'!$A$31:$I$119,7,FALSE))= 0,"",VLOOKUP(B40,'Analyst Report'!$A$31:$I$119,7,FALSE))</f>
        <v/>
      </c>
      <c r="P40" s="61">
        <f t="shared" si="1"/>
        <v>0</v>
      </c>
      <c r="Q40" s="61">
        <v>20</v>
      </c>
      <c r="R40" s="61">
        <f>IF(LEN(VLOOKUP(B40,'Analyst Report'!$A$31:$I$119,9,FALSE))= 0,VLOOKUP(B40,'Analyst Report'!$A$31:$I$119,8,FALSE),VLOOKUP(B40,'Analyst Report'!$A$31:$I$119,9,FALSE))</f>
        <v>20</v>
      </c>
      <c r="S40" s="61">
        <f t="shared" si="2"/>
        <v>20</v>
      </c>
      <c r="T40" s="61">
        <f t="shared" si="3"/>
        <v>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LearnPlatform supports SAML2-based SSO standards and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88" thickBot="1" x14ac:dyDescent="0.25">
      <c r="A67" s="55">
        <v>49</v>
      </c>
      <c r="B67" s="66" t="s">
        <v>111</v>
      </c>
      <c r="C67" s="56" t="s">
        <v>514</v>
      </c>
      <c r="D67" s="57" t="str">
        <f>VLOOKUP(B67,'HECVAT - Lite | Vendor Response'!A$24:D$112,4,TRUE)</f>
        <v>Tenants within the system are logically separated through roles and organizational memberships. Pre-execution hooks validate that an authenticated user has the expected roles and memberships to the organization in order to view or modify data.</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LearnPlatform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Yes</v>
      </c>
      <c r="O71" s="61" t="str">
        <f>IF(LEN(VLOOKUP(B71,'Analyst Report'!$A$31:$I$119,7,FALSE))= 0,"",VLOOKUP(B71,'Analyst Report'!$A$31:$I$119,7,FALSE))</f>
        <v/>
      </c>
      <c r="P71" s="61">
        <f t="shared" si="1"/>
        <v>1</v>
      </c>
      <c r="Q71" s="61">
        <v>25</v>
      </c>
      <c r="R71" s="61">
        <f>IF(LEN(VLOOKUP(B71,'Analyst Report'!$A$31:$I$119,9,FALSE))= 0,VLOOKUP(B71,'Analyst Report'!$A$31:$I$119,8,FALSE),VLOOKUP(B71,'Analyst Report'!$A$31:$I$119,9,FALSE))</f>
        <v>25</v>
      </c>
      <c r="S71" s="61">
        <f t="shared" si="2"/>
        <v>25</v>
      </c>
      <c r="T71" s="61">
        <f t="shared" si="3"/>
        <v>25</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LearnPlatform currently supports data storage in the following regions:
 • Virginia (US-East-1)</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LearnPlatform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125</v>
      </c>
      <c r="H2" s="129">
        <f>SUMIFS(Questions!S:S,Questions!B:B,D2)</f>
        <v>135</v>
      </c>
      <c r="I2" s="132">
        <f t="shared" ref="I2:I4" si="0">G2/H2</f>
        <v>0.92592592592592593</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180</v>
      </c>
      <c r="H3" s="129">
        <f>SUMIFS(Questions!S:S,Questions!B:B,D3)</f>
        <v>215</v>
      </c>
      <c r="I3" s="132">
        <f t="shared" si="0"/>
        <v>0.83720930232558144</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165</v>
      </c>
      <c r="H6" s="129">
        <f>SUMIFS(Questions!S:S,Questions!B:B,D6)</f>
        <v>185</v>
      </c>
      <c r="I6" s="132">
        <f t="shared" si="2"/>
        <v>0.89189189189189189</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100</v>
      </c>
      <c r="H8" s="129">
        <f>SUMIFS(Questions!S:S,Questions!B:B,D8)</f>
        <v>165</v>
      </c>
      <c r="I8" s="132">
        <f t="shared" si="2"/>
        <v>0.60606060606060608</v>
      </c>
      <c r="J8" s="129">
        <f>(SUM(G2:G13)/SUM(H2:H13))</f>
        <v>0.86894586894586889</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115</v>
      </c>
      <c r="H10" s="129">
        <f>SUMIFS(Questions!S:S,Questions!B:B,D10)</f>
        <v>155</v>
      </c>
      <c r="I10" s="132">
        <f t="shared" si="2"/>
        <v>0.74193548387096775</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1525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9" t="s">
        <v>2174</v>
      </c>
      <c r="B1" s="270"/>
      <c r="C1" s="272"/>
      <c r="D1" s="139"/>
      <c r="E1" s="139"/>
      <c r="F1" s="139"/>
      <c r="G1" s="139"/>
      <c r="H1" s="139"/>
      <c r="I1" s="14"/>
      <c r="J1" s="6"/>
      <c r="K1" s="6"/>
      <c r="L1" s="6"/>
      <c r="M1" s="6"/>
      <c r="N1" s="6"/>
      <c r="O1" s="6"/>
      <c r="P1" s="6"/>
      <c r="Q1" s="6"/>
      <c r="R1" s="6"/>
      <c r="S1" s="6"/>
      <c r="T1" s="6"/>
      <c r="U1" s="6"/>
      <c r="V1" s="6"/>
      <c r="W1" s="6"/>
    </row>
    <row r="2" spans="1:23" ht="25.5" customHeight="1" x14ac:dyDescent="0.15">
      <c r="A2" s="321" t="s">
        <v>20</v>
      </c>
      <c r="B2" s="270"/>
      <c r="C2" s="272"/>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8" zoomScaleNormal="100" workbookViewId="0">
      <selection activeCell="F5" sqref="F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8"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9" t="s">
        <v>2249</v>
      </c>
      <c r="B2" s="290"/>
      <c r="C2" s="290"/>
      <c r="D2" s="290"/>
      <c r="E2" s="291"/>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92" t="s">
        <v>2348</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0"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93"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2"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2" t="s">
        <v>2267</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2" t="s">
        <v>2337</v>
      </c>
      <c r="D8" s="283"/>
      <c r="E8" s="284"/>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5" t="s">
        <v>2338</v>
      </c>
      <c r="D9" s="286"/>
      <c r="E9" s="287"/>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5" t="s">
        <v>2339</v>
      </c>
      <c r="D10" s="286"/>
      <c r="E10" s="287"/>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2" t="s">
        <v>2268</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2" t="s">
        <v>2268</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2" t="s">
        <v>2269</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2" t="s">
        <v>2270</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2" t="s">
        <v>2271</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2" t="s">
        <v>2271</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2" t="s">
        <v>2272</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2" t="s">
        <v>2271</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2" t="s">
        <v>2273</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2" t="s">
        <v>2274</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0"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1"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0"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9" t="s">
        <v>2318</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54" t="s">
        <v>2336</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2328</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05" x14ac:dyDescent="0.15">
      <c r="A27" s="16" t="s">
        <v>60</v>
      </c>
      <c r="B27" s="16" t="str">
        <f>VLOOKUP(A27,Questions!B$18:C$109,2,FALSE)</f>
        <v>Do you have a dedicated Software and System Development team(s)? (e.g. Customer Support, Implementation, Product Management, etc.)</v>
      </c>
      <c r="C27" s="23" t="s">
        <v>220</v>
      </c>
      <c r="D27" s="26" t="s">
        <v>2335</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62" t="s">
        <v>2308</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9" t="s">
        <v>2343</v>
      </c>
      <c r="D30" s="272"/>
      <c r="E30" s="21" t="str">
        <f>IF((C30=""),VLOOKUP(A30,Questions!$B$18:$G$109,4,FALSE),IF(C30="Yes",VLOOKUP(A30,Questions!$B$18:$G$109,6,FALSE),IF(C30="No",VLOOKUP(A30,Questions!$B$18:$G$109,5,FALSE),"N/A")))</f>
        <v>N/A</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0"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4" x14ac:dyDescent="0.15">
      <c r="A32" s="25" t="s">
        <v>64</v>
      </c>
      <c r="B32" s="16" t="str">
        <f>VLOOKUP(A32,Questions!B$18:C$109,2,FALSE)</f>
        <v>Have you undergone a SSAE 18 / SOC 2 audit?</v>
      </c>
      <c r="C32" s="23" t="s">
        <v>244</v>
      </c>
      <c r="D32" s="255" t="s">
        <v>2329</v>
      </c>
      <c r="E32" s="21" t="str">
        <f>IF((C32=""),VLOOKUP(A32,Questions!$B$18:$G$109,4,FALSE),IF(C32="Yes",VLOOKUP(A32,Questions!$B$18:$G$109,6,FALSE),IF(C32="No",VLOOKUP(A32,Questions!$B$18:$G$109,5,FALSE),"N/A")))</f>
        <v>Describe any plans to undergo a SSAE 18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2340</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2319</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2330</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2320</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60" x14ac:dyDescent="0.15">
      <c r="A43" s="25" t="s">
        <v>75</v>
      </c>
      <c r="B43" s="16" t="str">
        <f>VLOOKUP(A43,Questions!B$18:C$109,2,FALSE)</f>
        <v>Has a VPAT or ACR been created or updated for the product and version under consideration within the past year?</v>
      </c>
      <c r="C43" s="23" t="s">
        <v>244</v>
      </c>
      <c r="D43" s="255" t="s">
        <v>2321</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55" t="s">
        <v>2279</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0"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55" t="s">
        <v>2344</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2280</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50" x14ac:dyDescent="0.15">
      <c r="A48" s="16" t="s">
        <v>80</v>
      </c>
      <c r="B48" s="16" t="str">
        <f>VLOOKUP(A48,Questions!B$18:C$109,2,FALSE)</f>
        <v>Have you adopted a technical or legal accessibility standard of conformance for the product in question?</v>
      </c>
      <c r="C48" s="23" t="s">
        <v>244</v>
      </c>
      <c r="D48" s="255" t="s">
        <v>2323</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2281</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2282</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2" t="s">
        <v>2324</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2325</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2" t="s">
        <v>2326</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0"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2309</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2310</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2" t="s">
        <v>2311</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2" t="s">
        <v>2312</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2341</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55" t="s">
        <v>2313</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0" t="s">
        <v>94</v>
      </c>
      <c r="B62" s="272"/>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75" x14ac:dyDescent="0.2">
      <c r="A63" s="16" t="s">
        <v>95</v>
      </c>
      <c r="B63" s="16" t="str">
        <f>VLOOKUP(A63,Questions!B$18:C$109,2,FALSE)</f>
        <v>Does your solution support single sign-on (SSO) protocols for user and administrator authentication?</v>
      </c>
      <c r="C63" s="23" t="s">
        <v>220</v>
      </c>
      <c r="D63" s="256" t="s">
        <v>2283</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2284</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5" t="s">
        <v>2327</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2285</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60" x14ac:dyDescent="0.15">
      <c r="A67" s="16" t="s">
        <v>99</v>
      </c>
      <c r="B67" s="16" t="str">
        <f>VLOOKUP(A67,Questions!B$18:C$109,2,FALSE)</f>
        <v>Do you support differentiation between email address and user identifier?</v>
      </c>
      <c r="C67" s="23" t="s">
        <v>220</v>
      </c>
      <c r="D67" s="263" t="s">
        <v>2316</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3" t="s">
        <v>2314</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4" t="s">
        <v>2315</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0"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59" t="s">
        <v>220</v>
      </c>
      <c r="D73" s="258" t="s">
        <v>2286</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65" x14ac:dyDescent="0.15">
      <c r="A74" s="16" t="s">
        <v>106</v>
      </c>
      <c r="B74" s="16" t="str">
        <f>VLOOKUP(A74,Questions!B$18:C$109,2,FALSE)</f>
        <v>Will the institution be notified of major changes to your environment that could impact the institution's security posture?</v>
      </c>
      <c r="C74" s="259" t="s">
        <v>220</v>
      </c>
      <c r="D74" s="258" t="s">
        <v>2287</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60" x14ac:dyDescent="0.15">
      <c r="A75" s="16" t="s">
        <v>107</v>
      </c>
      <c r="B75" s="16" t="str">
        <f>VLOOKUP(A75,Questions!B$18:C$109,2,FALSE)</f>
        <v>Are your systems and applications scanned for vulnerabilities [that are then remediated] prior to new releases?</v>
      </c>
      <c r="C75" s="259" t="s">
        <v>220</v>
      </c>
      <c r="D75" s="258" t="s">
        <v>2347</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59" t="s">
        <v>220</v>
      </c>
      <c r="D76" s="258" t="s">
        <v>2346</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59" t="s">
        <v>220</v>
      </c>
      <c r="D77" s="258" t="s">
        <v>2288</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0"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60"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2289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120" x14ac:dyDescent="0.15">
      <c r="A80" s="16" t="s">
        <v>112</v>
      </c>
      <c r="B80" s="16" t="str">
        <f>VLOOKUP(A80,Questions!B$18:C$109,2,FALSE)</f>
        <v>Is sensitive data encrypted, using secure protocols/algorithms, in transport? (e.g. system-to-client)</v>
      </c>
      <c r="C80" s="23" t="s">
        <v>220</v>
      </c>
      <c r="D80" s="258" t="s">
        <v>2345</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2290</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143" x14ac:dyDescent="0.15">
      <c r="A82" s="16" t="s">
        <v>114</v>
      </c>
      <c r="B82" s="16" t="str">
        <f>VLOOKUP(A82,Questions!B$18:C$109,2,FALSE)</f>
        <v>Are involatile backup copies made according to pre-defined schedules and securely stored and protected?</v>
      </c>
      <c r="C82" s="23" t="s">
        <v>220</v>
      </c>
      <c r="D82" s="258" t="s">
        <v>2291</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35" x14ac:dyDescent="0.15">
      <c r="A83" s="16" t="s">
        <v>115</v>
      </c>
      <c r="B83" s="16" t="str">
        <f>VLOOKUP(A83,Questions!B$18:C$109,2,FALSE)</f>
        <v>Can the Institution extract a full or partial backup of data?</v>
      </c>
      <c r="C83" s="23" t="s">
        <v>220</v>
      </c>
      <c r="D83" s="258" t="s">
        <v>2292</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2293</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2294</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0"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2295</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7" x14ac:dyDescent="0.15">
      <c r="A88" s="16" t="s">
        <v>120</v>
      </c>
      <c r="B88" s="16" t="str">
        <f>VLOOKUP(A88,Questions!B$18:C$109,2,FALSE)</f>
        <v>Are you generally able to accomodate storing each institution's data within their geographic region?</v>
      </c>
      <c r="C88" s="23" t="s">
        <v>220</v>
      </c>
      <c r="D88" s="258" t="s">
        <v>2334</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2296</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8" t="s">
        <v>2297</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2295</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0"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8" t="s">
        <v>2298</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0"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8" t="s">
        <v>2331</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8" t="s">
        <v>2332</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2299</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0"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2300</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2301</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2322</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8" t="s">
        <v>2333</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2302</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0" t="s">
        <v>137</v>
      </c>
      <c r="B104" s="272"/>
      <c r="C104" s="18" t="s">
        <v>53</v>
      </c>
      <c r="D104" s="261"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289" x14ac:dyDescent="0.15">
      <c r="A105" s="16" t="s">
        <v>138</v>
      </c>
      <c r="B105" s="16" t="str">
        <f>VLOOKUP(A105,Questions!B$18:C$109,2,FALSE)</f>
        <v>Can you share the organization chart, mission statement, and policies for your information security unit?</v>
      </c>
      <c r="C105" s="23" t="s">
        <v>220</v>
      </c>
      <c r="D105" s="258" t="s">
        <v>2342</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2303</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10" x14ac:dyDescent="0.15">
      <c r="A107" s="16" t="s">
        <v>140</v>
      </c>
      <c r="B107" s="16" t="str">
        <f>VLOOKUP(A107,Questions!B$18:C$109,2,FALSE)</f>
        <v>Do you have a documented information security policy?</v>
      </c>
      <c r="C107" s="23" t="s">
        <v>220</v>
      </c>
      <c r="D107" s="258" t="s">
        <v>2317</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0" t="s">
        <v>141</v>
      </c>
      <c r="B108" s="272"/>
      <c r="C108" s="18"/>
      <c r="D108" s="261"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2304</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2305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8" t="s">
        <v>2306</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2307</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79:C85 C25:C29 C99:C103 C32:C44 C56:C61 C63:C71 C93:C97 C105:C107 C73:C77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4" t="s">
        <v>2252</v>
      </c>
      <c r="B1" s="270"/>
      <c r="C1" s="270"/>
      <c r="D1" s="272"/>
      <c r="E1" s="73"/>
      <c r="F1" s="73"/>
      <c r="G1" s="73"/>
      <c r="H1" s="6"/>
      <c r="I1" s="6"/>
      <c r="J1" s="6"/>
      <c r="K1" s="6"/>
      <c r="L1" s="6"/>
      <c r="M1" s="6"/>
      <c r="N1" s="6"/>
      <c r="O1" s="6"/>
      <c r="P1" s="6"/>
      <c r="Q1" s="6"/>
      <c r="R1" s="6"/>
      <c r="S1" s="6"/>
      <c r="T1" s="6"/>
      <c r="U1" s="6"/>
      <c r="V1" s="6"/>
      <c r="W1" s="6"/>
      <c r="X1" s="6"/>
      <c r="Y1" s="6"/>
    </row>
    <row r="2" spans="1:25" ht="35" customHeight="1" x14ac:dyDescent="0.15">
      <c r="A2" s="295"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0"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6"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0"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0"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0" t="s">
        <v>87</v>
      </c>
      <c r="B44" s="272"/>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0"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0"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0"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0"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0"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0"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0"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0"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7"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4" t="s">
        <v>2251</v>
      </c>
      <c r="B1" s="270"/>
      <c r="C1" s="270"/>
      <c r="D1" s="270"/>
      <c r="E1" s="270"/>
      <c r="F1" s="270"/>
      <c r="G1" s="270"/>
      <c r="H1" s="270"/>
      <c r="I1" s="35"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298" t="s">
        <v>52</v>
      </c>
      <c r="B3" s="299"/>
      <c r="C3" s="299"/>
      <c r="D3" s="299"/>
      <c r="E3" s="299"/>
      <c r="F3" s="299"/>
      <c r="G3" s="299"/>
      <c r="H3" s="299"/>
      <c r="I3" s="299"/>
    </row>
    <row r="4" spans="1:9" ht="48" customHeight="1" x14ac:dyDescent="0.2">
      <c r="A4" s="300" t="s">
        <v>146</v>
      </c>
      <c r="B4" s="301"/>
      <c r="C4" s="301"/>
      <c r="D4" s="301"/>
      <c r="E4" s="301"/>
      <c r="F4" s="301"/>
      <c r="G4" s="301"/>
      <c r="H4" s="301"/>
      <c r="I4" s="301"/>
    </row>
    <row r="5" spans="1:9" ht="48" customHeight="1" x14ac:dyDescent="0.2">
      <c r="A5" s="74" t="s">
        <v>25</v>
      </c>
      <c r="B5" s="302" t="str">
        <f>'HECVAT - Lite | Vendor Response'!C6</f>
        <v>Instructure</v>
      </c>
      <c r="C5" s="272"/>
      <c r="D5" s="230"/>
      <c r="E5" s="230"/>
      <c r="F5" s="74" t="s">
        <v>27</v>
      </c>
      <c r="G5" s="297" t="str">
        <f>'HECVAT - Lite | Vendor Response'!C7</f>
        <v>LearnPlatform</v>
      </c>
      <c r="H5" s="270"/>
      <c r="I5" s="272"/>
    </row>
    <row r="6" spans="1:9" ht="48" customHeight="1" x14ac:dyDescent="0.2">
      <c r="A6" s="74" t="s">
        <v>35</v>
      </c>
      <c r="B6" s="303" t="str">
        <f>'HECVAT - Lite | Vendor Response'!C11</f>
        <v>See GNRL-08 for Instructure's contact information.</v>
      </c>
      <c r="C6" s="272"/>
      <c r="D6" s="231"/>
      <c r="E6" s="231"/>
      <c r="F6" s="74" t="s">
        <v>29</v>
      </c>
      <c r="G6" s="297" t="str">
        <f>'HECVAT - Lite | Vendor Response'!C8</f>
        <v>Unique rapid-cycle evaluation technology provides insight into which tools are moving the needle with usage, cost, and outcomes analyses.</v>
      </c>
      <c r="H6" s="270"/>
      <c r="I6" s="272"/>
    </row>
    <row r="7" spans="1:9" ht="48" customHeight="1" x14ac:dyDescent="0.2">
      <c r="A7" s="230" t="s">
        <v>37</v>
      </c>
      <c r="B7" s="315" t="str">
        <f>'HECVAT - Lite | Vendor Response'!C12</f>
        <v>See GNRL-08 for Instructure's contact information.</v>
      </c>
      <c r="C7" s="266"/>
      <c r="D7" s="232"/>
      <c r="E7" s="232"/>
      <c r="F7" s="74" t="s">
        <v>147</v>
      </c>
      <c r="G7" s="306" t="s">
        <v>148</v>
      </c>
      <c r="H7" s="299"/>
      <c r="I7" s="266"/>
    </row>
    <row r="8" spans="1:9" ht="48" customHeight="1" x14ac:dyDescent="0.2">
      <c r="A8" s="233" t="s">
        <v>149</v>
      </c>
      <c r="B8" s="316" t="str">
        <f>'HECVAT - Lite | Vendor Response'!C13</f>
        <v>Please reach out to your designated Customer Success Manager or Sales representative.
 For new clients, contact info@instructure.com</v>
      </c>
      <c r="C8" s="309"/>
      <c r="D8" s="234"/>
      <c r="E8" s="231"/>
      <c r="F8" s="235" t="s">
        <v>150</v>
      </c>
      <c r="G8" s="307" t="str">
        <f>'HECVAT - Lite | Vendor Response'!C3</f>
        <v>7/18/2024</v>
      </c>
      <c r="H8" s="308"/>
      <c r="I8" s="309"/>
    </row>
    <row r="9" spans="1:9" ht="24" customHeight="1" thickBot="1" x14ac:dyDescent="0.25">
      <c r="A9" s="173"/>
      <c r="B9" s="174"/>
      <c r="C9" s="174"/>
      <c r="D9" s="171"/>
      <c r="E9" s="171"/>
      <c r="F9" s="171"/>
      <c r="G9" s="172"/>
      <c r="H9" s="172"/>
      <c r="I9" s="172"/>
    </row>
    <row r="10" spans="1:9" ht="48" customHeight="1" thickBot="1" x14ac:dyDescent="0.2">
      <c r="A10" s="312" t="s">
        <v>2236</v>
      </c>
      <c r="B10" s="314"/>
      <c r="C10" s="170" t="s">
        <v>816</v>
      </c>
      <c r="D10" s="310"/>
      <c r="E10" s="310"/>
      <c r="F10" s="311"/>
      <c r="G10" s="311"/>
      <c r="H10" s="311"/>
      <c r="I10" s="311"/>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125</v>
      </c>
      <c r="G13" s="241">
        <f>Values!I2</f>
        <v>0.92592592592592593</v>
      </c>
      <c r="H13" s="36"/>
      <c r="I13" s="36"/>
    </row>
    <row r="14" spans="1:9" ht="36" customHeight="1" x14ac:dyDescent="0.15">
      <c r="A14" s="37"/>
      <c r="B14" s="39"/>
      <c r="C14" s="242" t="str">
        <f>Values!C3</f>
        <v>Documentation</v>
      </c>
      <c r="D14" s="243">
        <f>Values!H3</f>
        <v>215</v>
      </c>
      <c r="E14" s="251"/>
      <c r="F14" s="243">
        <f>Values!G3</f>
        <v>180</v>
      </c>
      <c r="G14" s="244">
        <f>Values!I3</f>
        <v>0.83720930232558144</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165</v>
      </c>
      <c r="G17" s="244">
        <f>Values!I6</f>
        <v>0.89189189189189189</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100</v>
      </c>
      <c r="G19" s="244">
        <f>Values!I8</f>
        <v>0.60606060606060608</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115</v>
      </c>
      <c r="G21" s="244">
        <f>Values!I10</f>
        <v>0.74193548387096775</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1525</v>
      </c>
      <c r="G25" s="249">
        <f>F25/D25</f>
        <v>0.86894586894586889</v>
      </c>
      <c r="H25" s="36"/>
      <c r="I25" s="36"/>
    </row>
    <row r="26" spans="1:10" ht="15.75" customHeight="1" thickBot="1" x14ac:dyDescent="0.2">
      <c r="A26" s="36"/>
      <c r="B26" s="36"/>
      <c r="C26" s="33"/>
      <c r="D26" s="36"/>
      <c r="E26" s="168"/>
      <c r="F26" s="168"/>
      <c r="G26" s="168"/>
      <c r="H26" s="168"/>
      <c r="I26" s="168"/>
    </row>
    <row r="27" spans="1:10" ht="48" customHeight="1" thickBot="1" x14ac:dyDescent="0.25">
      <c r="A27" s="317"/>
      <c r="B27" s="318"/>
      <c r="C27" s="318"/>
      <c r="D27" s="318"/>
      <c r="E27" s="187" t="s">
        <v>56</v>
      </c>
      <c r="F27" s="312" t="s">
        <v>2237</v>
      </c>
      <c r="G27" s="313"/>
      <c r="H27" s="313"/>
      <c r="I27" s="314"/>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9"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305"/>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No</v>
      </c>
      <c r="D32" s="198" t="str">
        <f>'HECVAT - Lite | Vendor Response'!D25</f>
        <v>All unplanned disruptions and outages can be tracked via the Instructure Status page located at: https://inst.bid/status.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Data regulated by PCI DSS does not reside in LearnPlatform.</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4" t="str">
        <f>'HECVAT - Lite | Vendor Response'!C30:D30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(CISPO).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LearnPlatform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LearnPlatform Compliance package at: https://inst.bid/learnplatform/dl</v>
      </c>
      <c r="D37" s="305"/>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No</v>
      </c>
      <c r="D39" s="198" t="str">
        <f>'HECVAT - Lite | Vendor Response'!D32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https://inst.bid/csa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available as part of our LearnPlatform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LearnPlatform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Since being acquired by Instructure, LearnPlatform is undergoing a complete accessibility audit inline with Instructure's accessibility criteria and WCAG standards. Once this audit has been complete, we will work to publish an updated VPAT (estimated in 2025).</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At this time, LearnPlatform has not undergone an external accessibility audit. As with all Instructure products, as accessibility issues are discovered they will be prioritized and corrected to ensure ongoing compliance.</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No</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LearnPlatform is generally keyboard accessible with full ability to navigate to and away from components and visible focus indicators.</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LearnPlatform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LearnPlatform utilizes AWS Web Application Firewall (WAF).</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LearnPlatform acts as a Service Provider and will integrate with any Identity Provider implementing SSO with SAML 2.0 (e.g. Google SSO, Azure, Active Directory (ADFS)). In addition to SAML 2.0, LearnPlatform can also support some OAuth 2.0 authorization flows.</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LearnPlatform supports SAML2-based SSO standards.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LearnPlatform assigns a user identifier to each unique user. This initial uniqueness identification is made with email address. All subsequent references to user in the system are made with the user identifier.</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LearnPlatform supports SAML2-based SSO standards and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All code goes through a developer peer-review process before it is merged into the code base repository. On code commit, all application builds are automatically scanned for security vulnerabilities and must pass prior to deployment.</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and an Executive Summary of the Penetration Test results are available on request.</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Tenants within the system are logically separated through roles and organizational memberships. Pre-execution hooks validate that an authenticated user has the expected roles and memberships to the organization in order to view or modify data.</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LearnPlatform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Yes</v>
      </c>
      <c r="D90" s="198" t="str">
        <f>'HECVAT - Lite | Vendor Response'!D83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LearnPlatform currently supports data storage in the following regions:
 • Virginia (US-East-1)</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The LearnPlatform VPC (Virtual Private Cloud) securely resides within the AWS network, which is separate from the public internet.</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LearnPlatform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LearnPlatform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20"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21"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0" t="s">
        <v>6</v>
      </c>
      <c r="B22" s="272"/>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0" t="s">
        <v>8</v>
      </c>
      <c r="B29" s="272"/>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0" t="s">
        <v>87</v>
      </c>
      <c r="B37" s="272"/>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0" t="s">
        <v>94</v>
      </c>
      <c r="B44" s="272"/>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0" t="s">
        <v>492</v>
      </c>
      <c r="B50" s="272"/>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0" t="s">
        <v>840</v>
      </c>
      <c r="B55" s="272"/>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0" t="s">
        <v>110</v>
      </c>
      <c r="B60" s="272"/>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0" t="s">
        <v>855</v>
      </c>
      <c r="B67" s="272"/>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0" t="s">
        <v>118</v>
      </c>
      <c r="B70" s="272"/>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0" t="s">
        <v>862</v>
      </c>
      <c r="B75" s="272"/>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0" t="s">
        <v>869</v>
      </c>
      <c r="B79" s="272"/>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0" t="s">
        <v>884</v>
      </c>
      <c r="B84" s="272"/>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0" t="s">
        <v>137</v>
      </c>
      <c r="B87" s="272"/>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0" t="s">
        <v>912</v>
      </c>
      <c r="B92" s="272"/>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0" t="s">
        <v>919</v>
      </c>
      <c r="B95" s="272"/>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F11" sqref="F11"/>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22" t="s">
        <v>2255</v>
      </c>
      <c r="B1" s="323"/>
      <c r="C1" s="323"/>
      <c r="D1" s="323"/>
      <c r="E1" s="323"/>
      <c r="F1" s="324"/>
      <c r="G1" s="325" t="str">
        <f>'HECVAT - Lite | Vendor Response'!E1</f>
        <v>Version 3.04</v>
      </c>
      <c r="H1" s="326"/>
      <c r="I1" s="7"/>
      <c r="J1" s="7"/>
      <c r="K1" s="7"/>
      <c r="L1" s="7"/>
      <c r="M1" s="7"/>
      <c r="N1" s="7"/>
      <c r="O1" s="7"/>
      <c r="P1" s="7"/>
      <c r="Q1" s="7"/>
      <c r="R1" s="7"/>
      <c r="S1" s="7"/>
      <c r="T1" s="7"/>
      <c r="U1" s="7"/>
      <c r="V1" s="7"/>
      <c r="W1" s="7"/>
      <c r="X1" s="7"/>
      <c r="Y1" s="7"/>
      <c r="Z1" s="7"/>
    </row>
    <row r="2" spans="1:26" ht="36" customHeight="1" x14ac:dyDescent="0.2">
      <c r="A2" s="327"/>
      <c r="B2" s="328"/>
      <c r="C2" s="328"/>
      <c r="D2" s="328"/>
      <c r="E2" s="328"/>
      <c r="F2" s="328"/>
      <c r="G2" s="328"/>
      <c r="H2" s="329"/>
      <c r="I2" s="7"/>
      <c r="J2" s="7"/>
      <c r="K2" s="7"/>
      <c r="L2" s="7"/>
      <c r="M2" s="7"/>
      <c r="N2" s="7"/>
      <c r="O2" s="7"/>
      <c r="P2" s="7"/>
      <c r="Q2" s="7"/>
      <c r="R2" s="7"/>
      <c r="S2" s="7"/>
      <c r="T2" s="7"/>
      <c r="U2" s="7"/>
      <c r="V2" s="7"/>
      <c r="W2" s="7"/>
      <c r="X2" s="7"/>
      <c r="Y2" s="7"/>
      <c r="Z2" s="7"/>
    </row>
    <row r="3" spans="1:26" ht="32.25" customHeight="1" x14ac:dyDescent="0.2">
      <c r="A3" s="100" t="s">
        <v>926</v>
      </c>
      <c r="B3" s="273" t="str">
        <f>'HECVAT - Lite | Vendor Response'!C6</f>
        <v>Instructure</v>
      </c>
      <c r="C3" s="272"/>
      <c r="D3" s="8" t="s">
        <v>927</v>
      </c>
      <c r="E3" s="273" t="str">
        <f>'HECVAT - Lite | Vendor Response'!C7</f>
        <v>LearnPlatform</v>
      </c>
      <c r="F3" s="270"/>
      <c r="G3" s="270"/>
      <c r="H3" s="330"/>
    </row>
    <row r="4" spans="1:26" ht="32.25" customHeight="1" x14ac:dyDescent="0.2">
      <c r="A4" s="101" t="s">
        <v>928</v>
      </c>
      <c r="B4" s="340" t="str">
        <f>'HECVAT - Lite | Vendor Response'!C8</f>
        <v>Unique rapid-cycle evaluation technology provides insight into which tools are moving the needle with usage, cost, and outcomes analyses.</v>
      </c>
      <c r="C4" s="270"/>
      <c r="D4" s="270"/>
      <c r="E4" s="270"/>
      <c r="F4" s="270"/>
      <c r="G4" s="270"/>
      <c r="H4" s="330"/>
    </row>
    <row r="5" spans="1:26" ht="36" customHeight="1" x14ac:dyDescent="0.2">
      <c r="A5" s="341"/>
      <c r="B5" s="299"/>
      <c r="C5" s="266"/>
      <c r="D5" s="345" t="s">
        <v>929</v>
      </c>
      <c r="E5" s="272"/>
      <c r="F5" s="346"/>
      <c r="G5" s="299"/>
      <c r="H5" s="347"/>
    </row>
    <row r="6" spans="1:26" ht="35.25" customHeight="1" x14ac:dyDescent="0.2">
      <c r="A6" s="342"/>
      <c r="B6" s="343"/>
      <c r="C6" s="344"/>
      <c r="D6" s="102">
        <f>Values!J8</f>
        <v>0.86894586894586889</v>
      </c>
      <c r="E6" s="103" t="str">
        <f>IF(D6&gt;=0.9,"A",IF(D6&gt;=0.8,"B",IF(D6&gt;=0.7,"C",IF(D6&gt;=0.6,"D","F"))))</f>
        <v>B</v>
      </c>
      <c r="F6" s="348"/>
      <c r="G6" s="343"/>
      <c r="H6" s="349"/>
    </row>
    <row r="7" spans="1:26" ht="15.75" customHeight="1" x14ac:dyDescent="0.2">
      <c r="A7" s="104" t="str">
        <f>Values!C2</f>
        <v>Company</v>
      </c>
      <c r="B7" s="105">
        <f>Values!I2</f>
        <v>0.92592592592592593</v>
      </c>
      <c r="C7" s="106"/>
      <c r="E7" s="107"/>
      <c r="H7" s="108"/>
    </row>
    <row r="8" spans="1:26" ht="15.75" customHeight="1" x14ac:dyDescent="0.2">
      <c r="A8" s="104" t="str">
        <f>Values!C3</f>
        <v>Documentation</v>
      </c>
      <c r="B8" s="105">
        <f>Values!I3</f>
        <v>0.83720930232558144</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0.89189189189189189</v>
      </c>
      <c r="C11" s="112" t="str">
        <f t="shared" ref="C11:G11" si="0">IF(AND(C$8&lt;$B11,$B11&lt;=C$9),$B11,"")</f>
        <v/>
      </c>
      <c r="D11" s="112" t="str">
        <f t="shared" si="0"/>
        <v/>
      </c>
      <c r="E11" s="112" t="str">
        <f t="shared" si="0"/>
        <v/>
      </c>
      <c r="F11" s="112">
        <f t="shared" si="0"/>
        <v>0.89189189189189189</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0.60606060606060608</v>
      </c>
      <c r="C13" s="112" t="str">
        <f t="shared" ref="C13:G13" si="2">IF(AND(C$8&lt;$B13,$B13&lt;=C$9),$B13,"")</f>
        <v/>
      </c>
      <c r="D13" s="112">
        <f t="shared" si="2"/>
        <v>0.60606060606060608</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0.74193548387096775</v>
      </c>
      <c r="C15" s="112" t="str">
        <f t="shared" ref="C15:G15" si="4">IF(AND(C$8&lt;$B15,$B15&lt;=C$9),$B15,"")</f>
        <v/>
      </c>
      <c r="D15" s="112" t="str">
        <f t="shared" si="4"/>
        <v/>
      </c>
      <c r="E15" s="112">
        <f t="shared" si="4"/>
        <v>0.74193548387096775</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31" t="s">
        <v>935</v>
      </c>
      <c r="B20" s="332"/>
      <c r="C20" s="332"/>
      <c r="D20" s="332"/>
      <c r="E20" s="332"/>
      <c r="F20" s="332"/>
      <c r="G20" s="332"/>
      <c r="H20" s="333"/>
    </row>
    <row r="21" spans="1:26" ht="36" customHeight="1" x14ac:dyDescent="0.2">
      <c r="A21" s="334"/>
      <c r="B21" s="335"/>
      <c r="C21" s="336"/>
      <c r="D21" s="337" t="s">
        <v>151</v>
      </c>
      <c r="E21" s="338"/>
      <c r="F21" s="338"/>
      <c r="G21" s="338"/>
      <c r="H21" s="339"/>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50" t="str">
        <f>IFERROR(IF(D23="N/A","N/A",VLOOKUP(D23,'Crosswalk Detail'!A:B,2,FALSE)),"")</f>
        <v>Monitoring and review of supplier services</v>
      </c>
      <c r="F23" s="350"/>
      <c r="G23" s="350"/>
      <c r="H23" s="350"/>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50" t="str">
        <f>IFERROR(IF(D24="N/A","N/A",VLOOKUP(D24,'Crosswalk Detail'!A:B,2,FALSE)),"")</f>
        <v>Secure development policy</v>
      </c>
      <c r="F24" s="350"/>
      <c r="G24" s="350"/>
      <c r="H24" s="350"/>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50" t="str">
        <f>IFERROR(IF(D25="N/A","N/A",VLOOKUP(D25,'Crosswalk Detail'!A:B,2,FALSE)),"")</f>
        <v>Identification of applicable legislation and contractual requirements</v>
      </c>
      <c r="F25" s="350"/>
      <c r="G25" s="350"/>
      <c r="H25" s="350"/>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available as part of our LearnPlatform Compliance Package.</v>
      </c>
      <c r="D26" s="226" t="str">
        <f>IFERROR(IF(VLOOKUP(A26,'High Risk Non-Compliant'!B:K,$E$22,FALSE)=0,"N/A",VLOOKUP(A26,'High Risk Non-Compliant'!B:K,$E$22,FALSE)),"")</f>
        <v>18.1.4</v>
      </c>
      <c r="E26" s="350" t="str">
        <f>IFERROR(IF(D26="N/A","N/A",VLOOKUP(D26,'Crosswalk Detail'!A:B,2,FALSE)),"")</f>
        <v>Privacy and protection of personally identifiable information</v>
      </c>
      <c r="F26" s="350"/>
      <c r="G26" s="350"/>
      <c r="H26" s="350"/>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LearnPlatform Compliance Package.</v>
      </c>
      <c r="D27" s="226" t="str">
        <f>IFERROR(IF(VLOOKUP(A27,'High Risk Non-Compliant'!B:K,$E$22,FALSE)=0,"N/A",VLOOKUP(A27,'High Risk Non-Compliant'!B:K,$E$22,FALSE)),"")</f>
        <v>(blank)</v>
      </c>
      <c r="E27" s="350" t="str">
        <f>IFERROR(IF(D27="N/A","N/A",VLOOKUP(D27,'Crosswalk Detail'!A:B,2,FALSE)),"")</f>
        <v/>
      </c>
      <c r="F27" s="350"/>
      <c r="G27" s="350"/>
      <c r="H27" s="350"/>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28" s="226" t="str">
        <f>IFERROR(IF(VLOOKUP(A28,'High Risk Non-Compliant'!B:K,$E$22,FALSE)=0,"N/A",VLOOKUP(A28,'High Risk Non-Compliant'!B:K,$E$22,FALSE)),"")</f>
        <v>9.2.2</v>
      </c>
      <c r="E28" s="350" t="str">
        <f>IFERROR(IF(D28="N/A","N/A",VLOOKUP(D28,'Crosswalk Detail'!A:B,2,FALSE)),"")</f>
        <v>User access provisioning</v>
      </c>
      <c r="F28" s="350"/>
      <c r="G28" s="350"/>
      <c r="H28" s="350"/>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50" t="str">
        <f>IFERROR(IF(D29="N/A","N/A",VLOOKUP(D29,'Crosswalk Detail'!A:B,2,FALSE)),"")</f>
        <v>Documented operating procedures</v>
      </c>
      <c r="F29" s="350"/>
      <c r="G29" s="350"/>
      <c r="H29" s="350"/>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50" t="str">
        <f>IFERROR(IF(D30="N/A","N/A",VLOOKUP(D30,'Crosswalk Detail'!A:B,2,FALSE)),"")</f>
        <v>Secure system engineering principles</v>
      </c>
      <c r="F30" s="350"/>
      <c r="G30" s="350"/>
      <c r="H30" s="350"/>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31" s="226" t="str">
        <f>IFERROR(IF(VLOOKUP(A31,'High Risk Non-Compliant'!B:K,$E$22,FALSE)=0,"N/A",VLOOKUP(A31,'High Risk Non-Compliant'!B:K,$E$22,FALSE)),"")</f>
        <v>(blank)</v>
      </c>
      <c r="E31" s="350" t="str">
        <f>IFERROR(IF(D31="N/A","N/A",VLOOKUP(D31,'Crosswalk Detail'!A:B,2,FALSE)),"")</f>
        <v/>
      </c>
      <c r="F31" s="350"/>
      <c r="G31" s="350"/>
      <c r="H31" s="350"/>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50" t="str">
        <f>IFERROR(IF(D32="N/A","N/A",VLOOKUP(D32,'Crosswalk Detail'!A:B,2,FALSE)),"")</f>
        <v/>
      </c>
      <c r="F32" s="350"/>
      <c r="G32" s="350"/>
      <c r="H32" s="350"/>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50" t="str">
        <f>IFERROR(IF(D33="N/A","N/A",VLOOKUP(D33,'Crosswalk Detail'!A:B,2,FALSE)),"")</f>
        <v>Management of removable media</v>
      </c>
      <c r="F33" s="350"/>
      <c r="G33" s="350"/>
      <c r="H33" s="350"/>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LearnPlatform currently supports data storage in the following regions:
 • Virginia (US-East-1)</v>
      </c>
      <c r="D34" s="226" t="str">
        <f>IFERROR(IF(VLOOKUP(A34,'High Risk Non-Compliant'!B:K,$E$22,FALSE)=0,"N/A",VLOOKUP(A34,'High Risk Non-Compliant'!B:K,$E$22,FALSE)),"")</f>
        <v>11.1.1</v>
      </c>
      <c r="E34" s="350" t="str">
        <f>IFERROR(IF(D34="N/A","N/A",VLOOKUP(D34,'Crosswalk Detail'!A:B,2,FALSE)),"")</f>
        <v>Physical security perimeter</v>
      </c>
      <c r="F34" s="350"/>
      <c r="G34" s="350"/>
      <c r="H34" s="350"/>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50" t="str">
        <f>IFERROR(IF(D35="N/A","N/A",VLOOKUP(D35,'Crosswalk Detail'!A:B,2,FALSE)),"")</f>
        <v>Physical security perimeter</v>
      </c>
      <c r="F35" s="350"/>
      <c r="G35" s="350"/>
      <c r="H35" s="350"/>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50" t="str">
        <f>IFERROR(IF(D36="N/A","N/A",VLOOKUP(D36,'Crosswalk Detail'!A:B,2,FALSE)),"")</f>
        <v>Physical security perimeter; Physical entry controls</v>
      </c>
      <c r="F36" s="350"/>
      <c r="G36" s="350"/>
      <c r="H36" s="350"/>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50" t="str">
        <f>IFERROR(IF(D37="N/A","N/A",VLOOKUP(D37,'Crosswalk Detail'!A:B,2,FALSE)),"")</f>
        <v/>
      </c>
      <c r="F37" s="350"/>
      <c r="G37" s="350"/>
      <c r="H37" s="350"/>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50" t="str">
        <f>IFERROR(IF(D38="N/A","N/A",VLOOKUP(D38,'Crosswalk Detail'!A:B,2,FALSE)),"")</f>
        <v/>
      </c>
      <c r="F38" s="350"/>
      <c r="G38" s="350"/>
      <c r="H38" s="350"/>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50" t="str">
        <f>IFERROR(IF(D39="N/A","N/A",VLOOKUP(D39,'Crosswalk Detail'!A:B,2,FALSE)),"")</f>
        <v/>
      </c>
      <c r="F39" s="350"/>
      <c r="G39" s="350"/>
      <c r="H39" s="350"/>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50" t="str">
        <f>IFERROR(IF(D40="N/A","N/A",VLOOKUP(D40,'Crosswalk Detail'!A:B,2,FALSE)),"")</f>
        <v/>
      </c>
      <c r="F40" s="350"/>
      <c r="G40" s="350"/>
      <c r="H40" s="350"/>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50" t="str">
        <f>IFERROR(IF(D41="N/A","N/A",VLOOKUP(D41,'Crosswalk Detail'!A:B,2,FALSE)),"")</f>
        <v/>
      </c>
      <c r="F41" s="350"/>
      <c r="G41" s="350"/>
      <c r="H41" s="350"/>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50" t="str">
        <f>IFERROR(IF(D42="N/A","N/A",VLOOKUP(D42,'Crosswalk Detail'!A:B,2,FALSE)),"")</f>
        <v/>
      </c>
      <c r="F42" s="350"/>
      <c r="G42" s="350"/>
      <c r="H42" s="350"/>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50" t="str">
        <f>IFERROR(IF(D43="N/A","N/A",VLOOKUP(D43,'Crosswalk Detail'!A:B,2,FALSE)),"")</f>
        <v/>
      </c>
      <c r="F43" s="350"/>
      <c r="G43" s="350"/>
      <c r="H43" s="350"/>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50" t="str">
        <f>IFERROR(IF(D44="N/A","N/A",VLOOKUP(D44,'Crosswalk Detail'!A:B,2,FALSE)),"")</f>
        <v/>
      </c>
      <c r="F44" s="350"/>
      <c r="G44" s="350"/>
      <c r="H44" s="350"/>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5" s="226" t="str">
        <f>IFERROR(IF(VLOOKUP(A45,'High Risk Non-Compliant'!B:K,$E$22,FALSE)=0,"N/A",VLOOKUP(A45,'High Risk Non-Compliant'!B:K,$E$22,FALSE)),"")</f>
        <v>(blank)</v>
      </c>
      <c r="E45" s="350" t="str">
        <f>IFERROR(IF(D45="N/A","N/A",VLOOKUP(D45,'Crosswalk Detail'!A:B,2,FALSE)),"")</f>
        <v/>
      </c>
      <c r="F45" s="350"/>
      <c r="G45" s="350"/>
      <c r="H45" s="350"/>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50" t="str">
        <f>IFERROR(IF(D46="N/A","N/A",VLOOKUP(D46,'Crosswalk Detail'!A:B,2,FALSE)),"")</f>
        <v/>
      </c>
      <c r="F46" s="350"/>
      <c r="G46" s="350"/>
      <c r="H46" s="350"/>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50" t="str">
        <f>IFERROR(IF(D47="N/A","N/A",VLOOKUP(D47,'Crosswalk Detail'!A:B,2,FALSE)),"")</f>
        <v/>
      </c>
      <c r="F47" s="350"/>
      <c r="G47" s="350"/>
      <c r="H47" s="350"/>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50" t="str">
        <f>IFERROR(IF(D48="N/A","N/A",VLOOKUP(D48,'Crosswalk Detail'!A:B,2,FALSE)),"")</f>
        <v/>
      </c>
      <c r="F48" s="350"/>
      <c r="G48" s="350"/>
      <c r="H48" s="350"/>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50" t="str">
        <f>IFERROR(IF(D49="N/A","N/A",VLOOKUP(D49,'Crosswalk Detail'!A:B,2,FALSE)),"")</f>
        <v/>
      </c>
      <c r="F49" s="350"/>
      <c r="G49" s="350"/>
      <c r="H49" s="350"/>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50" t="str">
        <f>IFERROR(IF(D50="N/A","N/A",VLOOKUP(D50,'Crosswalk Detail'!A:B,2,FALSE)),"")</f>
        <v/>
      </c>
      <c r="F50" s="350"/>
      <c r="G50" s="350"/>
      <c r="H50" s="350"/>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50" t="str">
        <f>IFERROR(IF(D51="N/A","N/A",VLOOKUP(D51,'Crosswalk Detail'!A:B,2,FALSE)),"")</f>
        <v/>
      </c>
      <c r="F51" s="350"/>
      <c r="G51" s="350"/>
      <c r="H51" s="350"/>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50" t="str">
        <f>IFERROR(IF(D52="N/A","N/A",VLOOKUP(D52,'Crosswalk Detail'!A:B,2,FALSE)),"")</f>
        <v/>
      </c>
      <c r="F52" s="350"/>
      <c r="G52" s="350"/>
      <c r="H52" s="350"/>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50" t="str">
        <f>IFERROR(IF(D53="N/A","N/A",VLOOKUP(D53,'Crosswalk Detail'!A:B,2,FALSE)),"")</f>
        <v/>
      </c>
      <c r="F53" s="350"/>
      <c r="G53" s="350"/>
      <c r="H53" s="350"/>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50" t="str">
        <f>IFERROR(IF(D54="N/A","N/A",VLOOKUP(D54,'Crosswalk Detail'!A:B,2,FALSE)),"")</f>
        <v/>
      </c>
      <c r="F54" s="350"/>
      <c r="G54" s="350"/>
      <c r="H54" s="350"/>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51" t="s">
        <v>2256</v>
      </c>
      <c r="B1" s="352"/>
      <c r="C1" s="352"/>
      <c r="D1" s="352"/>
      <c r="E1" s="352"/>
      <c r="F1" s="352"/>
      <c r="G1" s="352"/>
      <c r="H1" s="352"/>
      <c r="I1" s="352"/>
      <c r="J1" s="352"/>
      <c r="K1" s="6"/>
      <c r="L1" s="6"/>
      <c r="M1" s="6"/>
      <c r="N1" s="6"/>
      <c r="O1" s="6"/>
      <c r="P1" s="6"/>
      <c r="Q1" s="6"/>
      <c r="R1" s="6"/>
      <c r="S1" s="6"/>
      <c r="T1" s="6"/>
      <c r="U1" s="6"/>
      <c r="V1" s="6"/>
      <c r="W1" s="6"/>
      <c r="X1" s="6"/>
      <c r="Y1" s="6"/>
      <c r="Z1" s="6"/>
    </row>
    <row r="2" spans="1:26" ht="22.5" customHeight="1" x14ac:dyDescent="0.15">
      <c r="A2" s="321" t="s">
        <v>20</v>
      </c>
      <c r="B2" s="270"/>
      <c r="C2" s="270"/>
      <c r="D2" s="270"/>
      <c r="E2" s="270"/>
      <c r="F2" s="270"/>
      <c r="G2" s="270"/>
      <c r="H2" s="272"/>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0" t="s">
        <v>8</v>
      </c>
      <c r="B22" s="272"/>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0" t="s">
        <v>6</v>
      </c>
      <c r="B30" s="272"/>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0" t="s">
        <v>87</v>
      </c>
      <c r="B42" s="272"/>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0" t="s">
        <v>94</v>
      </c>
      <c r="B49" s="272"/>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0" t="s">
        <v>104</v>
      </c>
      <c r="B55" s="272"/>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0" t="s">
        <v>110</v>
      </c>
      <c r="B61" s="272"/>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0" t="s">
        <v>118</v>
      </c>
      <c r="B69" s="272"/>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0" t="s">
        <v>124</v>
      </c>
      <c r="B75" s="272"/>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0" t="s">
        <v>636</v>
      </c>
      <c r="B81" s="272"/>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0" t="s">
        <v>137</v>
      </c>
      <c r="B87" s="272"/>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0" t="s">
        <v>141</v>
      </c>
      <c r="B91" s="272"/>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Learn Platform</dc:subject>
  <dc:creator>Gary Denne</dc:creator>
  <cp:keywords/>
  <dc:description/>
  <cp:lastModifiedBy>Gary Denne</cp:lastModifiedBy>
  <dcterms:created xsi:type="dcterms:W3CDTF">2018-08-03T18:00:06Z</dcterms:created>
  <dcterms:modified xsi:type="dcterms:W3CDTF">2024-07-19T00:42:12Z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