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4987072-04AC-9746-A743-75C45206CC9D}" xr6:coauthVersionLast="47" xr6:coauthVersionMax="47" xr10:uidLastSave="{00000000-0000-0000-0000-000000000000}"/>
  <bookViews>
    <workbookView xWindow="0" yWindow="0" windowWidth="38400" windowHeight="216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H76" i="4" s="1"/>
  <c r="R59" i="5" s="1"/>
  <c r="S59" i="5" s="1"/>
  <c r="J59" i="5" s="1"/>
  <c r="A75" i="4"/>
  <c r="F75" i="4" s="1"/>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C51" i="12" s="1"/>
  <c r="B50" i="12"/>
  <c r="A50" i="12"/>
  <c r="B49" i="12"/>
  <c r="A49" i="12"/>
  <c r="B48" i="12"/>
  <c r="A48" i="12"/>
  <c r="B47" i="12"/>
  <c r="A47" i="12"/>
  <c r="B46" i="12"/>
  <c r="A46" i="12"/>
  <c r="D46" i="12" s="1"/>
  <c r="E46" i="12" s="1"/>
  <c r="B45" i="12"/>
  <c r="A45" i="12"/>
  <c r="D45" i="12" s="1"/>
  <c r="E45" i="12" s="1"/>
  <c r="B44" i="12"/>
  <c r="A44" i="12"/>
  <c r="B43" i="12"/>
  <c r="A43" i="12"/>
  <c r="B42" i="12"/>
  <c r="A42" i="12"/>
  <c r="B41" i="12"/>
  <c r="A41" i="12"/>
  <c r="B40" i="12"/>
  <c r="A40" i="12"/>
  <c r="B39" i="12"/>
  <c r="A39" i="12"/>
  <c r="B38" i="12"/>
  <c r="A38" i="12"/>
  <c r="B37" i="12"/>
  <c r="A37" i="12"/>
  <c r="B36" i="12"/>
  <c r="A36" i="12"/>
  <c r="B35" i="12"/>
  <c r="A35" i="12"/>
  <c r="B34" i="12"/>
  <c r="A34" i="12"/>
  <c r="D34" i="12" s="1"/>
  <c r="E34" i="12" s="1"/>
  <c r="B33" i="12"/>
  <c r="A33" i="12"/>
  <c r="D33" i="12" s="1"/>
  <c r="E33" i="12" s="1"/>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C35" i="6" s="1"/>
  <c r="A34" i="6"/>
  <c r="C34" i="6" s="1"/>
  <c r="A33" i="6"/>
  <c r="D33" i="6" s="1"/>
  <c r="A32" i="6"/>
  <c r="C32" i="6" s="1"/>
  <c r="A31" i="6"/>
  <c r="A29" i="6"/>
  <c r="B29" i="6" s="1"/>
  <c r="A28" i="6"/>
  <c r="D28" i="6" s="1"/>
  <c r="A27" i="6"/>
  <c r="A26" i="6"/>
  <c r="A25" i="6"/>
  <c r="D25" i="6" s="1"/>
  <c r="A24" i="6"/>
  <c r="D24" i="6" s="1"/>
  <c r="A23" i="6"/>
  <c r="D22" i="6"/>
  <c r="C22" i="6"/>
  <c r="N95" i="5"/>
  <c r="D95" i="5"/>
  <c r="C48" i="12" s="1"/>
  <c r="N94" i="5"/>
  <c r="D94" i="5"/>
  <c r="N93" i="5"/>
  <c r="D93" i="5"/>
  <c r="N92" i="5"/>
  <c r="Q92" i="5" s="1"/>
  <c r="D92" i="5"/>
  <c r="N91" i="5"/>
  <c r="D91" i="5"/>
  <c r="N90" i="5"/>
  <c r="D90" i="5"/>
  <c r="C44" i="12" s="1"/>
  <c r="N89" i="5"/>
  <c r="D89" i="5"/>
  <c r="N88" i="5"/>
  <c r="D88" i="5"/>
  <c r="C38"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N74" i="5"/>
  <c r="D74" i="5"/>
  <c r="N73" i="5"/>
  <c r="D73" i="5"/>
  <c r="N72" i="5"/>
  <c r="D72" i="5"/>
  <c r="N71" i="5"/>
  <c r="D71" i="5"/>
  <c r="N70" i="5"/>
  <c r="D70" i="5"/>
  <c r="N69" i="5"/>
  <c r="Q69" i="5" s="1"/>
  <c r="H88" i="4"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s="1"/>
  <c r="D117" i="4"/>
  <c r="C117" i="4"/>
  <c r="A117" i="4"/>
  <c r="F117" i="4"/>
  <c r="D116" i="4"/>
  <c r="C116" i="4"/>
  <c r="A116" i="4"/>
  <c r="F116" i="4" s="1"/>
  <c r="D114" i="4"/>
  <c r="C114" i="4"/>
  <c r="A114" i="4"/>
  <c r="F114" i="4" s="1"/>
  <c r="D113" i="4"/>
  <c r="C113" i="4"/>
  <c r="A113" i="4"/>
  <c r="F113" i="4" s="1"/>
  <c r="D112" i="4"/>
  <c r="C112" i="4"/>
  <c r="A112" i="4"/>
  <c r="H112" i="4" s="1"/>
  <c r="R89" i="5" s="1"/>
  <c r="S89" i="5" s="1"/>
  <c r="D110" i="4"/>
  <c r="C110" i="4"/>
  <c r="A110" i="4"/>
  <c r="H110" i="4" s="1"/>
  <c r="R88" i="5" s="1"/>
  <c r="S88" i="5" s="1"/>
  <c r="D109" i="4"/>
  <c r="C109" i="4"/>
  <c r="A109" i="4"/>
  <c r="F109" i="4" s="1"/>
  <c r="D108" i="4"/>
  <c r="C108" i="4"/>
  <c r="A108" i="4"/>
  <c r="F108" i="4" s="1"/>
  <c r="D107" i="4"/>
  <c r="C107" i="4"/>
  <c r="A107" i="4"/>
  <c r="F107" i="4"/>
  <c r="D106" i="4"/>
  <c r="C106" i="4"/>
  <c r="A106" i="4"/>
  <c r="D104" i="4"/>
  <c r="C104" i="4"/>
  <c r="A104" i="4"/>
  <c r="H104" i="4" s="1"/>
  <c r="R83" i="5" s="1"/>
  <c r="S83" i="5" s="1"/>
  <c r="J83" i="5" s="1"/>
  <c r="F104" i="4"/>
  <c r="D103" i="4"/>
  <c r="C103" i="4"/>
  <c r="A103" i="4"/>
  <c r="D102" i="4"/>
  <c r="C102" i="4"/>
  <c r="A102" i="4"/>
  <c r="F102" i="4" s="1"/>
  <c r="D101" i="4"/>
  <c r="C101" i="4"/>
  <c r="A101" i="4"/>
  <c r="D100" i="4"/>
  <c r="C100" i="4"/>
  <c r="A100" i="4"/>
  <c r="H100" i="4" s="1"/>
  <c r="R79" i="5" s="1"/>
  <c r="S79" i="5" s="1"/>
  <c r="D98" i="4"/>
  <c r="C98" i="4"/>
  <c r="A98" i="4"/>
  <c r="F98" i="4" s="1"/>
  <c r="D97" i="4"/>
  <c r="C97" i="4"/>
  <c r="A97" i="4"/>
  <c r="H97" i="4" s="1"/>
  <c r="R77" i="5" s="1"/>
  <c r="S77" i="5" s="1"/>
  <c r="J77" i="5" s="1"/>
  <c r="D96" i="4"/>
  <c r="C96" i="4"/>
  <c r="A96" i="4"/>
  <c r="F96" i="4" s="1"/>
  <c r="D95" i="4"/>
  <c r="C95" i="4"/>
  <c r="A95" i="4"/>
  <c r="H95" i="4" s="1"/>
  <c r="R75" i="5" s="1"/>
  <c r="S75" i="5" s="1"/>
  <c r="J75" i="5" s="1"/>
  <c r="D94" i="4"/>
  <c r="C94" i="4"/>
  <c r="A94" i="4"/>
  <c r="F94" i="4" s="1"/>
  <c r="D92" i="4"/>
  <c r="C92" i="4"/>
  <c r="A92" i="4"/>
  <c r="F92" i="4" s="1"/>
  <c r="D91" i="4"/>
  <c r="C91" i="4"/>
  <c r="A91" i="4"/>
  <c r="D90" i="4"/>
  <c r="C90" i="4"/>
  <c r="A90" i="4"/>
  <c r="F90" i="4"/>
  <c r="D89" i="4"/>
  <c r="C89" i="4"/>
  <c r="A89" i="4"/>
  <c r="H89" i="4" s="1"/>
  <c r="R70" i="5" s="1"/>
  <c r="S70" i="5" s="1"/>
  <c r="J70" i="5" s="1"/>
  <c r="F89" i="4"/>
  <c r="D88" i="4"/>
  <c r="C88" i="4"/>
  <c r="A88" i="4"/>
  <c r="F88" i="4"/>
  <c r="D87" i="4"/>
  <c r="C87" i="4"/>
  <c r="A87" i="4"/>
  <c r="H87" i="4" s="1"/>
  <c r="R68" i="5" s="1"/>
  <c r="S68" i="5" s="1"/>
  <c r="J68" i="5" s="1"/>
  <c r="D86" i="4"/>
  <c r="C86" i="4"/>
  <c r="A86" i="4"/>
  <c r="F86" i="4"/>
  <c r="D84" i="4"/>
  <c r="C84" i="4"/>
  <c r="A84" i="4"/>
  <c r="D83" i="4"/>
  <c r="C83" i="4"/>
  <c r="A83" i="4"/>
  <c r="F83" i="4" s="1"/>
  <c r="D82" i="4"/>
  <c r="C82" i="4"/>
  <c r="A82" i="4"/>
  <c r="D81" i="4"/>
  <c r="C81" i="4"/>
  <c r="A81" i="4"/>
  <c r="H81" i="4" s="1"/>
  <c r="R63" i="5" s="1"/>
  <c r="S63" i="5" s="1"/>
  <c r="J63" i="5" s="1"/>
  <c r="D80" i="4"/>
  <c r="C80" i="4"/>
  <c r="A80" i="4"/>
  <c r="F80" i="4" s="1"/>
  <c r="D78" i="4"/>
  <c r="C78" i="4"/>
  <c r="A78" i="4"/>
  <c r="F78" i="4" s="1"/>
  <c r="D74" i="4"/>
  <c r="C74" i="4"/>
  <c r="A74" i="4"/>
  <c r="F74" i="4" s="1"/>
  <c r="D73" i="4"/>
  <c r="C73" i="4"/>
  <c r="A73" i="4"/>
  <c r="F73" i="4"/>
  <c r="D72" i="4"/>
  <c r="C72" i="4"/>
  <c r="A72" i="4"/>
  <c r="H72" i="4" s="1"/>
  <c r="R55" i="5" s="1"/>
  <c r="S55" i="5" s="1"/>
  <c r="J55" i="5" s="1"/>
  <c r="F72" i="4"/>
  <c r="C71" i="4"/>
  <c r="A71" i="4"/>
  <c r="F71" i="4"/>
  <c r="D70" i="4"/>
  <c r="C70" i="4"/>
  <c r="A70" i="4"/>
  <c r="D68" i="4"/>
  <c r="C68" i="4"/>
  <c r="A68" i="4"/>
  <c r="F68" i="4" s="1"/>
  <c r="D67" i="4"/>
  <c r="C67" i="4"/>
  <c r="A67" i="4"/>
  <c r="F67" i="4"/>
  <c r="D66" i="4"/>
  <c r="C66" i="4"/>
  <c r="A66" i="4"/>
  <c r="F66" i="4" s="1"/>
  <c r="D65" i="4"/>
  <c r="C65" i="4"/>
  <c r="A65" i="4"/>
  <c r="F65" i="4" s="1"/>
  <c r="D64" i="4"/>
  <c r="C64" i="4"/>
  <c r="A64" i="4"/>
  <c r="F64" i="4"/>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F50" i="4" s="1"/>
  <c r="D49" i="4"/>
  <c r="C49" i="4"/>
  <c r="A49" i="4"/>
  <c r="F49" i="4"/>
  <c r="D48" i="4"/>
  <c r="C48" i="4"/>
  <c r="A48" i="4"/>
  <c r="D47" i="4"/>
  <c r="C47" i="4"/>
  <c r="A47" i="4"/>
  <c r="F47" i="4"/>
  <c r="D46" i="4"/>
  <c r="C46" i="4"/>
  <c r="A46" i="4"/>
  <c r="F46" i="4" s="1"/>
  <c r="D45" i="4"/>
  <c r="C45" i="4"/>
  <c r="A45" i="4"/>
  <c r="F45" i="4" s="1"/>
  <c r="D44" i="4"/>
  <c r="C44" i="4"/>
  <c r="A44" i="4"/>
  <c r="H44" i="4" s="1"/>
  <c r="R30" i="5" s="1"/>
  <c r="S30" i="5" s="1"/>
  <c r="J30" i="5" s="1"/>
  <c r="F44" i="4"/>
  <c r="D43" i="4"/>
  <c r="C43" i="4"/>
  <c r="A43" i="4"/>
  <c r="F43" i="4" s="1"/>
  <c r="D42" i="4"/>
  <c r="C42" i="4"/>
  <c r="A42" i="4"/>
  <c r="D41" i="4"/>
  <c r="C41" i="4"/>
  <c r="A41" i="4"/>
  <c r="O24" i="5" s="1"/>
  <c r="D40" i="4"/>
  <c r="C40" i="4"/>
  <c r="A40" i="4"/>
  <c r="H40" i="4" s="1"/>
  <c r="R26" i="5" s="1"/>
  <c r="S26" i="5" s="1"/>
  <c r="J26" i="5" s="1"/>
  <c r="D39" i="4"/>
  <c r="C39" i="4"/>
  <c r="A39" i="4"/>
  <c r="F39" i="4" s="1"/>
  <c r="C37" i="4"/>
  <c r="A37" i="4"/>
  <c r="H37" i="4"/>
  <c r="D36" i="4"/>
  <c r="C36" i="4"/>
  <c r="A36" i="4"/>
  <c r="H36" i="4" s="1"/>
  <c r="R23" i="5" s="1"/>
  <c r="S23" i="5" s="1"/>
  <c r="J23" i="5" s="1"/>
  <c r="F36" i="4"/>
  <c r="D35" i="4"/>
  <c r="C35" i="4"/>
  <c r="A35" i="4"/>
  <c r="H35" i="4" s="1"/>
  <c r="R22" i="5" s="1"/>
  <c r="S22" i="5" s="1"/>
  <c r="J22" i="5" s="1"/>
  <c r="F35" i="4"/>
  <c r="D34" i="4"/>
  <c r="C34" i="4"/>
  <c r="A34" i="4"/>
  <c r="F34" i="4"/>
  <c r="D33" i="4"/>
  <c r="C33" i="4"/>
  <c r="A33" i="4"/>
  <c r="H33" i="4" s="1"/>
  <c r="R20" i="5" s="1"/>
  <c r="S20" i="5" s="1"/>
  <c r="J20" i="5" s="1"/>
  <c r="F33" i="4"/>
  <c r="A32" i="4"/>
  <c r="F32" i="4" s="1"/>
  <c r="C31" i="4"/>
  <c r="A31" i="4"/>
  <c r="O81" i="5" s="1"/>
  <c r="C24" i="4"/>
  <c r="C23" i="4"/>
  <c r="C22" i="4"/>
  <c r="C21" i="4"/>
  <c r="C20" i="4"/>
  <c r="C19" i="4"/>
  <c r="C18" i="4"/>
  <c r="C17" i="4"/>
  <c r="C16" i="4"/>
  <c r="C15" i="4"/>
  <c r="C14" i="4"/>
  <c r="C13" i="4"/>
  <c r="G8" i="4"/>
  <c r="G6" i="4"/>
  <c r="G5" i="4"/>
  <c r="B5" i="4"/>
  <c r="I1" i="4"/>
  <c r="E112" i="3"/>
  <c r="B112" i="3"/>
  <c r="B119" i="4"/>
  <c r="E111" i="3"/>
  <c r="B111" i="3"/>
  <c r="B118" i="4"/>
  <c r="E110" i="3"/>
  <c r="B110" i="3"/>
  <c r="B117" i="4" s="1"/>
  <c r="E109" i="3"/>
  <c r="B109" i="3"/>
  <c r="B116" i="4" s="1"/>
  <c r="F108" i="3"/>
  <c r="E107" i="3"/>
  <c r="B107" i="3"/>
  <c r="B90" i="11" s="1"/>
  <c r="E106" i="3"/>
  <c r="B106" i="3"/>
  <c r="B89" i="11"/>
  <c r="E105" i="3"/>
  <c r="B105" i="3"/>
  <c r="F104" i="3"/>
  <c r="E103" i="3"/>
  <c r="B103" i="3"/>
  <c r="B110" i="4" s="1"/>
  <c r="E102" i="3"/>
  <c r="B102" i="3"/>
  <c r="B109" i="4"/>
  <c r="E101" i="3"/>
  <c r="B101" i="3"/>
  <c r="B108" i="4"/>
  <c r="E100" i="3"/>
  <c r="B100" i="3"/>
  <c r="B107" i="4" s="1"/>
  <c r="E99" i="3"/>
  <c r="B99" i="3"/>
  <c r="B106" i="4" s="1"/>
  <c r="F98" i="3"/>
  <c r="E97" i="3"/>
  <c r="B97" i="3"/>
  <c r="B104" i="4"/>
  <c r="E96" i="3"/>
  <c r="B96" i="3"/>
  <c r="B103" i="4"/>
  <c r="E95" i="3"/>
  <c r="B95" i="3"/>
  <c r="B102" i="4"/>
  <c r="E94" i="3"/>
  <c r="B94" i="3"/>
  <c r="B101" i="4"/>
  <c r="E93" i="3"/>
  <c r="B93" i="3"/>
  <c r="B100" i="4" s="1"/>
  <c r="F92" i="3"/>
  <c r="E91" i="3"/>
  <c r="B91" i="3"/>
  <c r="B98" i="4" s="1"/>
  <c r="E90" i="3"/>
  <c r="B90" i="3"/>
  <c r="B74" i="11"/>
  <c r="E89" i="3"/>
  <c r="B89" i="3"/>
  <c r="B73" i="11"/>
  <c r="E88" i="3"/>
  <c r="B88" i="3"/>
  <c r="B72" i="11" s="1"/>
  <c r="E87" i="3"/>
  <c r="B87" i="3"/>
  <c r="B71" i="11" s="1"/>
  <c r="F86" i="3"/>
  <c r="E85" i="3"/>
  <c r="B85" i="3"/>
  <c r="B92" i="4" s="1"/>
  <c r="E84" i="3"/>
  <c r="B84" i="3"/>
  <c r="B91" i="4" s="1"/>
  <c r="B66" i="11"/>
  <c r="E83" i="3"/>
  <c r="B83" i="3"/>
  <c r="E82" i="3"/>
  <c r="B82" i="3"/>
  <c r="B64" i="11" s="1"/>
  <c r="E81" i="3"/>
  <c r="B81" i="3"/>
  <c r="B63" i="11" s="1"/>
  <c r="E80" i="3"/>
  <c r="B80" i="3"/>
  <c r="B87" i="4" s="1"/>
  <c r="B62" i="11"/>
  <c r="E79" i="3"/>
  <c r="B79" i="3"/>
  <c r="B61" i="11" s="1"/>
  <c r="F78" i="3"/>
  <c r="E77" i="3"/>
  <c r="B77" i="3"/>
  <c r="B84" i="4"/>
  <c r="E76" i="3"/>
  <c r="B76" i="3"/>
  <c r="B83" i="4"/>
  <c r="E75" i="3"/>
  <c r="B75" i="3"/>
  <c r="B82" i="4"/>
  <c r="E74" i="3"/>
  <c r="B74" i="3"/>
  <c r="B81" i="4" s="1"/>
  <c r="B94" i="11"/>
  <c r="E73" i="3"/>
  <c r="B73" i="3"/>
  <c r="B93" i="11"/>
  <c r="F72" i="3"/>
  <c r="E71" i="3"/>
  <c r="B71" i="3"/>
  <c r="B78" i="4"/>
  <c r="E70" i="3"/>
  <c r="B70" i="3"/>
  <c r="B77" i="4"/>
  <c r="E69" i="3"/>
  <c r="B69" i="3"/>
  <c r="B76" i="4" s="1"/>
  <c r="E68" i="3"/>
  <c r="B68" i="3"/>
  <c r="B75" i="4" s="1"/>
  <c r="E67" i="3"/>
  <c r="B67" i="3"/>
  <c r="B49" i="11"/>
  <c r="E66" i="3"/>
  <c r="B66" i="3"/>
  <c r="B73" i="4" s="1"/>
  <c r="E65" i="3"/>
  <c r="B65" i="3"/>
  <c r="B47" i="11"/>
  <c r="E64" i="3"/>
  <c r="B64" i="3"/>
  <c r="E63" i="3"/>
  <c r="B63" i="3"/>
  <c r="B45" i="11" s="1"/>
  <c r="F62" i="3"/>
  <c r="E61" i="3"/>
  <c r="B61" i="3"/>
  <c r="B43" i="11"/>
  <c r="E60" i="3"/>
  <c r="B60" i="3"/>
  <c r="B67" i="4" s="1"/>
  <c r="B42" i="11"/>
  <c r="E59" i="3"/>
  <c r="B59" i="3"/>
  <c r="B41" i="11"/>
  <c r="E58" i="3"/>
  <c r="B58" i="3"/>
  <c r="B40" i="11"/>
  <c r="E57" i="3"/>
  <c r="B57" i="3"/>
  <c r="B39" i="11"/>
  <c r="E56" i="3"/>
  <c r="B56" i="3"/>
  <c r="B63" i="4" s="1"/>
  <c r="B38" i="11"/>
  <c r="F55" i="3"/>
  <c r="E54" i="3"/>
  <c r="B54" i="3"/>
  <c r="B61" i="4" s="1"/>
  <c r="E53" i="3"/>
  <c r="B53" i="3"/>
  <c r="B60" i="4"/>
  <c r="E52" i="3"/>
  <c r="B52" i="3"/>
  <c r="B59" i="4"/>
  <c r="E51" i="3"/>
  <c r="B51" i="3"/>
  <c r="B58" i="4" s="1"/>
  <c r="E50" i="3"/>
  <c r="B50" i="3"/>
  <c r="B57" i="4" s="1"/>
  <c r="E49" i="3"/>
  <c r="B49" i="3"/>
  <c r="B56" i="4"/>
  <c r="E48" i="3"/>
  <c r="B48" i="3"/>
  <c r="B55" i="4"/>
  <c r="E47" i="3"/>
  <c r="B47" i="3"/>
  <c r="B54" i="4" s="1"/>
  <c r="E46" i="3"/>
  <c r="B46" i="3"/>
  <c r="B53" i="4" s="1"/>
  <c r="F45" i="3"/>
  <c r="E44" i="3"/>
  <c r="B44" i="3"/>
  <c r="B51" i="4" s="1"/>
  <c r="E43" i="3"/>
  <c r="B43" i="3"/>
  <c r="B50" i="4"/>
  <c r="E42" i="3"/>
  <c r="B42" i="3"/>
  <c r="B49" i="4"/>
  <c r="E41" i="3"/>
  <c r="B41" i="3"/>
  <c r="B48" i="4" s="1"/>
  <c r="E40" i="3"/>
  <c r="B40" i="3"/>
  <c r="B47" i="4" s="1"/>
  <c r="E39" i="3"/>
  <c r="B39" i="3"/>
  <c r="B46" i="4"/>
  <c r="E38" i="3"/>
  <c r="B38" i="3"/>
  <c r="B45" i="4"/>
  <c r="E37" i="3"/>
  <c r="B37" i="3"/>
  <c r="B28" i="11" s="1"/>
  <c r="B36" i="3"/>
  <c r="B43" i="4" s="1"/>
  <c r="B27" i="11"/>
  <c r="E35" i="3"/>
  <c r="B35" i="3"/>
  <c r="B42" i="4" s="1"/>
  <c r="B26" i="11"/>
  <c r="E34" i="3"/>
  <c r="B34" i="3"/>
  <c r="B25" i="11" s="1"/>
  <c r="E33" i="3"/>
  <c r="B33" i="3"/>
  <c r="B24" i="11" s="1"/>
  <c r="E32" i="3"/>
  <c r="B32" i="3"/>
  <c r="F31" i="3"/>
  <c r="E30" i="3"/>
  <c r="B30" i="3"/>
  <c r="B37" i="4"/>
  <c r="E29" i="3"/>
  <c r="B29" i="3"/>
  <c r="B36" i="4" s="1"/>
  <c r="E28" i="3"/>
  <c r="B28" i="3"/>
  <c r="B35" i="4" s="1"/>
  <c r="E27" i="3"/>
  <c r="B27" i="3"/>
  <c r="B34" i="4"/>
  <c r="E26" i="3"/>
  <c r="B26" i="3"/>
  <c r="B33" i="4"/>
  <c r="B25" i="3"/>
  <c r="B32" i="4"/>
  <c r="E24" i="3"/>
  <c r="B24" i="3"/>
  <c r="B31" i="4"/>
  <c r="H42" i="4"/>
  <c r="F42" i="4"/>
  <c r="H84" i="4"/>
  <c r="F84" i="4"/>
  <c r="H103" i="4"/>
  <c r="F103" i="4"/>
  <c r="H113" i="4"/>
  <c r="R90" i="5" s="1"/>
  <c r="S90" i="5" s="1"/>
  <c r="J90" i="5" s="1"/>
  <c r="H48" i="4"/>
  <c r="F48" i="4"/>
  <c r="H70" i="4"/>
  <c r="F70" i="4"/>
  <c r="H82" i="4"/>
  <c r="F82" i="4"/>
  <c r="H91" i="4"/>
  <c r="F91" i="4"/>
  <c r="H101" i="4"/>
  <c r="F101" i="4"/>
  <c r="H108" i="4"/>
  <c r="R86" i="5" s="1"/>
  <c r="S86" i="5" s="1"/>
  <c r="J86" i="5" s="1"/>
  <c r="F31" i="4"/>
  <c r="O89" i="5"/>
  <c r="O72" i="5"/>
  <c r="O64" i="5"/>
  <c r="O47" i="5"/>
  <c r="O39" i="5"/>
  <c r="O30" i="5"/>
  <c r="O93" i="5"/>
  <c r="O85" i="5"/>
  <c r="O68" i="5"/>
  <c r="O60" i="5"/>
  <c r="O43" i="5"/>
  <c r="O35" i="5"/>
  <c r="H106" i="4"/>
  <c r="F106" i="4"/>
  <c r="F110" i="3"/>
  <c r="F109" i="3"/>
  <c r="F95" i="3"/>
  <c r="F94" i="3"/>
  <c r="F81" i="3"/>
  <c r="F80" i="3"/>
  <c r="F67" i="3"/>
  <c r="F66" i="3"/>
  <c r="F53" i="3"/>
  <c r="F52" i="3"/>
  <c r="F40" i="3"/>
  <c r="F39" i="3"/>
  <c r="F27" i="3"/>
  <c r="F25" i="3"/>
  <c r="C23" i="6"/>
  <c r="D23" i="6"/>
  <c r="B23" i="6"/>
  <c r="C24" i="6"/>
  <c r="B24" i="6"/>
  <c r="C25" i="6"/>
  <c r="C26" i="6"/>
  <c r="D26" i="6"/>
  <c r="B26" i="6"/>
  <c r="C27" i="6"/>
  <c r="D27" i="6"/>
  <c r="B27" i="6"/>
  <c r="C28" i="6"/>
  <c r="B28" i="6"/>
  <c r="C29" i="6"/>
  <c r="D29" i="6"/>
  <c r="C31" i="6"/>
  <c r="D31" i="6"/>
  <c r="B31" i="6"/>
  <c r="D32" i="6"/>
  <c r="B32" i="6"/>
  <c r="C33" i="6"/>
  <c r="D35" i="6"/>
  <c r="C36" i="6"/>
  <c r="D36" i="6"/>
  <c r="B36" i="6"/>
  <c r="H90" i="4"/>
  <c r="R71" i="5" s="1"/>
  <c r="S71" i="5" s="1"/>
  <c r="J71" i="5" s="1"/>
  <c r="H114" i="4"/>
  <c r="C24" i="12"/>
  <c r="D24" i="12"/>
  <c r="E24" i="12" s="1"/>
  <c r="D26" i="12"/>
  <c r="E26" i="12" s="1"/>
  <c r="D28" i="12"/>
  <c r="E28" i="12" s="1"/>
  <c r="D30" i="12"/>
  <c r="E30" i="12" s="1"/>
  <c r="D32" i="12"/>
  <c r="E32" i="12" s="1"/>
  <c r="D36" i="12"/>
  <c r="E36" i="12" s="1"/>
  <c r="D38" i="12"/>
  <c r="E38" i="12" s="1"/>
  <c r="D40" i="12"/>
  <c r="E40" i="12" s="1"/>
  <c r="D42" i="12"/>
  <c r="E42" i="12" s="1"/>
  <c r="D44" i="12"/>
  <c r="E44" i="12" s="1"/>
  <c r="D48" i="12"/>
  <c r="E48" i="12" s="1"/>
  <c r="C50" i="12"/>
  <c r="D50" i="12"/>
  <c r="E50" i="12"/>
  <c r="C53" i="12"/>
  <c r="D53" i="12"/>
  <c r="E53" i="12"/>
  <c r="C52" i="12"/>
  <c r="D52" i="12"/>
  <c r="E52" i="12" s="1"/>
  <c r="C23" i="12"/>
  <c r="D23" i="12"/>
  <c r="E23" i="12" s="1"/>
  <c r="D25" i="12"/>
  <c r="E25" i="12" s="1"/>
  <c r="D27" i="12"/>
  <c r="E27" i="12" s="1"/>
  <c r="D29" i="12"/>
  <c r="E29" i="12" s="1"/>
  <c r="D31" i="12"/>
  <c r="E31" i="12"/>
  <c r="D35" i="12"/>
  <c r="E35" i="12" s="1"/>
  <c r="D37" i="12"/>
  <c r="E37" i="12" s="1"/>
  <c r="D39" i="12"/>
  <c r="E39" i="12" s="1"/>
  <c r="D41" i="12"/>
  <c r="E41" i="12" s="1"/>
  <c r="D43" i="12"/>
  <c r="E43" i="12"/>
  <c r="D47" i="12"/>
  <c r="E47" i="12" s="1"/>
  <c r="C49" i="12"/>
  <c r="D49" i="12"/>
  <c r="E49" i="12"/>
  <c r="D51" i="12"/>
  <c r="E51" i="12" s="1"/>
  <c r="C54" i="12"/>
  <c r="D54" i="12"/>
  <c r="E54" i="12" s="1"/>
  <c r="H34" i="4"/>
  <c r="H78" i="4"/>
  <c r="H45" i="4"/>
  <c r="H71" i="4"/>
  <c r="H109" i="4"/>
  <c r="R87" i="5" s="1"/>
  <c r="S87" i="5" s="1"/>
  <c r="J87" i="5" s="1"/>
  <c r="H83" i="4"/>
  <c r="R65" i="5" s="1"/>
  <c r="S65" i="5" s="1"/>
  <c r="H49" i="4"/>
  <c r="H51" i="4"/>
  <c r="H64" i="4"/>
  <c r="H73" i="4"/>
  <c r="H86" i="4"/>
  <c r="H92" i="4"/>
  <c r="R73" i="5" s="1"/>
  <c r="S73" i="5" s="1"/>
  <c r="J73" i="5" s="1"/>
  <c r="H102" i="4"/>
  <c r="R81" i="5" s="1"/>
  <c r="S81" i="5" s="1"/>
  <c r="J81" i="5" s="1"/>
  <c r="H39" i="4"/>
  <c r="H47" i="4"/>
  <c r="H68" i="4"/>
  <c r="H107" i="4"/>
  <c r="B23" i="11"/>
  <c r="B39" i="4"/>
  <c r="B46" i="11"/>
  <c r="B71" i="4"/>
  <c r="B48" i="11"/>
  <c r="B65" i="11"/>
  <c r="B90" i="4"/>
  <c r="B88" i="11"/>
  <c r="B112" i="4"/>
  <c r="B114" i="4"/>
  <c r="B40" i="4"/>
  <c r="B44" i="4"/>
  <c r="B65" i="4"/>
  <c r="H65" i="4"/>
  <c r="H67" i="4"/>
  <c r="B70" i="4"/>
  <c r="B72" i="4"/>
  <c r="B74" i="4"/>
  <c r="B80" i="4"/>
  <c r="B89" i="4"/>
  <c r="B94" i="4"/>
  <c r="H94" i="4"/>
  <c r="B96" i="4"/>
  <c r="H98" i="4"/>
  <c r="R78" i="5" s="1"/>
  <c r="S78" i="5" s="1"/>
  <c r="J78" i="5" s="1"/>
  <c r="B113" i="4"/>
  <c r="B64" i="4"/>
  <c r="B66" i="4"/>
  <c r="B68" i="4"/>
  <c r="B97" i="4"/>
  <c r="F40" i="4" l="1"/>
  <c r="F81" i="4"/>
  <c r="F100" i="4"/>
  <c r="F112" i="4"/>
  <c r="R54" i="5"/>
  <c r="S54" i="5" s="1"/>
  <c r="J54" i="5" s="1"/>
  <c r="F54" i="3"/>
  <c r="F111" i="3"/>
  <c r="R47" i="5"/>
  <c r="S47" i="5" s="1"/>
  <c r="J47" i="5" s="1"/>
  <c r="O59" i="5"/>
  <c r="P59" i="5" s="1"/>
  <c r="T59" i="5" s="1"/>
  <c r="R74" i="5"/>
  <c r="S74" i="5" s="1"/>
  <c r="J74" i="5" s="1"/>
  <c r="F82" i="3"/>
  <c r="R80" i="5"/>
  <c r="S80" i="5" s="1"/>
  <c r="J80" i="5" s="1"/>
  <c r="F97" i="3"/>
  <c r="O84" i="5"/>
  <c r="O34" i="5"/>
  <c r="P34" i="5" s="1"/>
  <c r="R49" i="5"/>
  <c r="S49" i="5" s="1"/>
  <c r="J49" i="5" s="1"/>
  <c r="R48" i="5"/>
  <c r="S48" i="5" s="1"/>
  <c r="J48" i="5" s="1"/>
  <c r="B35" i="6"/>
  <c r="O18" i="5"/>
  <c r="P18" i="5" s="1"/>
  <c r="F30" i="3"/>
  <c r="F43" i="3"/>
  <c r="F57" i="3"/>
  <c r="F70" i="3"/>
  <c r="F84" i="3"/>
  <c r="F99" i="3"/>
  <c r="F26" i="3"/>
  <c r="O67" i="5"/>
  <c r="O92" i="5"/>
  <c r="O46" i="5"/>
  <c r="O71" i="5"/>
  <c r="O25" i="5"/>
  <c r="O42" i="5"/>
  <c r="P42" i="5" s="1"/>
  <c r="R72" i="5"/>
  <c r="S72" i="5" s="1"/>
  <c r="J72" i="5" s="1"/>
  <c r="R66" i="5"/>
  <c r="S66" i="5" s="1"/>
  <c r="J66" i="5" s="1"/>
  <c r="F41" i="4"/>
  <c r="F97" i="4"/>
  <c r="C28" i="12"/>
  <c r="C45" i="12"/>
  <c r="B95" i="4"/>
  <c r="O26" i="5"/>
  <c r="P26" i="5" s="1"/>
  <c r="T26" i="5" s="1"/>
  <c r="R39" i="5"/>
  <c r="S39" i="5" s="1"/>
  <c r="J39" i="5" s="1"/>
  <c r="F42" i="3"/>
  <c r="O63" i="5"/>
  <c r="R61" i="5"/>
  <c r="S61" i="5" s="1"/>
  <c r="J61" i="5" s="1"/>
  <c r="O19" i="5"/>
  <c r="P19" i="5" s="1"/>
  <c r="F71" i="3"/>
  <c r="R40" i="5"/>
  <c r="S40" i="5" s="1"/>
  <c r="J40" i="5" s="1"/>
  <c r="O76" i="5"/>
  <c r="P76" i="5" s="1"/>
  <c r="R56" i="5"/>
  <c r="S56" i="5" s="1"/>
  <c r="J56" i="5" s="1"/>
  <c r="F69" i="3"/>
  <c r="O38" i="5"/>
  <c r="R37" i="5"/>
  <c r="S37" i="5" s="1"/>
  <c r="J37" i="5" s="1"/>
  <c r="F32" i="3"/>
  <c r="O29" i="5"/>
  <c r="O33" i="5"/>
  <c r="R24" i="5"/>
  <c r="S24" i="5" s="1"/>
  <c r="J24" i="5" s="1"/>
  <c r="O20" i="5"/>
  <c r="P20" i="5" s="1"/>
  <c r="T20" i="5" s="1"/>
  <c r="R84" i="5"/>
  <c r="S84" i="5" s="1"/>
  <c r="O62" i="5"/>
  <c r="P62" i="5" s="1"/>
  <c r="R64" i="5"/>
  <c r="S64" i="5" s="1"/>
  <c r="J64" i="5" s="1"/>
  <c r="H50" i="4"/>
  <c r="R36" i="5" s="1"/>
  <c r="S36" i="5" s="1"/>
  <c r="J36" i="5" s="1"/>
  <c r="H75" i="4"/>
  <c r="R58" i="5" s="1"/>
  <c r="S58" i="5" s="1"/>
  <c r="J58" i="5" s="1"/>
  <c r="R51" i="5"/>
  <c r="S51" i="5" s="1"/>
  <c r="J51" i="5" s="1"/>
  <c r="R67" i="5"/>
  <c r="S67" i="5" s="1"/>
  <c r="J67" i="5" s="1"/>
  <c r="F28" i="3"/>
  <c r="F68" i="3"/>
  <c r="F96" i="3"/>
  <c r="O55" i="5"/>
  <c r="F100" i="3"/>
  <c r="O75" i="5"/>
  <c r="P75" i="5" s="1"/>
  <c r="T75" i="5" s="1"/>
  <c r="O54" i="5"/>
  <c r="P54" i="5" s="1"/>
  <c r="T54" i="5" s="1"/>
  <c r="O50" i="5"/>
  <c r="P50" i="5" s="1"/>
  <c r="H46" i="4"/>
  <c r="R32" i="5" s="1"/>
  <c r="S32" i="5" s="1"/>
  <c r="J32" i="5" s="1"/>
  <c r="B88" i="4"/>
  <c r="H31" i="4"/>
  <c r="R18" i="5" s="1"/>
  <c r="S18" i="5" s="1"/>
  <c r="J18" i="5" s="1"/>
  <c r="B34" i="6"/>
  <c r="B25" i="6"/>
  <c r="O21" i="5"/>
  <c r="F34" i="3"/>
  <c r="F47" i="3"/>
  <c r="F60" i="3"/>
  <c r="F74" i="3"/>
  <c r="F88" i="3"/>
  <c r="F102" i="3"/>
  <c r="F87" i="4"/>
  <c r="O91" i="5"/>
  <c r="P91" i="5" s="1"/>
  <c r="O45" i="5"/>
  <c r="P45" i="5" s="1"/>
  <c r="O70" i="5"/>
  <c r="P70" i="5" s="1"/>
  <c r="T70" i="5" s="1"/>
  <c r="O95" i="5"/>
  <c r="O49" i="5"/>
  <c r="O66" i="5"/>
  <c r="H116" i="4"/>
  <c r="R92" i="5" s="1"/>
  <c r="S92" i="5" s="1"/>
  <c r="F77" i="4"/>
  <c r="R31" i="5"/>
  <c r="S31" i="5" s="1"/>
  <c r="J31" i="5" s="1"/>
  <c r="F56" i="3"/>
  <c r="R85" i="5"/>
  <c r="S85" i="5" s="1"/>
  <c r="J85" i="5" s="1"/>
  <c r="F85" i="3"/>
  <c r="O79" i="5"/>
  <c r="R44" i="5"/>
  <c r="S44" i="5" s="1"/>
  <c r="J44" i="5" s="1"/>
  <c r="H43" i="4"/>
  <c r="R29" i="5" s="1"/>
  <c r="S29" i="5" s="1"/>
  <c r="J29" i="5" s="1"/>
  <c r="H41" i="4"/>
  <c r="R27" i="5" s="1"/>
  <c r="S27" i="5" s="1"/>
  <c r="J27" i="5" s="1"/>
  <c r="F33" i="3"/>
  <c r="F46" i="3"/>
  <c r="F59" i="3"/>
  <c r="F73" i="3"/>
  <c r="F87" i="3"/>
  <c r="F101" i="3"/>
  <c r="O83" i="5"/>
  <c r="O37" i="5"/>
  <c r="P37" i="5" s="1"/>
  <c r="O87" i="5"/>
  <c r="P87" i="5" s="1"/>
  <c r="T87" i="5" s="1"/>
  <c r="O41" i="5"/>
  <c r="P41" i="5" s="1"/>
  <c r="O58" i="5"/>
  <c r="P58" i="5" s="1"/>
  <c r="T58" i="5" s="1"/>
  <c r="B41" i="4"/>
  <c r="H80" i="4"/>
  <c r="R62" i="5" s="1"/>
  <c r="S62" i="5" s="1"/>
  <c r="J62" i="5" s="1"/>
  <c r="R52" i="5"/>
  <c r="S52" i="5" s="1"/>
  <c r="J52" i="5" s="1"/>
  <c r="D34" i="6"/>
  <c r="O22" i="5"/>
  <c r="P22" i="5" s="1"/>
  <c r="T22" i="5" s="1"/>
  <c r="F35" i="3"/>
  <c r="F48" i="3"/>
  <c r="F61" i="3"/>
  <c r="F75" i="3"/>
  <c r="F89" i="3"/>
  <c r="F103" i="3"/>
  <c r="O28" i="5"/>
  <c r="O53" i="5"/>
  <c r="P53" i="5" s="1"/>
  <c r="O78" i="5"/>
  <c r="P78" i="5" s="1"/>
  <c r="T78" i="5" s="1"/>
  <c r="O32" i="5"/>
  <c r="O57" i="5"/>
  <c r="P57" i="5" s="1"/>
  <c r="O74" i="5"/>
  <c r="R53" i="5"/>
  <c r="S53" i="5" s="1"/>
  <c r="R28" i="5"/>
  <c r="S28" i="5" s="1"/>
  <c r="J28" i="5" s="1"/>
  <c r="R41" i="5"/>
  <c r="S41" i="5" s="1"/>
  <c r="J41" i="5" s="1"/>
  <c r="R45" i="5"/>
  <c r="S45" i="5" s="1"/>
  <c r="J45" i="5" s="1"/>
  <c r="F95" i="4"/>
  <c r="F110" i="4"/>
  <c r="C34" i="12"/>
  <c r="C46" i="12"/>
  <c r="O51" i="5"/>
  <c r="P51" i="5" s="1"/>
  <c r="R43" i="5"/>
  <c r="S43" i="5" s="1"/>
  <c r="J43" i="5" s="1"/>
  <c r="F83" i="3"/>
  <c r="F44" i="3"/>
  <c r="H32" i="4"/>
  <c r="R19" i="5" s="1"/>
  <c r="S19" i="5" s="1"/>
  <c r="J19" i="5" s="1"/>
  <c r="B86" i="4"/>
  <c r="H66" i="4"/>
  <c r="R50" i="5" s="1"/>
  <c r="S50" i="5" s="1"/>
  <c r="J50" i="5" s="1"/>
  <c r="F36" i="3"/>
  <c r="F49" i="3"/>
  <c r="F63" i="3"/>
  <c r="F76" i="3"/>
  <c r="F90" i="3"/>
  <c r="O40" i="5"/>
  <c r="R69" i="5"/>
  <c r="S69" i="5" s="1"/>
  <c r="J69" i="5" s="1"/>
  <c r="F76" i="4"/>
  <c r="R82" i="5"/>
  <c r="S82" i="5" s="1"/>
  <c r="J82" i="5" s="1"/>
  <c r="F29" i="3"/>
  <c r="F112" i="3"/>
  <c r="O23" i="5"/>
  <c r="P23" i="5" s="1"/>
  <c r="T23" i="5" s="1"/>
  <c r="F105" i="3"/>
  <c r="O36" i="5"/>
  <c r="O86" i="5"/>
  <c r="P86" i="5" s="1"/>
  <c r="T86" i="5" s="1"/>
  <c r="O82" i="5"/>
  <c r="P82" i="5" s="1"/>
  <c r="R25" i="5"/>
  <c r="S25" i="5" s="1"/>
  <c r="J25" i="5" s="1"/>
  <c r="F37" i="3"/>
  <c r="F50" i="3"/>
  <c r="F77" i="3"/>
  <c r="F91" i="3"/>
  <c r="F106" i="3"/>
  <c r="H74" i="4"/>
  <c r="R57" i="5" s="1"/>
  <c r="S57" i="5" s="1"/>
  <c r="J57" i="5" s="1"/>
  <c r="O44" i="5"/>
  <c r="P44" i="5" s="1"/>
  <c r="T44" i="5" s="1"/>
  <c r="O69" i="5"/>
  <c r="O94" i="5"/>
  <c r="P94" i="5" s="1"/>
  <c r="O48" i="5"/>
  <c r="P48" i="5" s="1"/>
  <c r="T48" i="5" s="1"/>
  <c r="O73" i="5"/>
  <c r="R34" i="5"/>
  <c r="S34" i="5" s="1"/>
  <c r="J34" i="5" s="1"/>
  <c r="F41" i="3"/>
  <c r="O80" i="5"/>
  <c r="P80" i="5" s="1"/>
  <c r="O88" i="5"/>
  <c r="P88" i="5" s="1"/>
  <c r="T88" i="5" s="1"/>
  <c r="F58" i="3"/>
  <c r="R33" i="5"/>
  <c r="S33" i="5" s="1"/>
  <c r="J33" i="5" s="1"/>
  <c r="R21" i="5"/>
  <c r="S21" i="5" s="1"/>
  <c r="J21" i="5" s="1"/>
  <c r="O61" i="5"/>
  <c r="P61" i="5" s="1"/>
  <c r="T61" i="5" s="1"/>
  <c r="O65" i="5"/>
  <c r="R35" i="5"/>
  <c r="S35" i="5" s="1"/>
  <c r="J35" i="5" s="1"/>
  <c r="B33" i="6"/>
  <c r="F64" i="3"/>
  <c r="O90" i="5"/>
  <c r="C47" i="12"/>
  <c r="R91" i="5"/>
  <c r="S91" i="5" s="1"/>
  <c r="J91" i="5" s="1"/>
  <c r="F24" i="3"/>
  <c r="F38" i="3"/>
  <c r="F51" i="3"/>
  <c r="F65" i="3"/>
  <c r="F79" i="3"/>
  <c r="F93" i="3"/>
  <c r="F107" i="3"/>
  <c r="O27" i="5"/>
  <c r="P27" i="5" s="1"/>
  <c r="O52" i="5"/>
  <c r="P52" i="5" s="1"/>
  <c r="T52" i="5" s="1"/>
  <c r="O77" i="5"/>
  <c r="O31" i="5"/>
  <c r="P31" i="5" s="1"/>
  <c r="O56" i="5"/>
  <c r="P56" i="5" s="1"/>
  <c r="T56" i="5" s="1"/>
  <c r="R38" i="5"/>
  <c r="S38" i="5" s="1"/>
  <c r="J38" i="5" s="1"/>
  <c r="R42" i="5"/>
  <c r="S42" i="5" s="1"/>
  <c r="J42" i="5" s="1"/>
  <c r="R46" i="5"/>
  <c r="S46" i="5" s="1"/>
  <c r="J46" i="5" s="1"/>
  <c r="H96" i="4"/>
  <c r="R76" i="5" s="1"/>
  <c r="S76" i="5" s="1"/>
  <c r="J76" i="5" s="1"/>
  <c r="P64" i="5"/>
  <c r="P81" i="5"/>
  <c r="T81" i="5" s="1"/>
  <c r="P93" i="5"/>
  <c r="Q93" i="5"/>
  <c r="H117" i="4" s="1"/>
  <c r="R93" i="5" s="1"/>
  <c r="S93" i="5" s="1"/>
  <c r="J93" i="5" s="1"/>
  <c r="P92" i="5"/>
  <c r="T92" i="5" s="1"/>
  <c r="P46" i="5"/>
  <c r="C39" i="12"/>
  <c r="C40" i="12"/>
  <c r="P28" i="5"/>
  <c r="C33" i="12"/>
  <c r="P36" i="5"/>
  <c r="P40" i="5"/>
  <c r="P30" i="5"/>
  <c r="T30" i="5" s="1"/>
  <c r="P95" i="5"/>
  <c r="C43" i="12"/>
  <c r="P35" i="5"/>
  <c r="P77" i="5"/>
  <c r="T77" i="5" s="1"/>
  <c r="P47" i="5"/>
  <c r="T47" i="5" s="1"/>
  <c r="P65" i="5"/>
  <c r="T65" i="5" s="1"/>
  <c r="P32" i="5"/>
  <c r="T32" i="5" s="1"/>
  <c r="P68" i="5"/>
  <c r="T68" i="5" s="1"/>
  <c r="P66" i="5"/>
  <c r="T66" i="5" s="1"/>
  <c r="P83" i="5"/>
  <c r="T83" i="5" s="1"/>
  <c r="P29" i="5"/>
  <c r="T29" i="5" s="1"/>
  <c r="P90" i="5"/>
  <c r="T90" i="5" s="1"/>
  <c r="P63" i="5"/>
  <c r="T63" i="5" s="1"/>
  <c r="P43" i="5"/>
  <c r="T43" i="5" s="1"/>
  <c r="P89" i="5"/>
  <c r="T89" i="5" s="1"/>
  <c r="P71" i="5"/>
  <c r="T71" i="5" s="1"/>
  <c r="P84" i="5"/>
  <c r="T84" i="5" s="1"/>
  <c r="C32" i="12"/>
  <c r="P38" i="5"/>
  <c r="P24" i="5"/>
  <c r="P72" i="5"/>
  <c r="Q95" i="5"/>
  <c r="H119" i="4" s="1"/>
  <c r="R95" i="5" s="1"/>
  <c r="S95" i="5" s="1"/>
  <c r="J95" i="5" s="1"/>
  <c r="C29" i="12"/>
  <c r="C31" i="12"/>
  <c r="P60" i="5"/>
  <c r="T60" i="5" s="1"/>
  <c r="P85" i="5"/>
  <c r="P25" i="5"/>
  <c r="T25" i="5" s="1"/>
  <c r="P73" i="5"/>
  <c r="T73" i="5" s="1"/>
  <c r="P55" i="5"/>
  <c r="T55" i="5" s="1"/>
  <c r="T18" i="5"/>
  <c r="P49" i="5"/>
  <c r="T49" i="5" s="1"/>
  <c r="P21" i="5"/>
  <c r="P67" i="5"/>
  <c r="P69" i="5"/>
  <c r="T69" i="5" s="1"/>
  <c r="J65" i="5"/>
  <c r="J79" i="5"/>
  <c r="J88" i="5"/>
  <c r="P39" i="5"/>
  <c r="T39" i="5" s="1"/>
  <c r="P33" i="5"/>
  <c r="J89" i="5"/>
  <c r="J92" i="5"/>
  <c r="P79" i="5"/>
  <c r="T79" i="5" s="1"/>
  <c r="P74" i="5"/>
  <c r="H7" i="15"/>
  <c r="D18" i="4" s="1"/>
  <c r="Q94" i="5"/>
  <c r="H118" i="4" s="1"/>
  <c r="R94" i="5" s="1"/>
  <c r="S94" i="5" s="1"/>
  <c r="J94" i="5" s="1"/>
  <c r="T45" i="5" l="1"/>
  <c r="T53" i="5"/>
  <c r="T37" i="5"/>
  <c r="T36" i="5"/>
  <c r="T27" i="5"/>
  <c r="T51" i="5"/>
  <c r="T35" i="5"/>
  <c r="H6" i="15"/>
  <c r="D17" i="4" s="1"/>
  <c r="H8" i="15"/>
  <c r="D19" i="4" s="1"/>
  <c r="T24" i="5"/>
  <c r="T67" i="5"/>
  <c r="T34" i="5"/>
  <c r="T50" i="5"/>
  <c r="T76" i="5"/>
  <c r="H4" i="15"/>
  <c r="D15" i="4" s="1"/>
  <c r="T91" i="5"/>
  <c r="E12" i="15" s="1"/>
  <c r="T62" i="5"/>
  <c r="H11" i="15"/>
  <c r="D22" i="4" s="1"/>
  <c r="H5" i="15"/>
  <c r="D16" i="4" s="1"/>
  <c r="T33" i="5"/>
  <c r="T64" i="5"/>
  <c r="J84" i="5"/>
  <c r="T57" i="5"/>
  <c r="E6" i="15" s="1"/>
  <c r="T46" i="5"/>
  <c r="T40" i="5"/>
  <c r="J53" i="5"/>
  <c r="H9" i="15"/>
  <c r="D20" i="4" s="1"/>
  <c r="T21" i="5"/>
  <c r="T72" i="5"/>
  <c r="T42" i="5"/>
  <c r="T41" i="5"/>
  <c r="H3" i="15"/>
  <c r="D14" i="4" s="1"/>
  <c r="H10" i="15"/>
  <c r="D21" i="4" s="1"/>
  <c r="T74" i="5"/>
  <c r="T82" i="5"/>
  <c r="T85" i="5"/>
  <c r="E11" i="15" s="1"/>
  <c r="T38" i="5"/>
  <c r="T28" i="5"/>
  <c r="T80" i="5"/>
  <c r="T19" i="5"/>
  <c r="T31" i="5"/>
  <c r="H12" i="15"/>
  <c r="D23" i="4" s="1"/>
  <c r="H2" i="15"/>
  <c r="D13" i="4" s="1"/>
  <c r="T93" i="5"/>
  <c r="T95" i="5"/>
  <c r="E7" i="15"/>
  <c r="E5" i="15"/>
  <c r="G6" i="15"/>
  <c r="I6" i="15" s="1"/>
  <c r="G5" i="15"/>
  <c r="E3" i="15"/>
  <c r="H13" i="15"/>
  <c r="D24" i="4" s="1"/>
  <c r="G11" i="15"/>
  <c r="T94" i="5"/>
  <c r="E2" i="15" l="1"/>
  <c r="E8" i="15"/>
  <c r="G7" i="15"/>
  <c r="F18" i="4" s="1"/>
  <c r="G12" i="15"/>
  <c r="F23" i="4" s="1"/>
  <c r="E13" i="15"/>
  <c r="E10" i="15"/>
  <c r="G9" i="15"/>
  <c r="F20" i="4" s="1"/>
  <c r="K6" i="15"/>
  <c r="G2" i="15"/>
  <c r="I2" i="15" s="1"/>
  <c r="E9" i="15"/>
  <c r="G3" i="15"/>
  <c r="I3" i="15" s="1"/>
  <c r="G14" i="4" s="1"/>
  <c r="G10" i="15"/>
  <c r="I10" i="15" s="1"/>
  <c r="E4" i="15"/>
  <c r="G4" i="15"/>
  <c r="F15" i="4" s="1"/>
  <c r="K5" i="15"/>
  <c r="K2" i="15"/>
  <c r="G8" i="15"/>
  <c r="F19" i="4" s="1"/>
  <c r="K3" i="15"/>
  <c r="F17" i="4"/>
  <c r="G13" i="15"/>
  <c r="I13" i="15" s="1"/>
  <c r="I7" i="15"/>
  <c r="G18" i="4" s="1"/>
  <c r="K10" i="15"/>
  <c r="D25" i="4" s="1"/>
  <c r="I5" i="15"/>
  <c r="F16" i="4"/>
  <c r="B11" i="12"/>
  <c r="G17" i="4"/>
  <c r="F22" i="4"/>
  <c r="I11" i="15"/>
  <c r="M3" i="15" l="1"/>
  <c r="I9" i="15"/>
  <c r="F13" i="4"/>
  <c r="I4" i="15"/>
  <c r="B9" i="12" s="1"/>
  <c r="G13" i="4"/>
  <c r="B7" i="12"/>
  <c r="I12" i="15"/>
  <c r="B8" i="12"/>
  <c r="F21" i="4"/>
  <c r="M2" i="15"/>
  <c r="F14" i="4"/>
  <c r="I8" i="15"/>
  <c r="G19" i="4" s="1"/>
  <c r="B12" i="12"/>
  <c r="G12" i="12" s="1"/>
  <c r="J8" i="15"/>
  <c r="D6" i="12" s="1"/>
  <c r="E6" i="12" s="1"/>
  <c r="K11" i="15"/>
  <c r="F25" i="4" s="1"/>
  <c r="G25" i="4" s="1"/>
  <c r="F24" i="4"/>
  <c r="B18" i="12"/>
  <c r="G24" i="4"/>
  <c r="F11" i="12"/>
  <c r="E11" i="12"/>
  <c r="D11" i="12"/>
  <c r="C11" i="12"/>
  <c r="G11" i="12"/>
  <c r="B17" i="12"/>
  <c r="G23" i="4"/>
  <c r="B16" i="12"/>
  <c r="G22" i="4"/>
  <c r="B15" i="12"/>
  <c r="G21" i="4"/>
  <c r="B10" i="12"/>
  <c r="G16" i="4"/>
  <c r="B14" i="12"/>
  <c r="G20" i="4"/>
  <c r="G15" i="4" l="1"/>
  <c r="B13" i="12"/>
  <c r="G13" i="12" s="1"/>
  <c r="F13" i="12"/>
  <c r="D13" i="12"/>
  <c r="C13" i="12"/>
  <c r="C12" i="12"/>
  <c r="D12" i="12"/>
  <c r="E12" i="12"/>
  <c r="F12" i="12"/>
  <c r="E17" i="12"/>
  <c r="D17" i="12"/>
  <c r="G17" i="12"/>
  <c r="C17" i="12"/>
  <c r="F17" i="12"/>
  <c r="G14" i="12"/>
  <c r="C14" i="12"/>
  <c r="F14" i="12"/>
  <c r="E14" i="12"/>
  <c r="D14" i="12"/>
  <c r="G15" i="12"/>
  <c r="F15" i="12"/>
  <c r="E15" i="12"/>
  <c r="D15" i="12"/>
  <c r="C15" i="12"/>
  <c r="G16" i="12"/>
  <c r="C16" i="12"/>
  <c r="F16" i="12"/>
  <c r="E16" i="12"/>
  <c r="D16" i="12"/>
  <c r="E13" i="12" l="1"/>
</calcChain>
</file>

<file path=xl/sharedStrings.xml><?xml version="1.0" encoding="utf-8"?>
<sst xmlns="http://schemas.openxmlformats.org/spreadsheetml/2006/main" count="4078" uniqueCount="2346">
  <si>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</si>
  <si>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</si>
  <si>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</si>
  <si>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</si>
  <si>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</si>
  <si>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</si>
  <si>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</si>
  <si>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</si>
  <si>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</si>
  <si>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</si>
  <si>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</si>
  <si>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</si>
  <si>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</si>
  <si>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</si>
  <si>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</si>
  <si>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</si>
  <si>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</si>
  <si>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</si>
  <si>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</si>
  <si>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</si>
  <si>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</si>
  <si>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</si>
  <si>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</si>
  <si>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</si>
  <si>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</si>
  <si>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</si>
  <si>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</si>
  <si>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</si>
  <si>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</si>
  <si>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</si>
  <si>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</si>
  <si>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</si>
  <si>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</si>
  <si>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</si>
  <si>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</si>
  <si>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</si>
  <si>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</si>
  <si>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</si>
  <si>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</si>
  <si>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</si>
  <si>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</si>
  <si>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</si>
  <si>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</si>
  <si>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</si>
  <si>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</si>
  <si>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</si>
  <si>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</si>
  <si>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</si>
  <si>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</si>
  <si>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</si>
  <si>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</si>
  <si>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</si>
  <si>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</si>
  <si>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</si>
  <si>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</si>
  <si>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</si>
  <si>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</si>
  <si>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</si>
  <si>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</si>
  <si>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</si>
  <si>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</si>
  <si>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</si>
  <si>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</si>
  <si>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</si>
  <si>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</si>
  <si>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</si>
  <si>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</si>
  <si>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</si>
  <si>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</si>
  <si>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</si>
  <si>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</si>
  <si>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</si>
  <si>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</si>
  <si>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</si>
  <si>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</si>
  <si>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</si>
  <si>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</si>
  <si>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</si>
  <si>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</si>
  <si>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</si>
  <si>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</si>
  <si>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</si>
  <si>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</si>
  <si>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</si>
  <si>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</si>
  <si>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</si>
  <si>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</si>
  <si>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</si>
  <si>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</si>
  <si>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</si>
  <si>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</si>
  <si>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</si>
  <si>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</si>
  <si>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</si>
  <si>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</si>
  <si>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</si>
  <si>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</si>
  <si>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</si>
  <si>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</si>
  <si>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</si>
  <si>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</si>
  <si>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</si>
  <si>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</si>
  <si>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</si>
  <si>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</si>
  <si>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</si>
  <si>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</si>
  <si>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</si>
  <si>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</si>
  <si>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</si>
  <si>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</si>
  <si>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</si>
  <si>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</si>
  <si>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</si>
  <si>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</si>
  <si>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</si>
  <si>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</si>
  <si>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</si>
  <si>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</si>
  <si>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</si>
  <si>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</si>
  <si>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</si>
  <si>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</si>
  <si>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</si>
  <si>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</si>
  <si>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</si>
  <si>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</si>
  <si>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</si>
  <si>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</si>
  <si>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</si>
  <si>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</si>
  <si>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</si>
  <si>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</si>
  <si>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</si>
  <si>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</si>
  <si>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</si>
  <si>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</si>
  <si>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</si>
  <si>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</si>
  <si>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</si>
  <si>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</si>
  <si>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</si>
  <si>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</si>
  <si>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</si>
  <si>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</si>
  <si>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</si>
  <si>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</si>
  <si>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</si>
  <si>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</si>
  <si>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</si>
  <si>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</si>
  <si>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</si>
  <si>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</si>
  <si>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</si>
  <si>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</si>
  <si>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</si>
  <si>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</si>
  <si>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</si>
  <si>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</si>
  <si>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</si>
  <si>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</si>
  <si>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</si>
  <si>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</si>
  <si>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</si>
  <si>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</si>
  <si>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</si>
  <si>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</si>
  <si>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</si>
  <si>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</si>
  <si>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</si>
  <si>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</si>
  <si>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</si>
  <si>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</si>
  <si>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</si>
  <si>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</si>
  <si>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</si>
  <si>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</si>
  <si>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</si>
  <si>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</si>
  <si>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</si>
  <si>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</si>
  <si>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</si>
  <si>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</si>
  <si>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</si>
  <si>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</si>
  <si>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</si>
  <si>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</si>
  <si>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</si>
  <si>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</si>
  <si>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</si>
  <si>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</si>
  <si>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</si>
  <si>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</si>
  <si>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</si>
  <si>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</si>
  <si>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</si>
  <si>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</si>
  <si>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</si>
  <si>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</si>
  <si>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</si>
  <si>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</si>
  <si>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</si>
  <si>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</si>
  <si>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</si>
  <si>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</si>
  <si>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</si>
  <si>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</si>
  <si>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</si>
  <si>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</si>
  <si>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</si>
  <si>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</si>
  <si>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</si>
  <si>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</si>
  <si>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</si>
  <si>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</si>
  <si>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</si>
  <si>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</si>
  <si>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</si>
  <si>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</si>
  <si>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</si>
  <si>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</si>
  <si>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</si>
  <si>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</si>
  <si>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</si>
  <si>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</si>
  <si>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</si>
  <si>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</si>
  <si>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</si>
  <si>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</si>
  <si>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</si>
  <si>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</si>
  <si>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</si>
  <si>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</si>
  <si>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</si>
  <si>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</si>
  <si>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</si>
  <si>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</si>
  <si>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</si>
  <si>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</si>
  <si>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</si>
  <si>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</si>
  <si>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</si>
  <si>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</si>
  <si>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</si>
  <si>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</si>
  <si>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</si>
  <si>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</si>
  <si>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</si>
  <si>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</si>
  <si>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</si>
  <si>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</si>
  <si>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</si>
  <si>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</si>
  <si>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</si>
  <si>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</si>
  <si>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</si>
  <si>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</si>
  <si>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</si>
  <si>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</si>
  <si>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</si>
  <si>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</si>
  <si>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</si>
  <si>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</si>
  <si>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</si>
  <si>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</si>
  <si>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</si>
  <si>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</si>
  <si>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</si>
  <si>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</si>
  <si>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</si>
  <si>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</si>
  <si>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</si>
  <si>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</si>
  <si>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</si>
  <si>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</si>
  <si>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</si>
  <si>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</si>
  <si>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</si>
  <si>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</si>
  <si>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</si>
  <si>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</si>
  <si>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</si>
  <si>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</si>
  <si>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</si>
  <si>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</si>
  <si>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</si>
  <si>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</si>
  <si>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</si>
  <si>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</si>
  <si>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</si>
  <si>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</si>
  <si>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</si>
  <si>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</si>
  <si>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</si>
  <si>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</si>
  <si>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</si>
  <si>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</si>
  <si>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</si>
  <si>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</si>
  <si>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</si>
  <si>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</si>
  <si>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</si>
  <si>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</si>
  <si>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</si>
  <si>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</si>
  <si>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</si>
  <si>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</si>
  <si>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</si>
  <si>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</si>
  <si>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</si>
  <si>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</si>
  <si>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</si>
  <si>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</si>
  <si>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</si>
  <si>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</si>
  <si>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</si>
  <si>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</si>
  <si>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</si>
  <si>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</si>
  <si>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</si>
  <si>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</si>
  <si>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</si>
  <si>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</si>
  <si>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</si>
  <si>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</si>
  <si>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</si>
  <si>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</si>
  <si>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</si>
  <si>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</si>
  <si>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</si>
  <si>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</si>
  <si>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</si>
  <si>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</si>
  <si>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</si>
  <si>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</si>
  <si>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</si>
  <si>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</si>
  <si>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</si>
  <si>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</si>
  <si>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</si>
  <si>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</si>
  <si>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</si>
  <si>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</si>
  <si>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</si>
  <si>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</si>
  <si>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</si>
  <si>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</si>
  <si>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</si>
  <si>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</si>
  <si>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</si>
  <si>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</si>
  <si>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</si>
  <si>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</si>
  <si>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</si>
  <si>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</si>
  <si>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</si>
  <si>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</si>
  <si>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</si>
  <si>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</si>
  <si>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</si>
  <si>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</si>
  <si>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</si>
  <si>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</si>
  <si>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</si>
  <si>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</si>
  <si>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</si>
  <si>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</si>
  <si>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</si>
  <si>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</si>
  <si>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</si>
  <si>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</si>
  <si>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</si>
  <si>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</si>
  <si>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</si>
  <si>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</si>
  <si>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</si>
  <si>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</si>
  <si>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</si>
  <si>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</si>
  <si>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</si>
  <si>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</si>
  <si>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</si>
  <si>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</si>
  <si>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</si>
  <si>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</si>
  <si>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</si>
  <si>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</si>
  <si>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</si>
  <si>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</si>
  <si>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</si>
  <si>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</si>
  <si>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</si>
  <si>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</si>
  <si>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</si>
  <si>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</si>
  <si>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</si>
  <si>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</si>
  <si>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</si>
  <si>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</si>
  <si>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</si>
  <si>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</si>
  <si>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</si>
  <si>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</si>
  <si>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</si>
  <si>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</si>
  <si>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</si>
  <si>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</si>
  <si>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</si>
  <si>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</si>
  <si>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</si>
  <si>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</si>
  <si>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</si>
  <si>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</si>
  <si>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</si>
  <si>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</si>
  <si>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</si>
  <si>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</si>
  <si>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</si>
  <si>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</si>
  <si>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</si>
  <si>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</si>
  <si>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</si>
  <si>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</si>
  <si>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</si>
  <si>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</si>
  <si>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</si>
  <si>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</si>
  <si>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</si>
  <si>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</si>
  <si>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</si>
  <si>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</si>
  <si>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</si>
  <si>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</si>
  <si>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</si>
  <si>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</si>
  <si>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</si>
  <si>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</si>
  <si>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</si>
  <si>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</si>
  <si>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</si>
  <si>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</si>
  <si>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</si>
  <si>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</si>
  <si>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</si>
  <si>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</si>
  <si>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</si>
  <si>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</si>
  <si>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</si>
  <si>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</si>
  <si>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</si>
  <si>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</si>
  <si>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</si>
  <si>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</si>
  <si>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</si>
  <si>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</si>
  <si>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</si>
  <si>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</si>
  <si>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</si>
  <si>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</si>
  <si>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</si>
  <si>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</si>
  <si>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</si>
  <si>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</si>
  <si>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</si>
  <si>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</si>
  <si>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</si>
  <si>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</si>
  <si>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</si>
  <si>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</si>
  <si>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</si>
  <si>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</si>
  <si>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</si>
  <si>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</si>
  <si>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</si>
  <si>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</si>
  <si>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</si>
  <si>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</si>
  <si>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</si>
  <si>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</si>
  <si>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</si>
  <si>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</si>
  <si>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</si>
  <si>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</si>
  <si>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</si>
  <si>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</si>
  <si>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</si>
  <si>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</si>
  <si>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</si>
  <si>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</si>
  <si>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</si>
  <si>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</si>
  <si>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</si>
  <si>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</si>
  <si>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</si>
  <si>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</si>
  <si>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</si>
  <si>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</si>
  <si>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</si>
  <si>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</si>
  <si>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</si>
  <si>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</si>
  <si>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</si>
  <si>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</si>
  <si>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</si>
  <si>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</si>
  <si>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</si>
  <si>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</si>
  <si>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</si>
  <si>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</si>
  <si>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</si>
  <si>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</si>
  <si>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</si>
  <si>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</si>
  <si>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</si>
  <si>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</si>
  <si>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</si>
  <si>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</si>
  <si>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</si>
  <si>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</si>
  <si>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</si>
  <si>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</si>
  <si>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</si>
  <si>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</si>
  <si>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</si>
  <si>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</si>
  <si>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</si>
  <si>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</si>
  <si>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</si>
  <si>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</si>
  <si>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</si>
  <si>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</si>
  <si>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</si>
  <si>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</si>
  <si>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</si>
  <si>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</si>
  <si>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</si>
  <si>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</si>
  <si>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</si>
  <si>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</si>
  <si>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</si>
  <si>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</si>
  <si>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</si>
  <si>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</si>
  <si>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</si>
  <si>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</si>
  <si>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</si>
  <si>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</si>
  <si>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</si>
  <si>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</si>
  <si>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</si>
  <si>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</si>
  <si>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</si>
  <si>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</si>
  <si>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</si>
  <si>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</si>
  <si>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</si>
  <si>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</si>
  <si>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</si>
  <si>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</si>
  <si>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</si>
  <si>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</si>
  <si>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</si>
  <si>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</si>
  <si>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</si>
  <si>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</si>
  <si>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</si>
  <si>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</si>
  <si>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</si>
  <si>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</si>
  <si>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</si>
  <si>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</si>
  <si>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</si>
  <si>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</si>
  <si>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</si>
  <si>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</si>
  <si>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</si>
  <si>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</si>
  <si>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</si>
  <si>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</si>
  <si>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</si>
  <si>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</si>
  <si>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</si>
  <si>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</si>
  <si>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</si>
  <si>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</si>
  <si>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</si>
  <si>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</si>
  <si>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</si>
  <si>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</si>
  <si>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</si>
  <si>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</si>
  <si>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</si>
  <si>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</si>
  <si>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</si>
  <si>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</si>
  <si>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</si>
  <si>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</si>
  <si>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</si>
  <si>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</si>
  <si>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</si>
  <si>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</si>
  <si>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</si>
  <si>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</si>
  <si>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</si>
  <si>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</si>
  <si>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</si>
  <si>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</si>
  <si>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</si>
  <si>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</si>
  <si>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</si>
  <si>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</si>
  <si>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</si>
  <si>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</si>
  <si>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</si>
  <si>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</si>
  <si>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</si>
  <si>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</si>
  <si>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</si>
  <si>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</si>
  <si>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</si>
  <si>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</si>
  <si>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</si>
  <si>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</si>
  <si>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</si>
  <si>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</si>
  <si>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</si>
  <si>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</si>
  <si>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</si>
  <si>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</si>
  <si>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</si>
  <si>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</si>
  <si>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</si>
  <si>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</si>
  <si>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</si>
  <si>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</si>
  <si>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</si>
  <si>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</si>
  <si>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</si>
  <si>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</si>
  <si>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</si>
  <si>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</si>
  <si>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</si>
  <si>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</si>
  <si>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</si>
  <si>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</si>
  <si>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</si>
  <si>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</si>
  <si>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</si>
  <si>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</si>
  <si>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</si>
  <si>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</si>
  <si>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</si>
  <si>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</si>
  <si>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</si>
  <si>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</si>
  <si>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</si>
  <si>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</si>
  <si>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</si>
  <si>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</si>
  <si>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</si>
  <si>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</si>
  <si>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</si>
  <si>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</si>
  <si>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</si>
  <si>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</si>
  <si>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</si>
  <si>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</si>
  <si>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</si>
  <si>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</si>
  <si>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</si>
  <si>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</si>
  <si>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</si>
  <si>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</si>
  <si>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</si>
  <si>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</si>
  <si>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</si>
  <si>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</si>
  <si>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</si>
  <si>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</si>
  <si>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</si>
  <si>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</si>
  <si>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</si>
  <si>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</si>
  <si>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</si>
  <si>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</si>
  <si>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</si>
  <si>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</si>
  <si>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</si>
  <si>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</si>
  <si>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</si>
  <si>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</si>
  <si>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</si>
  <si>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</si>
  <si>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</si>
  <si>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</si>
  <si>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</si>
  <si>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</si>
  <si>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</si>
  <si>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</si>
  <si>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</si>
  <si>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</si>
  <si>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</si>
  <si>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</si>
  <si>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</si>
  <si>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</si>
  <si>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</si>
  <si>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</si>
  <si>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</si>
  <si>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</si>
  <si>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</si>
  <si>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</si>
  <si>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</si>
  <si>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</si>
  <si>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</si>
  <si>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</si>
  <si>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</si>
  <si>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</si>
  <si>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</si>
  <si>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</si>
  <si>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</si>
  <si>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</si>
  <si>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</si>
  <si>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</si>
  <si>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</si>
  <si>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</si>
  <si>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</si>
  <si>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</si>
  <si>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</si>
  <si>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</si>
  <si>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</si>
  <si>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</si>
  <si>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</si>
  <si>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</si>
  <si>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</si>
  <si>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</si>
  <si>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</si>
  <si>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</si>
  <si>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</si>
  <si>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</si>
  <si>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</si>
  <si>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</si>
  <si>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</si>
  <si>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</si>
  <si>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</si>
  <si>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</si>
  <si>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</si>
  <si>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</si>
  <si>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</si>
  <si>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</si>
  <si>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</si>
  <si>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</si>
  <si>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</si>
  <si>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</si>
  <si>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</si>
  <si>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</si>
  <si>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</si>
  <si>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</si>
  <si>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</si>
  <si>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</si>
  <si>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</si>
  <si>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</si>
  <si>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</si>
  <si>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</si>
  <si>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</si>
  <si>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</si>
  <si>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</si>
  <si>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</si>
  <si>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</si>
  <si>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</si>
  <si>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</si>
  <si>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</si>
  <si>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</si>
  <si>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</si>
  <si>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</si>
  <si>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</si>
  <si>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</si>
  <si>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</si>
  <si>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</si>
  <si>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</si>
  <si>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</si>
  <si>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</si>
  <si>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</si>
  <si>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</si>
  <si>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</si>
  <si>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</si>
  <si>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</si>
  <si>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</si>
  <si>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</si>
  <si>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</si>
  <si>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</si>
  <si>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</si>
  <si>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</si>
  <si>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</si>
  <si>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</si>
  <si>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</si>
  <si>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</si>
  <si>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</si>
  <si>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</si>
  <si>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</si>
  <si>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</si>
  <si>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</si>
  <si>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</si>
  <si>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</si>
  <si>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</si>
  <si>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</si>
  <si>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</si>
  <si>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</si>
  <si>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</si>
  <si>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</si>
  <si>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</si>
  <si>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</si>
  <si>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</si>
  <si>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</si>
  <si>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</si>
  <si>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</si>
  <si>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</si>
  <si>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</si>
  <si>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</si>
  <si>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</si>
  <si>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</si>
  <si>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</si>
  <si>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</si>
  <si>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</si>
  <si>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</si>
  <si>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</si>
  <si>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</si>
  <si>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</si>
  <si>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</si>
  <si>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</si>
  <si>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</si>
  <si>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</si>
  <si>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</si>
  <si>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</si>
  <si>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</si>
  <si>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</si>
  <si>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</si>
  <si>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</si>
  <si>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</si>
  <si>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</si>
  <si>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</si>
  <si>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</si>
  <si>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</si>
  <si>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</si>
  <si>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</si>
  <si>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</si>
  <si>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</si>
  <si>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</si>
  <si>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</si>
  <si>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</si>
  <si>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</si>
  <si>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</si>
  <si>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</si>
  <si>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</si>
  <si>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</si>
  <si>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</si>
  <si>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</si>
  <si>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</si>
  <si>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</si>
  <si>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</si>
  <si>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</si>
  <si>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</si>
  <si>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</si>
  <si>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</si>
  <si>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</si>
  <si>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</si>
  <si>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</si>
  <si>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</si>
  <si>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</si>
  <si>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</si>
  <si>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</si>
  <si>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</si>
  <si>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</si>
  <si>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</si>
  <si>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</si>
  <si>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</si>
  <si>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</si>
  <si>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</si>
  <si>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</si>
  <si>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</si>
  <si>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</si>
  <si>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</si>
  <si>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</si>
  <si>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</si>
  <si>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</si>
  <si>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</si>
  <si>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</si>
  <si>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</si>
  <si>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</si>
  <si>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</si>
  <si>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</si>
  <si>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</si>
  <si>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</si>
  <si>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</si>
  <si>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</si>
  <si>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</si>
  <si>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</si>
  <si>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</si>
  <si>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</si>
  <si>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</si>
  <si>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</si>
  <si>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</si>
  <si>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</si>
  <si>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</si>
  <si>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</si>
  <si>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</si>
  <si>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</si>
  <si>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</si>
  <si>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</si>
  <si>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</si>
  <si>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</si>
  <si>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</si>
  <si>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</si>
  <si>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</si>
  <si>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</si>
  <si>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</si>
  <si>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</si>
  <si>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</si>
  <si>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</si>
  <si>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</si>
  <si>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</si>
  <si>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</si>
  <si>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</si>
  <si>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</si>
  <si>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</si>
  <si>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</si>
  <si>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</si>
  <si>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</si>
  <si>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</si>
  <si>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</si>
  <si>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</si>
  <si>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</si>
  <si>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</si>
  <si>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</si>
  <si>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</si>
  <si>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</si>
  <si>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</si>
  <si>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</si>
  <si>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</si>
  <si>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</si>
  <si>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</si>
  <si>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</si>
  <si>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</si>
  <si>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</si>
  <si>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</si>
  <si>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</si>
  <si>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</si>
  <si>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</si>
  <si>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</si>
  <si>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</si>
  <si>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</si>
  <si>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</si>
  <si>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</si>
  <si>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</si>
  <si>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</si>
  <si>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</si>
  <si>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</si>
  <si>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</si>
  <si>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</si>
  <si>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</si>
  <si>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</si>
  <si>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</si>
  <si>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</si>
  <si>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</si>
  <si>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</si>
  <si>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</si>
  <si>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</si>
  <si>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</si>
  <si>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</si>
  <si>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</si>
  <si>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</si>
  <si>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</si>
  <si>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</si>
  <si>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</si>
  <si>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</si>
  <si>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</si>
  <si>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</si>
  <si>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</si>
  <si>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</si>
  <si>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</si>
  <si>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</si>
  <si>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</si>
  <si>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</si>
  <si>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</si>
  <si>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</si>
  <si>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</si>
  <si>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</si>
  <si>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</si>
  <si>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</si>
  <si>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</si>
  <si>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</si>
  <si>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</si>
  <si>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</si>
  <si>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</si>
  <si>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</si>
  <si>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</si>
  <si>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</si>
  <si>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</si>
  <si>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</si>
  <si>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</si>
  <si>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</si>
  <si>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</si>
  <si>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</si>
  <si>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</si>
  <si>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</si>
  <si>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</si>
  <si>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</si>
  <si>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</si>
  <si>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</si>
  <si>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</si>
  <si>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</si>
  <si>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</si>
  <si>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</si>
  <si>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</si>
  <si>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</si>
  <si>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</si>
  <si>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</si>
  <si>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</si>
  <si>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</si>
  <si>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</si>
  <si>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</si>
  <si>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</si>
  <si>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</si>
  <si>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</si>
  <si>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</si>
  <si>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</si>
  <si>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</si>
  <si>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</si>
  <si>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</si>
  <si>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</si>
  <si>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</si>
  <si>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</si>
  <si>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</si>
  <si>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</si>
  <si>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</si>
  <si>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</si>
  <si>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</si>
  <si>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</si>
  <si>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</si>
  <si>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</si>
  <si>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</si>
  <si>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</si>
  <si>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</si>
  <si>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</si>
  <si>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</si>
  <si>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</si>
  <si>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</si>
  <si>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</si>
  <si>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</si>
  <si>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</si>
  <si>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</si>
  <si>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</si>
  <si>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</si>
  <si>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</si>
  <si>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</si>
  <si>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</si>
  <si>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</si>
  <si>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</si>
  <si>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</si>
  <si>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</si>
  <si>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</si>
  <si>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</si>
  <si>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</si>
  <si>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</si>
  <si>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</si>
  <si>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</si>
  <si>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</si>
  <si>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</si>
  <si>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</si>
  <si>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</si>
  <si>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</si>
  <si>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</si>
  <si>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</si>
  <si>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</si>
  <si>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</si>
  <si>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</si>
  <si>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</si>
  <si>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</si>
  <si>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</si>
  <si>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</si>
  <si>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</si>
  <si>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</si>
  <si>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</si>
  <si>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</si>
  <si>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</si>
  <si>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</si>
  <si>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</si>
  <si>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</si>
  <si>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</si>
  <si>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</si>
  <si>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</si>
  <si>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</si>
  <si>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</si>
  <si>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</si>
  <si>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</si>
  <si>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</si>
  <si>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</si>
  <si>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</si>
  <si>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</si>
  <si>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</si>
  <si>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</si>
  <si>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</si>
  <si>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</si>
  <si>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</si>
  <si>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</si>
  <si>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</si>
  <si>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</si>
  <si>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</si>
  <si>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</si>
  <si>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</si>
  <si>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</si>
  <si>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</si>
  <si>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</si>
  <si>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</si>
  <si>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</si>
  <si>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</si>
  <si>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</si>
  <si>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</si>
  <si>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</si>
  <si>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</si>
  <si>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</si>
  <si>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</si>
  <si>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</si>
  <si>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</si>
  <si>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</si>
  <si>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</si>
  <si>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</si>
  <si>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</si>
  <si>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</si>
  <si>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</si>
  <si>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</si>
  <si>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</si>
  <si>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</si>
  <si>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</si>
  <si>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</si>
  <si>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</si>
  <si>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</si>
  <si>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</si>
  <si>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</si>
  <si>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</si>
  <si>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</si>
  <si>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</si>
  <si>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</si>
  <si>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</si>
  <si>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</si>
  <si>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</si>
  <si>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</si>
  <si>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</si>
  <si>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</si>
  <si>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</si>
  <si>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</si>
  <si>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</si>
  <si>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</si>
  <si>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</si>
  <si>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</si>
  <si>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</si>
  <si>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</si>
  <si>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</si>
  <si>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</si>
  <si>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</si>
  <si>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</si>
  <si>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</si>
  <si>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</si>
  <si>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</si>
  <si>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</si>
  <si>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</si>
  <si>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</si>
  <si>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</si>
  <si>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</si>
  <si>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</si>
  <si>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</si>
  <si>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</si>
  <si>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</si>
  <si>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</si>
  <si>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</si>
  <si>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</si>
  <si>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</si>
  <si>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</si>
  <si>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</si>
  <si>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</si>
  <si>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</si>
  <si>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</si>
  <si>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</si>
  <si>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</si>
  <si>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</si>
  <si>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</si>
  <si>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</si>
  <si>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</si>
  <si>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</si>
  <si>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</si>
  <si>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</si>
  <si>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</si>
  <si>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</si>
  <si>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</si>
  <si>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</si>
  <si>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</si>
  <si>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</si>
  <si>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</si>
  <si>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</si>
  <si>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</si>
  <si>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</si>
  <si>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</si>
  <si>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</si>
  <si>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</si>
  <si>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</si>
  <si>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</si>
  <si>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</si>
  <si>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</si>
  <si>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</si>
  <si>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</si>
  <si>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</si>
  <si>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</si>
  <si>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</si>
  <si>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</si>
  <si>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</si>
  <si>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</si>
  <si>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</si>
  <si>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</si>
  <si>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</si>
  <si>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</si>
  <si>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</si>
  <si>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</si>
  <si>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</si>
  <si>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</si>
  <si>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</si>
  <si>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</si>
  <si>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</si>
  <si>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</si>
  <si>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</si>
  <si>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</si>
  <si>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</si>
  <si>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</si>
  <si>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</si>
  <si>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</si>
  <si>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</si>
  <si>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</si>
  <si>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</si>
  <si>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</si>
  <si>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</si>
  <si>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</si>
  <si>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</si>
  <si>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</si>
  <si>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</si>
  <si>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</si>
  <si>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</si>
  <si>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</si>
  <si>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</si>
  <si>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</si>
  <si>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</si>
  <si>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</si>
  <si>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</si>
  <si>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</si>
  <si>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</si>
  <si>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</si>
  <si>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</si>
  <si>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</si>
  <si>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</si>
  <si>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</si>
  <si>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</si>
  <si>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</si>
  <si>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</si>
  <si>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</si>
  <si>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</si>
  <si>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</si>
  <si>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</si>
  <si>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</si>
  <si>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</si>
  <si>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</si>
  <si>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</si>
  <si>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</si>
  <si>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</si>
  <si>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</si>
  <si>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</si>
  <si>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</si>
  <si>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</si>
  <si>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</si>
  <si>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</si>
  <si>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</si>
  <si>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</si>
  <si>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</si>
  <si>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</si>
  <si>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</si>
  <si>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</si>
  <si>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</si>
  <si>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</si>
  <si>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</si>
  <si>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</si>
  <si>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</si>
  <si>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</si>
  <si>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</si>
  <si>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</si>
  <si>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</si>
  <si>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</si>
  <si>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</si>
  <si>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</si>
  <si>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</si>
  <si>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</si>
  <si>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</si>
  <si>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</si>
  <si>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</si>
  <si>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</si>
  <si>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</si>
  <si>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</si>
  <si>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</si>
  <si>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</si>
  <si>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</si>
  <si>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</si>
  <si>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</si>
  <si>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</si>
  <si>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</si>
  <si>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</si>
  <si>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</si>
  <si>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</si>
  <si>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</si>
  <si>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</si>
  <si>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</si>
  <si>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</si>
  <si>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</si>
  <si>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</si>
  <si>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</si>
  <si>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</si>
  <si>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</si>
  <si>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</si>
  <si>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</si>
  <si>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</si>
  <si>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</si>
  <si>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</si>
  <si>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</si>
  <si>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</si>
  <si>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</si>
  <si>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</si>
  <si>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</si>
  <si>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</si>
  <si>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</si>
  <si>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</si>
  <si>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</si>
  <si>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</si>
  <si>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</si>
  <si>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</si>
  <si>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</si>
  <si>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</si>
  <si>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</si>
  <si>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</si>
  <si>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</si>
  <si>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</si>
  <si>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</si>
  <si>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</si>
  <si>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</si>
  <si>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</si>
  <si>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</si>
  <si>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</si>
  <si>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</si>
  <si>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</si>
  <si>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</si>
  <si>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</si>
  <si>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</si>
  <si>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</si>
  <si>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</si>
  <si>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</si>
  <si>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</si>
  <si>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</si>
  <si>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</si>
  <si>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</si>
  <si>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</si>
  <si>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</si>
  <si>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</si>
  <si>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</si>
  <si>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</si>
  <si>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</si>
  <si>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</si>
  <si>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</si>
  <si>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</si>
  <si>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</si>
  <si>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</si>
  <si>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</si>
  <si>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</si>
  <si>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</si>
  <si>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</si>
  <si>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</si>
  <si>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</si>
  <si>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</si>
  <si>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</si>
  <si>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</si>
  <si>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</si>
  <si>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</si>
  <si>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</si>
  <si>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</si>
  <si>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</si>
  <si>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</si>
  <si>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</si>
  <si>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</si>
  <si>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</si>
  <si>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</si>
  <si>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</si>
  <si>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</si>
  <si>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</si>
  <si>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</si>
  <si>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</si>
  <si>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</si>
  <si>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</si>
  <si>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</si>
  <si>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</si>
  <si>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</si>
  <si>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</si>
  <si>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</si>
  <si>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</si>
  <si>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</si>
  <si>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</si>
  <si>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</si>
  <si>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</si>
  <si>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</si>
  <si>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</si>
  <si>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</si>
  <si>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</si>
  <si>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</si>
  <si>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</si>
  <si>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</si>
  <si>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</si>
  <si>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</si>
  <si>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</si>
  <si>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</si>
  <si>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</si>
  <si>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</si>
  <si>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</si>
  <si>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</si>
  <si>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</si>
  <si>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</si>
  <si>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</si>
  <si>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</si>
  <si>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</si>
  <si>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</si>
  <si>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</si>
  <si>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</si>
  <si>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</si>
  <si>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</si>
  <si>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</si>
  <si>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</si>
  <si>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</si>
  <si>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</si>
  <si>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</si>
  <si>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</si>
  <si>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</si>
  <si>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</si>
  <si>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</si>
  <si>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</si>
  <si>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</si>
  <si>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</si>
  <si>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</si>
  <si>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</si>
  <si>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</si>
  <si>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</si>
  <si>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</si>
  <si>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</si>
  <si>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</si>
  <si>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</si>
  <si>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</si>
  <si>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</si>
  <si>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</si>
  <si>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</si>
  <si>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</si>
  <si>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</si>
  <si>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</si>
  <si>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</si>
  <si>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</si>
  <si>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</si>
  <si>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</si>
  <si>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</si>
  <si>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</si>
  <si>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</si>
  <si>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</si>
  <si>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</si>
  <si>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</si>
  <si>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</si>
  <si>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</si>
  <si>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</si>
  <si>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</si>
  <si>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</si>
  <si>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</si>
  <si>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</si>
  <si>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</si>
  <si>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</si>
  <si>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</si>
  <si>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</si>
  <si>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</si>
  <si>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</si>
  <si>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</si>
  <si>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</si>
  <si>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</si>
  <si>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</si>
  <si>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</si>
  <si>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</si>
  <si>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</si>
  <si>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</si>
  <si>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</si>
  <si>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</si>
  <si>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</si>
  <si>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</si>
  <si>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</si>
  <si>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</si>
  <si>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</si>
  <si>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</si>
  <si>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</si>
  <si>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</si>
  <si>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</si>
  <si>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</si>
  <si>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</si>
  <si>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</si>
  <si>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</si>
  <si>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</si>
  <si>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</si>
  <si>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</si>
  <si>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</si>
  <si>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</si>
  <si>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</si>
  <si>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</si>
  <si>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</si>
  <si>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</si>
  <si>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</si>
  <si>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</si>
  <si>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</si>
  <si>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</si>
  <si>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</si>
  <si>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</si>
  <si>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</si>
  <si>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</si>
  <si>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</si>
  <si>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</si>
  <si>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</si>
  <si>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</si>
  <si>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</si>
  <si>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</si>
  <si>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</si>
  <si>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</si>
  <si>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</si>
  <si>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</si>
  <si>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</si>
  <si>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</si>
  <si>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</si>
  <si>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</si>
  <si>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</si>
  <si>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</si>
  <si>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</si>
  <si>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</si>
  <si>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</si>
  <si>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</si>
  <si>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</si>
  <si>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</si>
  <si>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</si>
  <si>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</si>
  <si>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</si>
  <si>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</si>
  <si>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</si>
  <si>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</si>
  <si>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</si>
  <si>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</si>
  <si>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</si>
  <si>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</si>
  <si>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</si>
  <si>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</si>
  <si>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</si>
  <si>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</si>
  <si>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</si>
  <si>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</si>
  <si>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</si>
  <si>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</si>
  <si>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</si>
  <si>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</si>
  <si>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</si>
  <si>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</si>
  <si>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</si>
  <si>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</si>
  <si>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</si>
  <si>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</si>
  <si>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</si>
  <si>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</si>
  <si>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</si>
  <si>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</si>
  <si>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</si>
  <si>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</si>
  <si>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</si>
  <si>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</si>
  <si>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</si>
  <si>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</si>
  <si>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</si>
  <si>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</si>
  <si>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</si>
  <si>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</si>
  <si>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</si>
  <si>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</si>
  <si>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</si>
  <si>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</si>
  <si>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</si>
  <si>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</si>
  <si>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</si>
  <si>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</si>
  <si>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</si>
  <si>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</si>
  <si>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</si>
  <si>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</si>
  <si>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</si>
  <si>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</si>
  <si>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</si>
  <si>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</si>
  <si>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</si>
  <si>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</si>
  <si>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</si>
  <si>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</si>
  <si>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</si>
  <si>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</si>
  <si>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</si>
  <si>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</si>
  <si>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</si>
  <si>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</si>
  <si>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</si>
  <si>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</si>
  <si>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</si>
  <si>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</si>
  <si>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</si>
  <si>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</si>
  <si>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</si>
  <si>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</si>
  <si>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</si>
  <si>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</si>
  <si>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</si>
  <si>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</si>
  <si>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</si>
  <si>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</si>
  <si>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</si>
  <si>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</si>
  <si>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</si>
  <si>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</si>
  <si>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</si>
  <si>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</si>
  <si>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</si>
  <si>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</si>
  <si>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</si>
  <si>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</si>
  <si>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</si>
  <si>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</si>
  <si>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</si>
  <si>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</si>
  <si>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</si>
  <si>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</si>
  <si>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</si>
  <si>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</si>
  <si>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</si>
  <si>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</si>
  <si>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</si>
  <si>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</si>
  <si>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</si>
  <si>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</si>
  <si>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</si>
  <si>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</si>
  <si>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</si>
  <si>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</si>
  <si>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</si>
  <si>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</si>
  <si>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</si>
  <si>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</si>
  <si>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</si>
  <si>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</si>
  <si>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</si>
  <si>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</si>
  <si>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</si>
  <si>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</si>
  <si>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</si>
  <si>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</si>
  <si>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</si>
  <si>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</si>
  <si>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</si>
  <si>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</si>
  <si>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</si>
  <si>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</si>
  <si>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</si>
  <si>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</si>
  <si>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</si>
  <si>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</si>
  <si>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</si>
  <si>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</si>
  <si>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</si>
  <si>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</si>
  <si>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</si>
  <si>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</si>
  <si>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</si>
  <si>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</si>
  <si>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</si>
  <si>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</si>
  <si>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</si>
  <si>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</si>
  <si>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</si>
  <si>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</si>
  <si>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</si>
  <si>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</si>
  <si>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</si>
  <si>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</si>
  <si>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</si>
  <si>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</si>
  <si>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</si>
  <si>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</si>
  <si>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</si>
  <si>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</si>
  <si>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</si>
  <si>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</si>
  <si>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</si>
  <si>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</si>
  <si>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</si>
  <si>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</si>
  <si>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</si>
  <si>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</si>
  <si>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</si>
  <si>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</si>
  <si>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</si>
  <si>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</si>
  <si>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</si>
  <si>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</si>
  <si>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</si>
  <si>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</si>
  <si>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</si>
  <si>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</si>
  <si>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</si>
  <si>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</si>
  <si>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</si>
  <si>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</si>
  <si>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</si>
  <si>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</si>
  <si>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</si>
  <si>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</si>
  <si>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</si>
  <si>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</si>
  <si>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</si>
  <si>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</si>
  <si>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</si>
  <si>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</si>
  <si>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</si>
  <si>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</si>
  <si>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</si>
  <si>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</si>
  <si>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</si>
  <si>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</si>
  <si>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</si>
  <si>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</si>
  <si>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</si>
  <si>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</si>
  <si>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</si>
  <si>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</si>
  <si>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</si>
  <si>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</si>
  <si>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</si>
  <si>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</si>
  <si>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</si>
  <si>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</si>
  <si>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</si>
  <si>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</si>
  <si>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</si>
  <si>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</si>
  <si>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</si>
  <si>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</si>
  <si>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</si>
  <si>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</si>
  <si>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</si>
  <si>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</si>
  <si>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</si>
  <si>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</si>
  <si>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</si>
  <si>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</si>
  <si>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</si>
  <si>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</si>
  <si>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</si>
  <si>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</si>
  <si>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</si>
  <si>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</si>
  <si>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</si>
  <si>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</si>
  <si>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</si>
  <si>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</si>
  <si>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</si>
  <si>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</si>
  <si>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</si>
  <si>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</si>
  <si>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</si>
  <si>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</si>
  <si>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</si>
  <si>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</si>
  <si>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</si>
  <si>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</si>
  <si>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</si>
  <si>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</si>
  <si>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</si>
  <si>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</si>
  <si>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</si>
  <si>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</si>
  <si>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</si>
  <si>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</si>
  <si>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</si>
  <si>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</si>
  <si>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</si>
  <si>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</si>
  <si>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</si>
  <si>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</si>
  <si>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</si>
  <si>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</si>
  <si>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</si>
  <si>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</si>
  <si>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</si>
  <si>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</si>
  <si>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</si>
  <si>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</si>
  <si>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</si>
  <si>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</si>
  <si>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</si>
  <si>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</si>
  <si>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</si>
  <si>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</si>
  <si>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</si>
  <si>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</si>
  <si>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</si>
  <si>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</si>
  <si>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</si>
  <si>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</si>
  <si>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</si>
  <si>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</si>
  <si>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</si>
  <si>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</si>
  <si>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</si>
  <si>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</si>
  <si>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</si>
  <si>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</si>
  <si>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</si>
  <si>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</si>
  <si>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</si>
  <si>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</si>
  <si>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</si>
  <si>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</si>
  <si>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</si>
  <si>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</si>
  <si>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</si>
  <si>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</si>
  <si>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</si>
  <si>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</si>
  <si>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</si>
  <si>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</si>
  <si>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</si>
  <si>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</si>
  <si>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</si>
  <si>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</si>
  <si>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</si>
  <si>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</si>
  <si>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</si>
  <si>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</si>
  <si>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</si>
  <si>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</si>
  <si>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</si>
  <si>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</si>
  <si>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</si>
  <si>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</si>
  <si>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</si>
  <si>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</si>
  <si>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</si>
  <si>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</si>
  <si>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</si>
  <si>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</si>
  <si>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</si>
  <si>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</si>
  <si>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</si>
  <si>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</si>
  <si>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</si>
  <si>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</si>
  <si>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</si>
  <si>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</si>
  <si>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</si>
  <si>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</si>
  <si>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</si>
  <si>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</si>
  <si>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</si>
  <si>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</si>
  <si>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</si>
  <si>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</si>
  <si>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</si>
  <si>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</si>
  <si>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</si>
  <si>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</si>
  <si>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</si>
  <si>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</si>
  <si>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</si>
  <si>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</si>
  <si>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</si>
  <si>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</si>
  <si>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</si>
  <si>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</si>
  <si>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</si>
  <si>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</si>
  <si>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</si>
  <si>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</si>
  <si>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</si>
  <si>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</si>
  <si>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</si>
  <si>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</si>
  <si>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</si>
  <si>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</si>
  <si>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</si>
  <si>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</si>
  <si>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</si>
  <si>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</si>
  <si>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</si>
  <si>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</si>
  <si>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</si>
  <si>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</si>
  <si>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</si>
  <si>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</si>
  <si>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</si>
  <si>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</si>
  <si>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</si>
  <si>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</si>
  <si>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</si>
  <si>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</si>
  <si>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</si>
  <si>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</si>
  <si>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</si>
  <si>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</si>
  <si>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</si>
  <si>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</si>
  <si>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</si>
  <si>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</si>
  <si>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</si>
  <si>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</si>
  <si>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</si>
  <si>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</si>
  <si>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</si>
  <si>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</si>
  <si>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</si>
  <si>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</si>
  <si>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</si>
  <si>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</si>
  <si>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</si>
  <si>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</si>
  <si>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</si>
  <si>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</si>
  <si>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</si>
  <si>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</si>
  <si>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</si>
  <si>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</si>
  <si>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</si>
  <si>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</si>
  <si>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</si>
  <si>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</si>
  <si>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</si>
  <si>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</si>
  <si>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</si>
  <si>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</si>
  <si>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</si>
  <si>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</si>
  <si>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</si>
  <si>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</si>
  <si>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</si>
  <si>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</si>
  <si>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</si>
  <si>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</si>
  <si>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</si>
  <si>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</si>
  <si>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</si>
  <si>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</si>
  <si>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</si>
  <si>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</si>
  <si>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</si>
  <si>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</si>
  <si>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</si>
  <si>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</si>
  <si>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</si>
  <si>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</si>
  <si>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</si>
  <si>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</si>
  <si>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</si>
  <si>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</si>
  <si>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</si>
  <si>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</si>
  <si>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</si>
  <si>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</si>
  <si>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</si>
  <si>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</si>
  <si>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</si>
  <si>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</si>
  <si>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</si>
  <si>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</si>
  <si>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</si>
  <si>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</si>
  <si>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</si>
  <si>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</si>
  <si>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</si>
  <si>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</si>
  <si>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</si>
  <si>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</si>
  <si>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</si>
  <si>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</si>
  <si>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</si>
  <si>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</si>
  <si>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</si>
  <si>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</si>
  <si>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</si>
  <si>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</si>
  <si>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</si>
  <si>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</si>
  <si>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</si>
  <si>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</si>
  <si>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</si>
  <si>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</si>
  <si>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</si>
  <si>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</si>
  <si>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</si>
  <si>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</si>
  <si>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</si>
  <si>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</si>
  <si>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</si>
  <si>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</si>
  <si>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</si>
  <si>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</si>
  <si>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</si>
  <si>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</si>
  <si>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</si>
  <si>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</si>
  <si>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</si>
  <si>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</si>
  <si>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</si>
  <si>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</si>
  <si>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</si>
  <si>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</si>
  <si>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</si>
  <si>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</si>
  <si>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</si>
  <si>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</si>
  <si>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</si>
  <si>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</si>
  <si>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</si>
  <si>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</si>
  <si>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</si>
  <si>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</si>
  <si>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</si>
  <si>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</si>
  <si>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</si>
  <si>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</si>
  <si>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</si>
  <si>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</si>
  <si>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</si>
  <si>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</si>
  <si>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</si>
  <si>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</si>
  <si>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</si>
  <si>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</si>
  <si>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</si>
  <si>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</si>
  <si>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</si>
  <si>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</si>
  <si>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</si>
  <si>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</si>
  <si>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</si>
  <si>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</si>
  <si>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</si>
  <si>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</si>
  <si>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</si>
  <si>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</si>
  <si>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</si>
  <si>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</si>
  <si>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</si>
  <si>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</si>
  <si>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</si>
  <si>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</si>
  <si>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</si>
  <si>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</si>
  <si>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</si>
  <si>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</si>
  <si>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</si>
  <si>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</si>
  <si>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</si>
  <si>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</si>
  <si>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</si>
  <si>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</si>
  <si>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</si>
  <si>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</si>
  <si>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</si>
  <si>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</si>
  <si>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</si>
  <si>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</si>
  <si>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</si>
  <si>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</si>
  <si>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</si>
  <si>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</si>
  <si>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</si>
  <si>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</si>
  <si>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</si>
  <si>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</si>
  <si>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</si>
  <si>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</si>
  <si>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</si>
  <si>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</si>
  <si>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</si>
  <si>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</si>
  <si>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</si>
  <si>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</si>
  <si>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</si>
  <si>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</si>
  <si>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</si>
  <si>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</si>
  <si>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</si>
  <si>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</si>
  <si>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</si>
  <si>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</si>
  <si>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</si>
  <si>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</si>
  <si>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</si>
  <si>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</si>
  <si>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</si>
  <si>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</si>
  <si>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</si>
  <si>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</si>
  <si>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</si>
  <si>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</si>
  <si>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</si>
  <si>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</si>
  <si>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</si>
  <si>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</si>
  <si>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</si>
  <si>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</si>
  <si>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</si>
  <si>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</si>
  <si>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</si>
  <si>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</si>
  <si>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</si>
  <si>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</si>
  <si>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</si>
  <si>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</si>
  <si>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</si>
  <si>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</si>
  <si>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</si>
  <si>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</si>
  <si>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</si>
  <si>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</si>
  <si>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</si>
  <si>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</si>
  <si>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</si>
  <si>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</si>
  <si>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</si>
  <si>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</si>
  <si>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</si>
  <si>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</si>
  <si>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</si>
  <si>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</si>
  <si>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</si>
  <si>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</si>
  <si>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</si>
  <si>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</si>
  <si>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</si>
  <si>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</si>
  <si>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</si>
  <si>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</si>
  <si>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</si>
  <si>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</si>
  <si>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</si>
  <si>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</si>
  <si>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</si>
  <si>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</si>
  <si>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</si>
  <si>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</si>
  <si>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</si>
  <si>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</si>
  <si>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</si>
  <si>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</si>
  <si>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</si>
  <si>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</si>
  <si>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</si>
  <si>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</si>
  <si>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</si>
  <si>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</si>
  <si>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</si>
  <si>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</si>
  <si>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</si>
  <si>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</si>
  <si>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</si>
  <si>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</si>
  <si>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</si>
  <si>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</si>
  <si>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</si>
  <si>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</si>
  <si>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</si>
  <si>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</si>
  <si>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</si>
  <si>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</si>
  <si>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</si>
  <si>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</si>
  <si>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</si>
  <si>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</si>
  <si>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</si>
  <si>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</si>
  <si>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</si>
  <si>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</si>
  <si>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</si>
  <si>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</si>
  <si>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</si>
  <si>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</si>
  <si>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</si>
  <si>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</si>
  <si>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</si>
  <si>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</si>
  <si>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</si>
  <si>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</si>
  <si>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</si>
  <si>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</si>
  <si>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</si>
  <si>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</si>
  <si>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</si>
  <si>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</si>
  <si>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</si>
  <si>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</si>
  <si>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</si>
  <si>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</si>
  <si>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</si>
  <si>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</si>
  <si>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</si>
  <si>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</si>
  <si>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</si>
  <si>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</si>
  <si>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</si>
  <si>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</si>
  <si>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</si>
  <si>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</si>
  <si>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</si>
  <si>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</si>
  <si>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</si>
  <si>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</si>
  <si>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</si>
  <si>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</si>
  <si>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</si>
  <si>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</si>
  <si>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</si>
  <si>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</si>
  <si>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</si>
  <si>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</si>
  <si>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</si>
  <si>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</si>
  <si>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</si>
  <si>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</si>
  <si>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</si>
  <si>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</si>
  <si>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</si>
  <si>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</si>
  <si>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</si>
  <si>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</si>
  <si>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</si>
  <si>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</si>
  <si>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</si>
  <si>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</si>
  <si>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</si>
  <si>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</si>
  <si>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</si>
  <si>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</si>
  <si>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</si>
  <si>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</si>
  <si>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</si>
  <si>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</si>
  <si>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</si>
  <si>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</si>
  <si>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</si>
  <si>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</si>
  <si>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</si>
  <si>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</si>
  <si>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</si>
  <si>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</si>
  <si>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</si>
  <si>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</si>
  <si>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</si>
  <si>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LearnPlatform</t>
    </r>
  </si>
  <si>
    <r>
      <rPr>
        <i/>
        <sz val="11"/>
        <color rgb="FF000000"/>
        <rFont val="Verdana"/>
        <family val="2"/>
      </rPr>
      <t>Unique rapid-cycle evaluation technology provides insight into which tools are moving the needle with usage, cost, and outcomes analyses.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</si>
  <si>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</si>
  <si>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</si>
  <si>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</si>
  <si>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</si>
  <si>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</si>
  <si>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</si>
  <si>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</si>
  <si>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</si>
  <si>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</si>
  <si>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t>
    </r>
  </si>
  <si>
    <r>
      <rPr>
        <sz val="11"/>
        <color rgb="FF000000"/>
        <rFont val="Verdana"/>
        <family val="2"/>
      </rPr>
      <t>A SOC 2 audit of LearnPlatform is scheduled on our roadmap for 2024 which will be conducted by our ongoing auditor, Moss Adams.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t>
    </r>
  </si>
  <si>
    <r>
      <rPr>
        <sz val="11"/>
        <color rgb="FF000000"/>
        <rFont val="Verdana"/>
        <family val="2"/>
      </rPr>
      <t>Our most recent CAIQ (v4) was completed in January 2022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</si>
  <si>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</si>
  <si>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</si>
  <si>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</si>
  <si>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</si>
  <si>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</si>
  <si>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Key Features for Accessibility are:</t>
    </r>
    <r>
      <rPr>
        <sz val="12"/>
        <color rgb="FF000000"/>
        <rFont val="Verdana"/>
        <family val="2"/>
      </rPr>
      <t xml:space="preserve">
</t>
    </r>
    <r>
      <rPr>
        <sz val="11"/>
        <color rgb="FF000000"/>
        <rFont val="Verdana"/>
        <family val="2"/>
      </rPr>
      <t xml:space="preserve"> ● </t>
    </r>
    <r>
      <rPr>
        <b/>
        <sz val="11"/>
        <color rgb="FF000000"/>
        <rFont val="Verdana"/>
        <family val="2"/>
      </rPr>
      <t>Keyboard accessible</t>
    </r>
    <r>
      <rPr>
        <sz val="12"/>
        <color rgb="FF000000"/>
        <rFont val="Verdana"/>
        <family val="2"/>
      </rPr>
      <t xml:space="preserve">
</t>
    </r>
    <r>
      <rPr>
        <sz val="11"/>
        <color rgb="FF000000"/>
        <rFont val="Verdana"/>
        <family val="2"/>
      </rPr>
      <t xml:space="preserve"> ● The application is generally keyboard accessible with full ability to navigate to and away from components and visible focus indicators.</t>
    </r>
    <r>
      <rPr>
        <sz val="12"/>
        <color rgb="FF000000"/>
        <rFont val="Verdana"/>
        <family val="2"/>
      </rPr>
      <t xml:space="preserve">
</t>
    </r>
    <r>
      <rPr>
        <sz val="11"/>
        <color rgb="FF000000"/>
        <rFont val="Verdana"/>
        <family val="2"/>
      </rPr>
      <t xml:space="preserve"> ● </t>
    </r>
    <r>
      <rPr>
        <b/>
        <sz val="11"/>
        <color rgb="FF000000"/>
        <rFont val="Verdana"/>
        <family val="2"/>
      </rPr>
      <t>Data input</t>
    </r>
    <r>
      <rPr>
        <sz val="12"/>
        <color rgb="FF000000"/>
        <rFont val="Verdana"/>
        <family val="2"/>
      </rPr>
      <t xml:space="preserve">
</t>
    </r>
    <r>
      <rPr>
        <sz val="11"/>
        <color rgb="FF000000"/>
        <rFont val="Verdana"/>
        <family val="2"/>
      </rPr>
      <t xml:space="preserve"> ● Input fields contain labels and helper text with minor exceptions where context is clear.</t>
    </r>
    <r>
      <rPr>
        <sz val="12"/>
        <color rgb="FF000000"/>
        <rFont val="Verdana"/>
        <family val="2"/>
      </rPr>
      <t xml:space="preserve">
</t>
    </r>
    <r>
      <rPr>
        <sz val="11"/>
        <color rgb="FF000000"/>
        <rFont val="Verdana"/>
        <family val="2"/>
      </rPr>
      <t xml:space="preserve"> ● Forms contain error notifications and text as well as information on expected data formatting.</t>
    </r>
    <r>
      <rPr>
        <sz val="12"/>
        <color rgb="FF000000"/>
        <rFont val="Verdana"/>
        <family val="2"/>
      </rPr>
      <t xml:space="preserve">
</t>
    </r>
    <r>
      <rPr>
        <sz val="11"/>
        <color rgb="FF000000"/>
        <rFont val="Verdana"/>
        <family val="2"/>
      </rPr>
      <t xml:space="preserve"> ● </t>
    </r>
    <r>
      <rPr>
        <b/>
        <sz val="11"/>
        <color rgb="FF000000"/>
        <rFont val="Verdana"/>
        <family val="2"/>
      </rPr>
      <t>User settings</t>
    </r>
    <r>
      <rPr>
        <sz val="12"/>
        <color rgb="FF000000"/>
        <rFont val="Verdana"/>
        <family val="2"/>
      </rPr>
      <t xml:space="preserve">
</t>
    </r>
    <r>
      <rPr>
        <sz val="11"/>
        <color rgb="FF000000"/>
        <rFont val="Verdana"/>
        <family val="2"/>
      </rPr>
      <t xml:space="preserve"> ● If a user has changed their default font size or zoom setting the application will respect the user’s settings.</t>
    </r>
    <r>
      <rPr>
        <sz val="12"/>
        <color rgb="FF000000"/>
        <rFont val="Verdana"/>
        <family val="2"/>
      </rPr>
      <t xml:space="preserve">
</t>
    </r>
    <r>
      <rPr>
        <sz val="11"/>
        <color rgb="FF000000"/>
        <rFont val="Verdana"/>
        <family val="2"/>
      </rPr>
      <t xml:space="preserve"> ● </t>
    </r>
    <r>
      <rPr>
        <b/>
        <sz val="11"/>
        <color rgb="FF000000"/>
        <rFont val="Verdana"/>
        <family val="2"/>
      </rPr>
      <t>Data presentation</t>
    </r>
    <r>
      <rPr>
        <sz val="12"/>
        <color rgb="FF000000"/>
        <rFont val="Verdana"/>
        <family val="2"/>
      </rPr>
      <t xml:space="preserve">
</t>
    </r>
    <r>
      <rPr>
        <sz val="11"/>
        <color rgb="FF000000"/>
        <rFont val="Verdana"/>
        <family val="2"/>
      </rPr>
      <t xml:space="preserve"> ● Information conveyed through presentation - such as tabular data and forms with required fields.</t>
    </r>
    <r>
      <rPr>
        <sz val="12"/>
        <color rgb="FF000000"/>
        <rFont val="Verdana"/>
        <family val="2"/>
      </rPr>
      <t xml:space="preserve">
</t>
    </r>
    <r>
      <rPr>
        <sz val="11"/>
        <color rgb="FF000000"/>
        <rFont val="Verdana"/>
        <family val="2"/>
      </rPr>
      <t xml:space="preserve"> ● </t>
    </r>
    <r>
      <rPr>
        <b/>
        <sz val="11"/>
        <color rgb="FF000000"/>
        <rFont val="Verdana"/>
        <family val="2"/>
      </rPr>
      <t>Site Navigation</t>
    </r>
    <r>
      <rPr>
        <sz val="12"/>
        <color rgb="FF000000"/>
        <rFont val="Verdana"/>
        <family val="2"/>
      </rPr>
      <t xml:space="preserve">
</t>
    </r>
    <r>
      <rPr>
        <sz val="11"/>
        <color rgb="FF000000"/>
        <rFont val="Verdana"/>
        <family val="2"/>
      </rPr>
      <t xml:space="preserve"> ● All pages have descriptive titles.</t>
    </r>
    <r>
      <rPr>
        <sz val="12"/>
        <color rgb="FF000000"/>
        <rFont val="Verdana"/>
        <family val="2"/>
      </rPr>
      <t xml:space="preserve">
</t>
    </r>
    <r>
      <rPr>
        <sz val="11"/>
        <color rgb="FF000000"/>
        <rFont val="Verdana"/>
        <family val="2"/>
      </rPr>
      <t xml:space="preserve"> ● Navigation is consistent across the application.</t>
    </r>
    <r>
      <rPr>
        <sz val="12"/>
        <color rgb="FF000000"/>
        <rFont val="Verdana"/>
        <family val="2"/>
      </rPr>
      <t xml:space="preserve">
</t>
    </r>
    <r>
      <rPr>
        <sz val="11"/>
        <color rgb="FF000000"/>
        <rFont val="Verdana"/>
        <family val="2"/>
      </rPr>
      <t xml:space="preserve"> ● Web “breadcrumbs” are displayed on pages to show where users are currently located and provide an easy mechanism for navigating back.</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</si>
  <si>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</si>
  <si>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2"/>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</si>
  <si>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</si>
  <si>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</si>
  <si>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2"/>
        <color rgb="FF000000"/>
        <rFont val="Verdana"/>
        <family val="2"/>
      </rPr>
      <t>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</si>
  <si>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2"/>
        <color rgb="FF000000"/>
        <rFont val="Verdana"/>
        <family val="2"/>
      </rPr>
      <t>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</si>
  <si>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LearnPlatform is generally keyboard accessible with full ability to navigate to and away from components and visible focus indicators.</t>
    </r>
  </si>
  <si>
    <r>
      <rPr>
        <sz val="11"/>
        <color rgb="FF000000"/>
        <rFont val="Verdana"/>
        <family val="2"/>
      </rPr>
      <t>LearnPlatform supports single sign-on (SSO) access through external identity and access management systems (IAM) that support SAML 2.0 authentication (secured over port 9444). LearnPlatform also requires that ports 80 and 443 are open. Port 80 is used exclusively to redirect to port 443.</t>
    </r>
  </si>
  <si>
    <r>
      <rPr>
        <sz val="11"/>
        <color rgb="FF000000"/>
        <rFont val="Verdana"/>
        <family val="2"/>
      </rPr>
      <t>Instructure's InCommon membership may be viewed at: https://incommon.org/community-organization/?id=0015000000m45ZFAAY</t>
    </r>
  </si>
  <si>
    <r>
      <rPr>
        <sz val="12"/>
        <color rgb="FF000000"/>
        <rFont val="Verdana"/>
        <family val="2"/>
      </rPr>
      <t>LearnPlatform acts as a Service Provider and will integrate with any Identity Provider implementing SSO with SAML 2.0 (e.g. Google SSO, Azure, Active Directory (ADFS)). In addition to SAML 2.0, LearnPlatform can also support some OAuth 2.0 authorization flows.</t>
    </r>
  </si>
  <si>
    <r>
      <rPr>
        <sz val="11"/>
        <color rgb="FF000000"/>
        <rFont val="Verdana"/>
        <family val="2"/>
      </rPr>
      <t>LearnPlatform supports SAML2-based SSO standards.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</si>
  <si>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</si>
  <si>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</si>
  <si>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r>
      <rPr>
        <sz val="11"/>
        <color rgb="FF000000"/>
        <rFont val="Verdana"/>
        <family val="2"/>
      </rPr>
      <t>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t>
    </r>
  </si>
  <si>
    <r>
      <rPr>
        <sz val="11"/>
        <color rgb="FF000000"/>
        <rFont val="Verdana"/>
        <family val="2"/>
      </rPr>
      <t>Third-party vulnerability testing occurs annually, the most recent third-party test being completed in August 2022.</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</si>
  <si>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</si>
  <si>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Tenants within the system are logically separated through roles and organizational memberships. Pre-execution hooks validate that an authenticated user has the expected roles and memberships to the organization in order to view or modify data.</t>
    </r>
  </si>
  <si>
    <r>
      <rPr>
        <sz val="11"/>
        <color rgb="FF000000"/>
        <rFont val="Verdana"/>
        <family val="2"/>
      </rPr>
      <t>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</si>
  <si>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encrypted at rest within LearnPlatform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</si>
  <si>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LearnPlatform has two database backups that occur daily:</t>
    </r>
    <r>
      <rPr>
        <sz val="12"/>
        <color rgb="FF000000"/>
        <rFont val="Verdana"/>
        <family val="2"/>
      </rPr>
      <t xml:space="preserve">
</t>
    </r>
    <r>
      <rPr>
        <sz val="11"/>
        <color rgb="FF000000"/>
        <rFont val="Verdana"/>
        <family val="2"/>
      </rPr>
      <t xml:space="preserve"> ● AWS RDS - daily, retained for 7 days</t>
    </r>
    <r>
      <rPr>
        <sz val="12"/>
        <color rgb="FF000000"/>
        <rFont val="Verdana"/>
        <family val="2"/>
      </rPr>
      <t xml:space="preserve">
</t>
    </r>
    <r>
      <rPr>
        <sz val="11"/>
        <color rgb="FF000000"/>
        <rFont val="Verdana"/>
        <family val="2"/>
      </rPr>
      <t xml:space="preserve"> ● AWS Redshift - snapshots taken every 30 mins, retained for 1 day.</t>
    </r>
  </si>
  <si>
    <r>
      <rPr>
        <sz val="11"/>
        <color rgb="FF000000"/>
        <rFont val="Verdana"/>
        <family val="2"/>
      </rPr>
      <t>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</si>
  <si>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</si>
  <si>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</si>
  <si>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</si>
  <si>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LearnPlatform currently supports data storage in the following regions:</t>
    </r>
    <r>
      <rPr>
        <sz val="12"/>
        <color rgb="FF000000"/>
        <rFont val="Verdana"/>
        <family val="2"/>
      </rPr>
      <t xml:space="preserve">
</t>
    </r>
    <r>
      <rPr>
        <sz val="11"/>
        <color rgb="FF000000"/>
        <rFont val="Verdana"/>
        <family val="2"/>
      </rPr>
      <t xml:space="preserve"> • Virginia (US-East-1)</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</si>
  <si>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</si>
  <si>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</si>
  <si>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The LearnPlatform VPC (Virtual Private Cloud) securely resides within the AWS network, which is separate from the public internet.</t>
    </r>
  </si>
  <si>
    <r>
      <rPr>
        <sz val="11"/>
        <color rgb="FF000000"/>
        <rFont val="Verdana"/>
        <family val="2"/>
      </rPr>
      <t>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</si>
  <si>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r>
  </si>
  <si>
    <r>
      <rPr>
        <sz val="11"/>
        <color rgb="FF000000"/>
        <rFont val="Verdana"/>
        <family val="2"/>
      </rPr>
      <t>Only if optional SSO integration of LearnPlatform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</si>
  <si>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</si>
  <si>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</si>
  <si>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</si>
  <si>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</si>
  <si>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</si>
  <si>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</si>
  <si>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</si>
  <si>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</si>
  <si>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</si>
  <si>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</si>
  <si>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</si>
  <si>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1"/>
        <color rgb="FF000000"/>
        <rFont val="Verdana"/>
        <family val="2"/>
      </rPr>
      <t>Data regulated by PCI DSS does not reside in LearnPlatform.</t>
    </r>
  </si>
  <si>
    <t>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</si>
  <si>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</si>
  <si>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</si>
  <si>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LearnPlatform is continually being improved to better serve users in user experience and understanding.</t>
    </r>
  </si>
  <si>
    <t>LearnPlatform utilizes AWS WAF.</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</si>
  <si>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</si>
  <si>
    <r>
      <rPr>
        <sz val="11"/>
        <color rgb="FF000000"/>
        <rFont val="Verdana"/>
        <family val="2"/>
      </rPr>
      <t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t>
    </r>
  </si>
  <si>
    <t>LearnPlatform supports SAML2-based SSO standards and integration is available with IDPs that may be configured to use various MFA techniques.</t>
  </si>
  <si>
    <r>
      <rPr>
        <sz val="11"/>
        <color rgb="FF000000"/>
        <rFont val="Verdana"/>
        <family val="2"/>
      </rPr>
      <t>LearnPlatform assigns a user identifier to each unique user. This initial uniqueness identification is made with email address. All subsequent references to user in the system are made with the user identifier.</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</si>
  <si>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</si>
  <si>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t>
  </si>
  <si>
    <t>An architecture diagram is available as part of our LearnPlatform Compliance Package.</t>
  </si>
  <si>
    <t>A documented change management process is in place, which is in line with ISO 27001 standards. Instructure's ISO 27001 certificate is available in the LearnPlatform Compliance Package.</t>
  </si>
  <si>
    <t>Since being acquired by Instructure, LearnPlatform is undergoing a complete accessibility audit inline with Instructure's accessibility criteria and WCAG standards. Once this audit has been complete, we will work to publish an updated VPAT (estimated in 2025).</t>
  </si>
  <si>
    <t>At this time, LearnPlatform has not undergone a WCAG 2.1 external audit. As with all Instructure products, as accessibility issues are discovered they will be prioritized and corrected to ensure ongoing compliance.</t>
  </si>
  <si>
    <t>Instructure’s general liability insurance includes Cyber Errors &amp; Omissions coverage (referred to as "Professional Errors &amp; Omission"). Instructure’s certificate of liability insurance is provided with the LearnPlatform Compliance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</si>
</sst>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000000"/>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60">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50" fillId="0" borderId="6" xfId="0" applyFont="1" applyBorder="1" applyAlignment="1" applyProtection="1">
      <alignment vertical="top" wrapText="1"/>
      <protection locked="0"/>
    </xf>
    <xf numFmtId="0" fontId="6" fillId="0" borderId="6" xfId="0" applyFont="1" applyBorder="1" applyAlignment="1">
      <alignment horizontal="left" vertical="top" wrapText="1"/>
    </xf>
    <xf numFmtId="0" fontId="21" fillId="0" borderId="6" xfId="0" applyFont="1" applyBorder="1" applyAlignment="1" applyProtection="1">
      <alignment vertical="top" wrapText="1"/>
      <protection locked="0"/>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0" fontId="6" fillId="31" borderId="6" xfId="0" applyFont="1" applyFill="1" applyBorder="1" applyAlignment="1" applyProtection="1">
      <alignment horizontal="left" vertical="center" wrapText="1"/>
      <protection locked="0"/>
    </xf>
    <xf numFmtId="0" fontId="6" fillId="31" borderId="6" xfId="0" applyFont="1" applyFill="1" applyBorder="1" applyAlignment="1" applyProtection="1">
      <alignment horizontal="center" vertical="center" wrapText="1"/>
      <protection locked="0"/>
    </xf>
    <xf numFmtId="0" fontId="6" fillId="31" borderId="6" xfId="0" applyFont="1" applyFill="1" applyBorder="1" applyAlignment="1">
      <alignment horizontal="left" vertical="center" wrapText="1"/>
    </xf>
    <xf numFmtId="0" fontId="16" fillId="32" borderId="6" xfId="0" applyFont="1" applyFill="1" applyBorder="1" applyAlignment="1">
      <alignment horizontal="center" vertical="center"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0.83720930232558144</c:v>
                </c:pt>
                <c:pt idx="2">
                  <c:v>0.66666666666666663</c:v>
                </c:pt>
                <c:pt idx="3">
                  <c:v>1</c:v>
                </c:pt>
                <c:pt idx="4">
                  <c:v>0.89189189189189189</c:v>
                </c:pt>
                <c:pt idx="5">
                  <c:v>0.8571428571428571</c:v>
                </c:pt>
                <c:pt idx="6">
                  <c:v>0.60606060606060608</c:v>
                </c:pt>
                <c:pt idx="7">
                  <c:v>1</c:v>
                </c:pt>
                <c:pt idx="8">
                  <c:v>0.74193548387096775</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3213100</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971800" cy="2374900"/>
          <a:chOff x="13347700" y="2908300"/>
          <a:chExt cx="2661630"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66163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LearnPlatform Compliance Package.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The full Compliance Package is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inst.bid/learnplatform/dl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7"/>
      <c r="B1" s="268"/>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9" t="s">
        <v>0</v>
      </c>
      <c r="B55" s="270"/>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4" t="s">
        <v>169</v>
      </c>
      <c r="C1" s="305"/>
      <c r="D1" s="305"/>
      <c r="E1" s="355" t="s">
        <v>170</v>
      </c>
      <c r="F1" s="305"/>
      <c r="G1" s="305"/>
      <c r="H1" s="356" t="s">
        <v>171</v>
      </c>
      <c r="I1" s="305"/>
      <c r="J1" s="357" t="s">
        <v>172</v>
      </c>
      <c r="K1" s="305"/>
      <c r="L1" s="305"/>
      <c r="M1" s="358" t="s">
        <v>173</v>
      </c>
      <c r="N1" s="305"/>
      <c r="O1" s="305"/>
      <c r="P1" s="305"/>
      <c r="Q1" s="305"/>
      <c r="R1" s="305"/>
      <c r="S1" s="305"/>
      <c r="T1" s="305"/>
      <c r="U1" s="353" t="s">
        <v>174</v>
      </c>
      <c r="V1" s="305"/>
      <c r="W1" s="305"/>
      <c r="X1" s="305"/>
      <c r="Y1" s="305"/>
      <c r="Z1" s="305"/>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Data regulated by PCI DSS does not reside in LearnPlatform.</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No</v>
      </c>
      <c r="O25" s="61" t="str">
        <f>IF(LEN(VLOOKUP(B25,'Analyst Report'!$A$31:$I$119,7,FALSE))= 0,"",VLOOKUP(B25,'Analyst Report'!$A$31:$I$119,7,FALSE))</f>
        <v/>
      </c>
      <c r="P25" s="61">
        <f t="shared" si="1"/>
        <v>0</v>
      </c>
      <c r="Q25" s="68">
        <v>15</v>
      </c>
      <c r="R25" s="61">
        <f>IF(LEN(VLOOKUP(B25,'Analyst Report'!$A$31:$I$119,9,FALSE))= 0,VLOOKUP(B25,'Analyst Report'!$A$31:$I$119,8,FALSE),VLOOKUP(B25,'Analyst Report'!$A$31:$I$119,9,FALSE))</f>
        <v>15</v>
      </c>
      <c r="S25" s="61">
        <f t="shared" si="2"/>
        <v>15</v>
      </c>
      <c r="T25" s="61">
        <f t="shared" si="3"/>
        <v>0</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available as part of our LearnPlatform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LearnPlatform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Since being acquired by Instructure, LearnPlatform is undergoing a complete accessibility audit inline with Instructure's accessibility criteria and WCAG standards. Once this audit has been complete, we will work to publish an updated VPAT (estimated in 2025).</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Yes</v>
      </c>
      <c r="O37" s="61" t="str">
        <f>IF(LEN(VLOOKUP(B37,'Analyst Report'!$A$31:$I$119,7,FALSE))= 0,"",VLOOKUP(B37,'Analyst Report'!$A$31:$I$119,7,FALSE))</f>
        <v/>
      </c>
      <c r="P37" s="61">
        <f t="shared" si="1"/>
        <v>1</v>
      </c>
      <c r="Q37" s="61">
        <v>20</v>
      </c>
      <c r="R37" s="61">
        <f>IF(LEN(VLOOKUP(B37,'Analyst Report'!$A$31:$I$119,9,FALSE))= 0,VLOOKUP(B37,'Analyst Report'!$A$31:$I$119,8,FALSE),VLOOKUP(B37,'Analyst Report'!$A$31:$I$119,9,FALSE))</f>
        <v>20</v>
      </c>
      <c r="S37" s="61">
        <f t="shared" si="2"/>
        <v>20</v>
      </c>
      <c r="T37" s="61">
        <f t="shared" si="3"/>
        <v>20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No</v>
      </c>
      <c r="O40" s="61" t="str">
        <f>IF(LEN(VLOOKUP(B40,'Analyst Report'!$A$31:$I$119,7,FALSE))= 0,"",VLOOKUP(B40,'Analyst Report'!$A$31:$I$119,7,FALSE))</f>
        <v/>
      </c>
      <c r="P40" s="61">
        <f t="shared" si="1"/>
        <v>0</v>
      </c>
      <c r="Q40" s="61">
        <v>20</v>
      </c>
      <c r="R40" s="61">
        <f>IF(LEN(VLOOKUP(B40,'Analyst Report'!$A$31:$I$119,9,FALSE))= 0,VLOOKUP(B40,'Analyst Report'!$A$31:$I$119,8,FALSE),VLOOKUP(B40,'Analyst Report'!$A$31:$I$119,9,FALSE))</f>
        <v>20</v>
      </c>
      <c r="S40" s="61">
        <f t="shared" si="2"/>
        <v>20</v>
      </c>
      <c r="T40" s="61">
        <f t="shared" si="3"/>
        <v>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Yes</v>
      </c>
      <c r="O45" s="61" t="str">
        <f>IF(LEN(VLOOKUP(B45,'Analyst Report'!$A$31:$I$119,7,FALSE))= 0,"",VLOOKUP(B45,'Analyst Report'!$A$31:$I$119,7,FALSE))</f>
        <v/>
      </c>
      <c r="P45" s="61">
        <f t="shared" si="1"/>
        <v>1</v>
      </c>
      <c r="Q45" s="61">
        <v>20</v>
      </c>
      <c r="R45" s="61">
        <f>IF(LEN(VLOOKUP(B45,'Analyst Report'!$A$31:$I$119,9,FALSE))= 0,VLOOKUP(B45,'Analyst Report'!$A$31:$I$119,8,FALSE),VLOOKUP(B45,'Analyst Report'!$A$31:$I$119,9,FALSE))</f>
        <v>20</v>
      </c>
      <c r="S45" s="61">
        <f t="shared" si="2"/>
        <v>20</v>
      </c>
      <c r="T45" s="61">
        <f t="shared" si="3"/>
        <v>20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Yes</v>
      </c>
      <c r="O53" s="61" t="str">
        <f>IF(LEN(VLOOKUP(B53,'Analyst Report'!$A$31:$I$119,7,FALSE))= 0,"",VLOOKUP(B53,'Analyst Report'!$A$31:$I$119,7,FALSE))</f>
        <v/>
      </c>
      <c r="P53" s="61">
        <f t="shared" si="1"/>
        <v>1</v>
      </c>
      <c r="Q53" s="61">
        <v>20</v>
      </c>
      <c r="R53" s="61">
        <f>IF(LEN(VLOOKUP(B53,'Analyst Report'!$A$31:$I$119,9,FALSE))= 0,VLOOKUP(B53,'Analyst Report'!$A$31:$I$119,8,FALSE),VLOOKUP(B53,'Analyst Report'!$A$31:$I$119,9,FALSE))</f>
        <v>20</v>
      </c>
      <c r="S53" s="61">
        <f t="shared" si="2"/>
        <v>20</v>
      </c>
      <c r="T53" s="61">
        <f t="shared" si="3"/>
        <v>20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Yes</v>
      </c>
      <c r="O55" s="61" t="str">
        <f>IF(LEN(VLOOKUP(B55,'Analyst Report'!$A$31:$I$119,7,FALSE))= 0,"",VLOOKUP(B55,'Analyst Report'!$A$31:$I$119,7,FALSE))</f>
        <v/>
      </c>
      <c r="P55" s="61">
        <f t="shared" si="1"/>
        <v>1</v>
      </c>
      <c r="Q55" s="61">
        <v>15</v>
      </c>
      <c r="R55" s="61">
        <f>IF(LEN(VLOOKUP(B55,'Analyst Report'!$A$31:$I$119,9,FALSE))= 0,VLOOKUP(B55,'Analyst Report'!$A$31:$I$119,8,FALSE),VLOOKUP(B55,'Analyst Report'!$A$31:$I$119,9,FALSE))</f>
        <v>15</v>
      </c>
      <c r="S55" s="61">
        <f t="shared" si="2"/>
        <v>15</v>
      </c>
      <c r="T55" s="61">
        <f t="shared" si="3"/>
        <v>15</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Yes</v>
      </c>
      <c r="O56" s="61" t="str">
        <f>IF(LEN(VLOOKUP(B56,'Analyst Report'!$A$31:$I$119,7,FALSE))= 0,"",VLOOKUP(B56,'Analyst Report'!$A$31:$I$119,7,FALSE))</f>
        <v/>
      </c>
      <c r="P56" s="61">
        <f t="shared" si="1"/>
        <v>1</v>
      </c>
      <c r="Q56" s="61">
        <v>20</v>
      </c>
      <c r="R56" s="61">
        <f>IF(LEN(VLOOKUP(B56,'Analyst Report'!$A$31:$I$119,9,FALSE))= 0,VLOOKUP(B56,'Analyst Report'!$A$31:$I$119,8,FALSE),VLOOKUP(B56,'Analyst Report'!$A$31:$I$119,9,FALSE))</f>
        <v>20</v>
      </c>
      <c r="S56" s="61">
        <f t="shared" si="2"/>
        <v>20</v>
      </c>
      <c r="T56" s="61">
        <f t="shared" si="3"/>
        <v>20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Yes</v>
      </c>
      <c r="O59" s="61" t="str">
        <f>IF(LEN(VLOOKUP(B59,'Analyst Report'!$A$31:$I$119,7,FALSE))= 0,"",VLOOKUP(B59,'Analyst Report'!$A$31:$I$119,7,FALSE))</f>
        <v/>
      </c>
      <c r="P59" s="61">
        <f t="shared" si="1"/>
        <v>1</v>
      </c>
      <c r="Q59" s="61">
        <v>40</v>
      </c>
      <c r="R59" s="61">
        <f>IF(LEN(VLOOKUP(B59,'Analyst Report'!$A$31:$I$119,9,FALSE))= 0,VLOOKUP(B59,'Analyst Report'!$A$31:$I$119,8,FALSE),VLOOKUP(B59,'Analyst Report'!$A$31:$I$119,9,FALSE))</f>
        <v>40</v>
      </c>
      <c r="S59" s="61">
        <f t="shared" si="2"/>
        <v>40</v>
      </c>
      <c r="T59" s="61">
        <f t="shared" si="3"/>
        <v>40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LearnPlatform supports SAML2-based SSO standards and integration is available with IDPs that may be configured to use various MFA techniques.</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No</v>
      </c>
      <c r="O64" s="61" t="str">
        <f>IF(LEN(VLOOKUP(B64,'Analyst Report'!$A$31:$I$119,7,FALSE))= 0,"",VLOOKUP(B64,'Analyst Report'!$A$31:$I$119,7,FALSE))</f>
        <v/>
      </c>
      <c r="P64" s="61">
        <f t="shared" si="1"/>
        <v>0</v>
      </c>
      <c r="Q64" s="61">
        <v>10</v>
      </c>
      <c r="R64" s="61">
        <f>IF(LEN(VLOOKUP(B64,'Analyst Report'!$A$31:$I$119,9,FALSE))= 0,VLOOKUP(B64,'Analyst Report'!$A$31:$I$119,8,FALSE),VLOOKUP(B64,'Analyst Report'!$A$31:$I$119,9,FALSE))</f>
        <v>10</v>
      </c>
      <c r="S64" s="61">
        <f t="shared" si="2"/>
        <v>10</v>
      </c>
      <c r="T64" s="61">
        <f t="shared" si="3"/>
        <v>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Yes</v>
      </c>
      <c r="O65" s="61" t="str">
        <f>IF(LEN(VLOOKUP(B65,'Analyst Report'!$A$31:$I$119,7,FALSE))= 0,"",VLOOKUP(B65,'Analyst Report'!$A$31:$I$119,7,FALSE))</f>
        <v/>
      </c>
      <c r="P65" s="61">
        <f t="shared" si="1"/>
        <v>1</v>
      </c>
      <c r="Q65" s="61">
        <v>15</v>
      </c>
      <c r="R65" s="61">
        <f>IF(LEN(VLOOKUP(B65,'Analyst Report'!$A$31:$I$119,9,FALSE))= 0,VLOOKUP(B65,'Analyst Report'!$A$31:$I$119,8,FALSE),VLOOKUP(B65,'Analyst Report'!$A$31:$I$119,9,FALSE))</f>
        <v>15</v>
      </c>
      <c r="S65" s="61">
        <f t="shared" si="2"/>
        <v>15</v>
      </c>
      <c r="T65" s="61">
        <f t="shared" si="3"/>
        <v>15</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88" thickBot="1" x14ac:dyDescent="0.25">
      <c r="A67" s="55">
        <v>49</v>
      </c>
      <c r="B67" s="66" t="s">
        <v>111</v>
      </c>
      <c r="C67" s="56" t="s">
        <v>514</v>
      </c>
      <c r="D67" s="57" t="str">
        <f>VLOOKUP(B67,'HECVAT - Lite | Vendor Response'!A$24:D$112,4,TRUE)</f>
        <v>Tenants within the system are logically separated through roles and organizational memberships. Pre-execution hooks validate that an authenticated user has the expected roles and memberships to the organization in order to view or modify data.</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 is encrypted at rest within LearnPlatform using AES-256.</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Yes</v>
      </c>
      <c r="O71" s="61" t="str">
        <f>IF(LEN(VLOOKUP(B71,'Analyst Report'!$A$31:$I$119,7,FALSE))= 0,"",VLOOKUP(B71,'Analyst Report'!$A$31:$I$119,7,FALSE))</f>
        <v/>
      </c>
      <c r="P71" s="61">
        <f t="shared" si="1"/>
        <v>1</v>
      </c>
      <c r="Q71" s="61">
        <v>25</v>
      </c>
      <c r="R71" s="61">
        <f>IF(LEN(VLOOKUP(B71,'Analyst Report'!$A$31:$I$119,9,FALSE))= 0,VLOOKUP(B71,'Analyst Report'!$A$31:$I$119,8,FALSE),VLOOKUP(B71,'Analyst Report'!$A$31:$I$119,9,FALSE))</f>
        <v>25</v>
      </c>
      <c r="S71" s="61">
        <f t="shared" si="2"/>
        <v>25</v>
      </c>
      <c r="T71" s="61">
        <f t="shared" si="3"/>
        <v>25</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Yes</v>
      </c>
      <c r="O73" s="61" t="str">
        <f>IF(LEN(VLOOKUP(B73,'Analyst Report'!$A$31:$I$119,7,FALSE))= 0,"",VLOOKUP(B73,'Analyst Report'!$A$31:$I$119,7,FALSE))</f>
        <v/>
      </c>
      <c r="P73" s="61">
        <f t="shared" si="1"/>
        <v>0</v>
      </c>
      <c r="Q73" s="61">
        <v>40</v>
      </c>
      <c r="R73" s="61">
        <f>IF(LEN(VLOOKUP(B73,'Analyst Report'!$A$31:$I$119,9,FALSE))= 0,VLOOKUP(B73,'Analyst Report'!$A$31:$I$119,8,FALSE),VLOOKUP(B73,'Analyst Report'!$A$31:$I$119,9,FALSE))</f>
        <v>40</v>
      </c>
      <c r="S73" s="61">
        <f t="shared" si="2"/>
        <v>40</v>
      </c>
      <c r="T73" s="61">
        <f t="shared" si="3"/>
        <v>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LearnPlatform currently supports data storage in the following regions:
 • Virginia (US-East-1)</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Yes</v>
      </c>
      <c r="O83" s="61" t="str">
        <f>IF(LEN(VLOOKUP(B83,'Analyst Report'!$A$31:$I$119,7,FALSE))= 0,"",VLOOKUP(B83,'Analyst Report'!$A$31:$I$119,7,FALSE))</f>
        <v/>
      </c>
      <c r="P83" s="61">
        <f t="shared" si="1"/>
        <v>1</v>
      </c>
      <c r="Q83" s="61">
        <v>15</v>
      </c>
      <c r="R83" s="61">
        <f>IF(LEN(VLOOKUP(B83,'Analyst Report'!$A$31:$I$119,9,FALSE))= 0,VLOOKUP(B83,'Analyst Report'!$A$31:$I$119,8,FALSE),VLOOKUP(B83,'Analyst Report'!$A$31:$I$119,9,FALSE))</f>
        <v>15</v>
      </c>
      <c r="S83" s="61">
        <f t="shared" si="2"/>
        <v>15</v>
      </c>
      <c r="T83" s="61">
        <f t="shared" si="3"/>
        <v>15</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LearnPlatform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180</v>
      </c>
      <c r="H3" s="129">
        <f>SUMIFS(Questions!S:S,Questions!B:B,D3)</f>
        <v>215</v>
      </c>
      <c r="I3" s="132">
        <f t="shared" si="0"/>
        <v>0.83720930232558144</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165</v>
      </c>
      <c r="H6" s="129">
        <f>SUMIFS(Questions!S:S,Questions!B:B,D6)</f>
        <v>185</v>
      </c>
      <c r="I6" s="132">
        <f t="shared" si="2"/>
        <v>0.89189189189189189</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60</v>
      </c>
      <c r="H7" s="129">
        <f>SUMIFS(Questions!S:S,Questions!B:B,D7)</f>
        <v>70</v>
      </c>
      <c r="I7" s="132">
        <f t="shared" si="2"/>
        <v>0.8571428571428571</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100</v>
      </c>
      <c r="H8" s="129">
        <f>SUMIFS(Questions!S:S,Questions!B:B,D8)</f>
        <v>165</v>
      </c>
      <c r="I8" s="132">
        <f t="shared" si="2"/>
        <v>0.60606060606060608</v>
      </c>
      <c r="J8" s="129">
        <f>(SUM(G2:G13)/SUM(H2:H13))</f>
        <v>0.85185185185185186</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115</v>
      </c>
      <c r="H10" s="129">
        <f>SUMIFS(Questions!S:S,Questions!B:B,D10)</f>
        <v>155</v>
      </c>
      <c r="I10" s="132">
        <f t="shared" si="2"/>
        <v>0.74193548387096775</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1495</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9" t="s">
        <v>2174</v>
      </c>
      <c r="B1" s="272"/>
      <c r="C1" s="274"/>
      <c r="D1" s="139"/>
      <c r="E1" s="139"/>
      <c r="F1" s="139"/>
      <c r="G1" s="139"/>
      <c r="H1" s="139"/>
      <c r="I1" s="14"/>
      <c r="J1" s="6"/>
      <c r="K1" s="6"/>
      <c r="L1" s="6"/>
      <c r="M1" s="6"/>
      <c r="N1" s="6"/>
      <c r="O1" s="6"/>
      <c r="P1" s="6"/>
      <c r="Q1" s="6"/>
      <c r="R1" s="6"/>
      <c r="S1" s="6"/>
      <c r="T1" s="6"/>
      <c r="U1" s="6"/>
      <c r="V1" s="6"/>
      <c r="W1" s="6"/>
    </row>
    <row r="2" spans="1:23" ht="25.5" customHeight="1" x14ac:dyDescent="0.15">
      <c r="A2" s="321" t="s">
        <v>20</v>
      </c>
      <c r="B2" s="272"/>
      <c r="C2" s="274"/>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6" t="s">
        <v>2253</v>
      </c>
      <c r="B1" s="274"/>
    </row>
    <row r="2" spans="1:22" ht="25.5" customHeight="1" x14ac:dyDescent="0.15">
      <c r="A2" s="277"/>
      <c r="B2" s="274"/>
      <c r="C2" s="5"/>
      <c r="D2" s="5"/>
      <c r="E2" s="5"/>
      <c r="F2" s="6"/>
      <c r="G2" s="6"/>
      <c r="H2" s="6"/>
      <c r="I2" s="6"/>
      <c r="J2" s="6"/>
      <c r="K2" s="6"/>
      <c r="L2" s="6"/>
      <c r="M2" s="6"/>
      <c r="N2" s="6"/>
      <c r="O2" s="6"/>
      <c r="P2" s="6"/>
      <c r="Q2" s="6"/>
      <c r="R2" s="6"/>
      <c r="S2" s="6"/>
      <c r="T2" s="6"/>
      <c r="U2" s="6"/>
      <c r="V2" s="6"/>
    </row>
    <row r="3" spans="1:22" ht="24" customHeight="1" x14ac:dyDescent="0.2">
      <c r="A3" s="278" t="s">
        <v>1</v>
      </c>
      <c r="B3" s="274"/>
      <c r="C3" s="7"/>
      <c r="D3" s="7"/>
      <c r="E3" s="7"/>
      <c r="F3" s="7"/>
      <c r="G3" s="7"/>
      <c r="H3" s="7"/>
      <c r="I3" s="7"/>
      <c r="J3" s="7"/>
      <c r="K3" s="7"/>
      <c r="L3" s="7"/>
      <c r="M3" s="7"/>
      <c r="N3" s="7"/>
      <c r="O3" s="7"/>
      <c r="P3" s="7"/>
      <c r="Q3" s="7"/>
      <c r="R3" s="7"/>
      <c r="S3" s="7"/>
      <c r="T3" s="7"/>
      <c r="U3" s="7"/>
      <c r="V3" s="7"/>
    </row>
    <row r="4" spans="1:22" ht="72" customHeight="1" x14ac:dyDescent="0.2">
      <c r="A4" s="275" t="s">
        <v>2246</v>
      </c>
      <c r="B4" s="274"/>
    </row>
    <row r="5" spans="1:22" ht="24" customHeight="1" x14ac:dyDescent="0.2">
      <c r="A5" s="278" t="s">
        <v>2</v>
      </c>
      <c r="B5" s="274"/>
      <c r="C5" s="7"/>
      <c r="D5" s="7"/>
      <c r="E5" s="7"/>
      <c r="F5" s="7"/>
      <c r="G5" s="7"/>
      <c r="H5" s="7"/>
      <c r="I5" s="7"/>
      <c r="J5" s="7"/>
      <c r="K5" s="7"/>
      <c r="L5" s="7"/>
      <c r="M5" s="7"/>
      <c r="N5" s="7"/>
      <c r="O5" s="7"/>
      <c r="P5" s="7"/>
      <c r="Q5" s="7"/>
      <c r="R5" s="7"/>
      <c r="S5" s="7"/>
      <c r="T5" s="7"/>
      <c r="U5" s="7"/>
      <c r="V5" s="7"/>
    </row>
    <row r="6" spans="1:22" ht="84" customHeight="1" x14ac:dyDescent="0.2">
      <c r="A6" s="275" t="s">
        <v>3</v>
      </c>
      <c r="B6" s="274"/>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8" t="s">
        <v>2</v>
      </c>
      <c r="B11" s="274"/>
      <c r="C11" s="7"/>
      <c r="D11" s="7"/>
      <c r="E11" s="7"/>
      <c r="F11" s="7"/>
      <c r="G11" s="7"/>
      <c r="H11" s="7"/>
      <c r="I11" s="7"/>
      <c r="J11" s="7"/>
      <c r="K11" s="7"/>
      <c r="L11" s="7"/>
      <c r="M11" s="7"/>
      <c r="N11" s="7"/>
      <c r="O11" s="7"/>
      <c r="P11" s="7"/>
      <c r="Q11" s="7"/>
      <c r="R11" s="7"/>
      <c r="S11" s="7"/>
      <c r="T11" s="7"/>
      <c r="U11" s="7"/>
      <c r="V11" s="7"/>
    </row>
    <row r="12" spans="1:22" ht="96" customHeight="1" x14ac:dyDescent="0.2">
      <c r="A12" s="275" t="s">
        <v>2243</v>
      </c>
      <c r="B12" s="274"/>
    </row>
    <row r="13" spans="1:22" ht="123.75" customHeight="1" x14ac:dyDescent="0.2">
      <c r="A13" s="279" t="s">
        <v>12</v>
      </c>
      <c r="B13" s="274"/>
    </row>
    <row r="14" spans="1:22" ht="24" customHeight="1" x14ac:dyDescent="0.2">
      <c r="A14" s="280" t="s">
        <v>13</v>
      </c>
      <c r="B14" s="274"/>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8" t="s">
        <v>2244</v>
      </c>
      <c r="B18" s="274"/>
      <c r="C18" s="7"/>
      <c r="D18" s="7"/>
      <c r="E18" s="7"/>
      <c r="F18" s="7"/>
      <c r="G18" s="7"/>
      <c r="H18" s="7"/>
      <c r="I18" s="7"/>
      <c r="J18" s="7"/>
      <c r="K18" s="7"/>
      <c r="L18" s="7"/>
      <c r="M18" s="7"/>
      <c r="N18" s="7"/>
      <c r="O18" s="7"/>
      <c r="P18" s="7"/>
      <c r="Q18" s="7"/>
      <c r="R18" s="7"/>
      <c r="S18" s="7"/>
      <c r="T18" s="7"/>
      <c r="U18" s="7"/>
      <c r="V18" s="7"/>
    </row>
    <row r="19" spans="1:22" ht="84" customHeight="1" x14ac:dyDescent="0.2">
      <c r="A19" s="275" t="s">
        <v>2245</v>
      </c>
      <c r="B19" s="274"/>
    </row>
    <row r="20" spans="1:22" ht="36" customHeight="1" x14ac:dyDescent="0.2">
      <c r="A20" s="269" t="s">
        <v>2258</v>
      </c>
      <c r="B20" s="270"/>
    </row>
    <row r="21" spans="1:22" ht="46.5" customHeight="1" x14ac:dyDescent="0.2">
      <c r="A21" s="271"/>
      <c r="B21" s="272"/>
    </row>
    <row r="22" spans="1:22" ht="36" customHeight="1" x14ac:dyDescent="0.2">
      <c r="A22" s="273" t="s">
        <v>2259</v>
      </c>
      <c r="B22" s="274"/>
      <c r="C22" s="7"/>
      <c r="D22" s="7"/>
      <c r="E22" s="7"/>
      <c r="F22" s="7"/>
      <c r="G22" s="7"/>
      <c r="H22" s="7"/>
      <c r="I22" s="7"/>
      <c r="J22" s="7"/>
      <c r="K22" s="7"/>
      <c r="L22" s="7"/>
      <c r="M22" s="7"/>
      <c r="N22" s="7"/>
      <c r="O22" s="7"/>
      <c r="P22" s="7"/>
      <c r="Q22" s="7"/>
      <c r="R22" s="7"/>
      <c r="S22" s="7"/>
      <c r="T22" s="7"/>
      <c r="U22" s="7"/>
      <c r="V22" s="7"/>
    </row>
    <row r="23" spans="1:22" ht="156" customHeight="1" x14ac:dyDescent="0.2">
      <c r="A23" s="275" t="s">
        <v>2264</v>
      </c>
      <c r="B23" s="274"/>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96" zoomScaleNormal="100" workbookViewId="0">
      <selection activeCell="D102" sqref="D10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1" t="s">
        <v>2254</v>
      </c>
      <c r="B1" s="272"/>
      <c r="C1" s="272"/>
      <c r="D1" s="272"/>
      <c r="E1" s="13" t="s">
        <v>2263</v>
      </c>
      <c r="F1" s="14"/>
      <c r="G1" s="6"/>
      <c r="H1" s="6"/>
      <c r="I1" s="6"/>
      <c r="J1" s="6"/>
      <c r="K1" s="6"/>
      <c r="L1" s="6"/>
      <c r="M1" s="6"/>
      <c r="N1" s="6"/>
      <c r="O1" s="6"/>
      <c r="P1" s="6"/>
      <c r="Q1" s="6"/>
      <c r="R1" s="6"/>
      <c r="S1" s="6"/>
      <c r="T1" s="6"/>
      <c r="U1" s="6"/>
      <c r="V1" s="6"/>
      <c r="W1" s="6"/>
      <c r="X1" s="6"/>
      <c r="Y1" s="6"/>
      <c r="Z1" s="6"/>
    </row>
    <row r="2" spans="1:26" ht="36" customHeight="1" x14ac:dyDescent="0.15">
      <c r="A2" s="282" t="s">
        <v>2249</v>
      </c>
      <c r="B2" s="283"/>
      <c r="C2" s="283"/>
      <c r="D2" s="283"/>
      <c r="E2" s="284"/>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5">
        <v>45197</v>
      </c>
      <c r="D3" s="272"/>
      <c r="E3" s="274"/>
      <c r="F3" s="14"/>
      <c r="G3" s="6"/>
      <c r="H3" s="6"/>
      <c r="I3" s="6"/>
      <c r="J3" s="6"/>
      <c r="K3" s="6"/>
      <c r="L3" s="6"/>
      <c r="M3" s="6"/>
      <c r="N3" s="6"/>
      <c r="O3" s="6"/>
      <c r="P3" s="6"/>
      <c r="Q3" s="6"/>
      <c r="R3" s="6"/>
      <c r="S3" s="6"/>
      <c r="T3" s="6"/>
      <c r="U3" s="6"/>
      <c r="V3" s="6"/>
      <c r="W3" s="6"/>
      <c r="X3" s="6"/>
      <c r="Y3" s="6"/>
      <c r="Z3" s="6"/>
    </row>
    <row r="4" spans="1:26" ht="36" customHeight="1" x14ac:dyDescent="0.15">
      <c r="A4" s="286" t="s">
        <v>4</v>
      </c>
      <c r="B4" s="272"/>
      <c r="C4" s="272"/>
      <c r="D4" s="272"/>
      <c r="E4" s="274"/>
      <c r="F4" s="14"/>
      <c r="G4" s="6"/>
      <c r="H4" s="6"/>
      <c r="I4" s="6"/>
      <c r="J4" s="6"/>
      <c r="K4" s="6"/>
      <c r="L4" s="6"/>
      <c r="M4" s="6"/>
      <c r="N4" s="6"/>
      <c r="O4" s="6"/>
      <c r="P4" s="6"/>
      <c r="Q4" s="6"/>
      <c r="R4" s="6"/>
      <c r="S4" s="6"/>
      <c r="T4" s="6"/>
      <c r="U4" s="6"/>
      <c r="V4" s="6"/>
      <c r="W4" s="6"/>
      <c r="X4" s="6"/>
      <c r="Y4" s="6"/>
      <c r="Z4" s="6"/>
    </row>
    <row r="5" spans="1:26" ht="72" customHeight="1" x14ac:dyDescent="0.15">
      <c r="A5" s="287" t="s">
        <v>23</v>
      </c>
      <c r="B5" s="272"/>
      <c r="C5" s="272"/>
      <c r="D5" s="272"/>
      <c r="E5" s="274"/>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8" t="s">
        <v>2266</v>
      </c>
      <c r="D6" s="272"/>
      <c r="E6" s="274"/>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8" t="s">
        <v>2267</v>
      </c>
      <c r="D7" s="272"/>
      <c r="E7" s="274"/>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8" t="s">
        <v>2268</v>
      </c>
      <c r="D8" s="272"/>
      <c r="E8" s="274"/>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9" t="s">
        <v>2269</v>
      </c>
      <c r="D9" s="290"/>
      <c r="E9" s="291"/>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9" t="s">
        <v>2270</v>
      </c>
      <c r="D10" s="290"/>
      <c r="E10" s="291"/>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8" t="s">
        <v>2271</v>
      </c>
      <c r="D11" s="272"/>
      <c r="E11" s="274"/>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8" t="s">
        <v>2271</v>
      </c>
      <c r="D12" s="272"/>
      <c r="E12" s="274"/>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8" t="s">
        <v>2272</v>
      </c>
      <c r="D13" s="272"/>
      <c r="E13" s="274"/>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8" t="s">
        <v>2273</v>
      </c>
      <c r="D14" s="272"/>
      <c r="E14" s="274"/>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8" t="s">
        <v>2274</v>
      </c>
      <c r="D15" s="272"/>
      <c r="E15" s="274"/>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8" t="s">
        <v>2274</v>
      </c>
      <c r="D16" s="272"/>
      <c r="E16" s="274"/>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8" t="s">
        <v>2275</v>
      </c>
      <c r="D17" s="272"/>
      <c r="E17" s="274"/>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8" t="s">
        <v>2274</v>
      </c>
      <c r="D18" s="272"/>
      <c r="E18" s="274"/>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8" t="s">
        <v>2276</v>
      </c>
      <c r="D19" s="272"/>
      <c r="E19" s="274"/>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8" t="s">
        <v>2277</v>
      </c>
      <c r="D20" s="272"/>
      <c r="E20" s="274"/>
      <c r="F20" s="6"/>
      <c r="G20" s="6"/>
      <c r="H20" s="6"/>
      <c r="I20" s="6"/>
      <c r="J20" s="6"/>
      <c r="K20" s="6"/>
      <c r="L20" s="6"/>
      <c r="M20" s="6"/>
      <c r="N20" s="6"/>
      <c r="O20" s="6"/>
      <c r="P20" s="6"/>
      <c r="Q20" s="6"/>
      <c r="R20" s="6"/>
      <c r="S20" s="6"/>
      <c r="T20" s="6"/>
      <c r="U20" s="6"/>
      <c r="V20" s="6"/>
      <c r="W20" s="6"/>
      <c r="X20" s="6"/>
      <c r="Y20" s="6"/>
      <c r="Z20" s="6"/>
    </row>
    <row r="21" spans="1:26" ht="36" customHeight="1" x14ac:dyDescent="0.15">
      <c r="A21" s="286" t="s">
        <v>2247</v>
      </c>
      <c r="B21" s="272"/>
      <c r="C21" s="272"/>
      <c r="D21" s="272"/>
      <c r="E21" s="274"/>
      <c r="F21" s="14"/>
      <c r="G21" s="6"/>
      <c r="H21" s="6"/>
      <c r="I21" s="6"/>
      <c r="J21" s="6"/>
      <c r="K21" s="6"/>
      <c r="L21" s="6"/>
      <c r="M21" s="6"/>
      <c r="N21" s="6"/>
      <c r="O21" s="6"/>
      <c r="P21" s="6"/>
      <c r="Q21" s="6"/>
      <c r="R21" s="6"/>
      <c r="S21" s="6"/>
      <c r="T21" s="6"/>
      <c r="U21" s="6"/>
      <c r="V21" s="6"/>
      <c r="W21" s="6"/>
      <c r="X21" s="6"/>
      <c r="Y21" s="6"/>
      <c r="Z21" s="6"/>
    </row>
    <row r="22" spans="1:26" ht="48" customHeight="1" x14ac:dyDescent="0.15">
      <c r="A22" s="292" t="s">
        <v>2248</v>
      </c>
      <c r="B22" s="272"/>
      <c r="C22" s="272"/>
      <c r="D22" s="272"/>
      <c r="E22" s="274"/>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6" t="s">
        <v>8</v>
      </c>
      <c r="B23" s="274"/>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93" t="s">
        <v>2340</v>
      </c>
      <c r="D24" s="274"/>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65" x14ac:dyDescent="0.15">
      <c r="A25" s="16" t="s">
        <v>58</v>
      </c>
      <c r="B25" s="16" t="str">
        <f>VLOOKUP(A25,Questions!B$18:C$109,2,FALSE)</f>
        <v>Have you had an unplanned disruption to this product/service in the last 12 months?</v>
      </c>
      <c r="C25" s="23" t="s">
        <v>220</v>
      </c>
      <c r="D25" s="255"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7" t="s">
        <v>2328</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60" x14ac:dyDescent="0.15">
      <c r="A27" s="16" t="s">
        <v>60</v>
      </c>
      <c r="B27" s="16" t="str">
        <f>VLOOKUP(A27,Questions!B$18:C$109,2,FALSE)</f>
        <v>Do you have a dedicated Software and System Development team(s)? (e.g. Customer Support, Implementation, Product Management, etc.)</v>
      </c>
      <c r="C27" s="23" t="s">
        <v>220</v>
      </c>
      <c r="D27" s="253" t="s">
        <v>2265</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6" x14ac:dyDescent="0.15">
      <c r="A29" s="16" t="s">
        <v>62</v>
      </c>
      <c r="B29" s="16" t="str">
        <f>VLOOKUP(A29,Questions!B$18:C$109,2,FALSE)</f>
        <v>Will data regulated by PCI DSS reside in the vended product?</v>
      </c>
      <c r="C29" s="23" t="s">
        <v>244</v>
      </c>
      <c r="D29" s="264" t="s">
        <v>2329</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3" t="s">
        <v>2265</v>
      </c>
      <c r="D30" s="274"/>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6" t="s">
        <v>6</v>
      </c>
      <c r="B31" s="274"/>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9" x14ac:dyDescent="0.15">
      <c r="A32" s="25" t="s">
        <v>64</v>
      </c>
      <c r="B32" s="16" t="str">
        <f>VLOOKUP(A32,Questions!B$18:C$109,2,FALSE)</f>
        <v>Have you undergone a SSAE 18 / SOC 2 audit?</v>
      </c>
      <c r="C32" s="23" t="s">
        <v>244</v>
      </c>
      <c r="D32" s="257" t="s">
        <v>2279</v>
      </c>
      <c r="E32" s="21" t="str">
        <f>IF((C32=""),VLOOKUP(A32,Questions!$B$18:$G$109,4,FALSE),IF(C32="Yes",VLOOKUP(A32,Questions!$B$18:$G$109,6,FALSE),IF(C32="No",VLOOKUP(A32,Questions!$B$18:$G$109,5,FALSE),"N/A")))</f>
        <v>Describe any plans to undergo a SSAE 18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7"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8"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58"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8"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7" t="s">
        <v>2341</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7"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7"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7" t="s">
        <v>2342</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60" x14ac:dyDescent="0.15">
      <c r="A43" s="25" t="s">
        <v>75</v>
      </c>
      <c r="B43" s="16" t="str">
        <f>VLOOKUP(A43,Questions!B$18:C$109,2,FALSE)</f>
        <v>Has a VPAT or ACR been created or updated for the product and version under consideration within the past year?</v>
      </c>
      <c r="C43" s="23" t="s">
        <v>244</v>
      </c>
      <c r="D43" s="257" t="s">
        <v>2343</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409.6" x14ac:dyDescent="0.15">
      <c r="A44" s="25" t="s">
        <v>76</v>
      </c>
      <c r="B44" s="16" t="str">
        <f>VLOOKUP(A44,Questions!B$18:C$109,2,FALSE)</f>
        <v>Do you have documentation to support the accessibility features of your product?</v>
      </c>
      <c r="C44" s="23" t="s">
        <v>220</v>
      </c>
      <c r="D44" s="257" t="s">
        <v>2286</v>
      </c>
      <c r="E44" s="21" t="str">
        <f>IF((C44=""),VLOOKUP(A44,Questions!$B$18:$G$109,4,FALSE),IF(C44="Yes",VLOOKUP(A44,Questions!$B$18:$G$109,6,FALSE),IF(C44="No",VLOOKUP(A44,Questions!$B$18:$G$109,5,FALSE),"N/A")))</f>
        <v>Provide examples with links where possible.</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6" t="s">
        <v>77</v>
      </c>
      <c r="B45" s="274"/>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8" x14ac:dyDescent="0.15">
      <c r="A46" s="16" t="s">
        <v>78</v>
      </c>
      <c r="B46" s="16" t="str">
        <f>VLOOKUP(A46,Questions!B$18:C$109,2,FALSE)</f>
        <v>Has a third party expert conducted an accessibility audit of the most recent version of your product?</v>
      </c>
      <c r="C46" s="23" t="s">
        <v>244</v>
      </c>
      <c r="D46" s="254" t="s">
        <v>2344</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9" t="s">
        <v>2287</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87" x14ac:dyDescent="0.15">
      <c r="A48" s="16" t="s">
        <v>80</v>
      </c>
      <c r="B48" s="16" t="str">
        <f>VLOOKUP(A48,Questions!B$18:C$109,2,FALSE)</f>
        <v>Have you adopted a technical or legal accessibility standard of conformance for the product in question?</v>
      </c>
      <c r="C48" s="23" t="s">
        <v>244</v>
      </c>
      <c r="D48" s="254" t="s">
        <v>2288</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59" t="s">
        <v>2289</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9" t="s">
        <v>2290</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19" x14ac:dyDescent="0.15">
      <c r="A51" s="16" t="s">
        <v>83</v>
      </c>
      <c r="B51" s="16" t="str">
        <f>VLOOKUP(A51,Questions!B$18:C$109,2,FALSE)</f>
        <v>Do you have a documented and implemented process for reporting and tracking accessibility issues?</v>
      </c>
      <c r="C51" s="23" t="s">
        <v>220</v>
      </c>
      <c r="D51" s="256" t="s">
        <v>2291</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70" x14ac:dyDescent="0.15">
      <c r="A52" s="16" t="s">
        <v>84</v>
      </c>
      <c r="B52" s="16" t="str">
        <f>VLOOKUP(A52,Questions!B$18:C$109,2,FALSE)</f>
        <v>Do you have documented processes and procedures for implementing accessibility into your development lifecycle?</v>
      </c>
      <c r="C52" s="23" t="s">
        <v>220</v>
      </c>
      <c r="D52" s="254" t="s">
        <v>2292</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51" x14ac:dyDescent="0.15">
      <c r="A53" s="16" t="s">
        <v>85</v>
      </c>
      <c r="B53" s="16" t="str">
        <f>VLOOKUP(A53,Questions!B$18:C$109,2,FALSE)</f>
        <v>Can all functions of the application or service be performed using only the keyboard?</v>
      </c>
      <c r="C53" s="23" t="s">
        <v>220</v>
      </c>
      <c r="D53" s="256" t="s">
        <v>2293</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6" t="s">
        <v>87</v>
      </c>
      <c r="B55" s="274"/>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7" t="s">
        <v>2330</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7" t="s">
        <v>2331</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4" t="s">
        <v>2332</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4" t="s">
        <v>2333</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7" t="s">
        <v>2334</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57" t="s">
        <v>2335</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6" t="s">
        <v>94</v>
      </c>
      <c r="B62" s="274"/>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75" x14ac:dyDescent="0.2">
      <c r="A63" s="16" t="s">
        <v>95</v>
      </c>
      <c r="B63" s="16" t="str">
        <f>VLOOKUP(A63,Questions!B$18:C$109,2,FALSE)</f>
        <v>Does your solution support single sign-on (SSO) protocols for user and administrator authentication?</v>
      </c>
      <c r="C63" s="23" t="s">
        <v>220</v>
      </c>
      <c r="D63" s="258" t="s">
        <v>2294</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60" t="s">
        <v>2295</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85" x14ac:dyDescent="0.15">
      <c r="A65" s="16" t="s">
        <v>97</v>
      </c>
      <c r="B65" s="16" t="str">
        <f>VLOOKUP(A65,Questions!B$18:C$109,2,FALSE)</f>
        <v>Does your application support integration with other authentication and authorization systems?</v>
      </c>
      <c r="C65" s="23" t="s">
        <v>220</v>
      </c>
      <c r="D65" s="254" t="s">
        <v>2296</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8" t="s">
        <v>2297</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60" x14ac:dyDescent="0.15">
      <c r="A67" s="16" t="s">
        <v>99</v>
      </c>
      <c r="B67" s="16" t="str">
        <f>VLOOKUP(A67,Questions!B$18:C$109,2,FALSE)</f>
        <v>Do you support differentiation between email address and user identifier?</v>
      </c>
      <c r="C67" s="23" t="s">
        <v>220</v>
      </c>
      <c r="D67" s="265" t="s">
        <v>2338</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75" x14ac:dyDescent="0.15">
      <c r="A69" s="29" t="s">
        <v>101</v>
      </c>
      <c r="B69" s="16" t="str">
        <f>VLOOKUP(A69,Questions!B$18:C$109,2,FALSE)</f>
        <v>Are audit logs available to the institution that include AT LEAST all of the following; login, logout, actions performed, timestamp, and source IP address?</v>
      </c>
      <c r="C69" s="23" t="s">
        <v>220</v>
      </c>
      <c r="D69" s="265" t="s">
        <v>2336</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6" t="s">
        <v>2337</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6" t="s">
        <v>104</v>
      </c>
      <c r="B72" s="274"/>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61" t="s">
        <v>220</v>
      </c>
      <c r="D73" s="260" t="s">
        <v>2298</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65" x14ac:dyDescent="0.15">
      <c r="A74" s="16" t="s">
        <v>106</v>
      </c>
      <c r="B74" s="16" t="str">
        <f>VLOOKUP(A74,Questions!B$18:C$109,2,FALSE)</f>
        <v>Will the institution be notified of major changes to your environment that could impact the institution's security posture?</v>
      </c>
      <c r="C74" s="261" t="s">
        <v>220</v>
      </c>
      <c r="D74" s="260" t="s">
        <v>2299</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105" x14ac:dyDescent="0.15">
      <c r="A75" s="16" t="s">
        <v>107</v>
      </c>
      <c r="B75" s="16" t="str">
        <f>VLOOKUP(A75,Questions!B$18:C$109,2,FALSE)</f>
        <v>Are your systems and applications scanned for vulnerabilities [that are then remediated] prior to new releases?</v>
      </c>
      <c r="C75" s="261" t="s">
        <v>244</v>
      </c>
      <c r="D75" s="260" t="s">
        <v>2300</v>
      </c>
      <c r="E75" s="21" t="str">
        <f>IF((C75=""),VLOOKUP(A75,Questions!$B$18:$G$109,4,FALSE),IF(C75="Yes",VLOOKUP(A75,Questions!$B$18:$G$109,6,FALSE),IF(C75="No",VLOOKUP(A75,Questions!$B$18:$G$109,5,FALSE),"N/A")))</f>
        <v>Describe plans to implement application vulnerability scanning [and remediation] prior to release.</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61" t="s">
        <v>220</v>
      </c>
      <c r="D76" s="260" t="s">
        <v>2301</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61" t="s">
        <v>220</v>
      </c>
      <c r="D77" s="260" t="s">
        <v>2302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6" t="s">
        <v>110</v>
      </c>
      <c r="B78" s="274"/>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60"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60" t="s">
        <v>2303</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120" x14ac:dyDescent="0.15">
      <c r="A80" s="16" t="s">
        <v>112</v>
      </c>
      <c r="B80" s="16" t="str">
        <f>VLOOKUP(A80,Questions!B$18:C$109,2,FALSE)</f>
        <v>Is sensitive data encrypted, using secure protocols/algorithms, in transport? (e.g. system-to-client)</v>
      </c>
      <c r="C80" s="23" t="s">
        <v>220</v>
      </c>
      <c r="D80" s="260" t="s">
        <v>2304</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60" t="s">
        <v>2305</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143" x14ac:dyDescent="0.15">
      <c r="A82" s="16" t="s">
        <v>114</v>
      </c>
      <c r="B82" s="16" t="str">
        <f>VLOOKUP(A82,Questions!B$18:C$109,2,FALSE)</f>
        <v>Are involatile backup copies made according to pre-defined schedules and securely stored and protected?</v>
      </c>
      <c r="C82" s="23" t="s">
        <v>220</v>
      </c>
      <c r="D82" s="260" t="s">
        <v>2306</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35" x14ac:dyDescent="0.15">
      <c r="A83" s="16" t="s">
        <v>115</v>
      </c>
      <c r="B83" s="16" t="str">
        <f>VLOOKUP(A83,Questions!B$18:C$109,2,FALSE)</f>
        <v>Can the Institution extract a full or partial backup of data?</v>
      </c>
      <c r="C83" s="23" t="s">
        <v>220</v>
      </c>
      <c r="D83" s="260" t="s">
        <v>2307</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60" t="s">
        <v>2308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60" t="s">
        <v>2309</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6" t="s">
        <v>118</v>
      </c>
      <c r="B86" s="274"/>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60" t="s">
        <v>2310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47" x14ac:dyDescent="0.15">
      <c r="A88" s="16" t="s">
        <v>120</v>
      </c>
      <c r="B88" s="16" t="str">
        <f>VLOOKUP(A88,Questions!B$18:C$109,2,FALSE)</f>
        <v>Are you generally able to accomodate storing each institution's data within their geographic region?</v>
      </c>
      <c r="C88" s="23" t="s">
        <v>220</v>
      </c>
      <c r="D88" s="260" t="s">
        <v>2311</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60" t="s">
        <v>2312</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60" t="s">
        <v>2313</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60" t="s">
        <v>2310</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6" t="s">
        <v>124</v>
      </c>
      <c r="B92" s="274"/>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60" t="s">
        <v>2314</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2"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65" x14ac:dyDescent="0.15">
      <c r="A95" s="16" t="s">
        <v>128</v>
      </c>
      <c r="B95" s="16" t="str">
        <f>VLOOKUP(A95,Questions!B$18:C$109,2,FALSE)</f>
        <v>Do you use an automated IDS/IPS system to monitor for intrusions?</v>
      </c>
      <c r="C95" s="23" t="s">
        <v>220</v>
      </c>
      <c r="D95" s="260" t="s">
        <v>2315</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95" x14ac:dyDescent="0.15">
      <c r="A96" s="16" t="s">
        <v>129</v>
      </c>
      <c r="B96" s="16" t="str">
        <f>VLOOKUP(A96,Questions!B$18:C$109,2,FALSE)</f>
        <v>Are you employing any next-generation persistent threat (NGPT) monitoring?</v>
      </c>
      <c r="C96" s="23" t="s">
        <v>220</v>
      </c>
      <c r="D96" s="260" t="s">
        <v>2316</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60" t="s">
        <v>2317</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6" t="s">
        <v>131</v>
      </c>
      <c r="B98" s="274"/>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60" t="s">
        <v>2318</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60" t="s">
        <v>2319</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60" t="s">
        <v>2345</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05" x14ac:dyDescent="0.15">
      <c r="A102" s="25" t="s">
        <v>135</v>
      </c>
      <c r="B102" s="16" t="str">
        <f>VLOOKUP(A102,Questions!B$18:C$109,2,FALSE)</f>
        <v>Do you have either an internal incident response team or retain an external team?</v>
      </c>
      <c r="C102" s="23" t="s">
        <v>220</v>
      </c>
      <c r="D102" s="260" t="s">
        <v>2320</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60" t="s">
        <v>2321</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6" t="s">
        <v>137</v>
      </c>
      <c r="B104" s="274"/>
      <c r="C104" s="18" t="s">
        <v>53</v>
      </c>
      <c r="D104" s="263"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289" x14ac:dyDescent="0.15">
      <c r="A105" s="16" t="s">
        <v>138</v>
      </c>
      <c r="B105" s="16" t="str">
        <f>VLOOKUP(A105,Questions!B$18:C$109,2,FALSE)</f>
        <v>Can you share the organization chart, mission statement, and policies for your information security unit?</v>
      </c>
      <c r="C105" s="23" t="s">
        <v>220</v>
      </c>
      <c r="D105" s="260" t="s">
        <v>2322</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60" t="s">
        <v>2323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10" x14ac:dyDescent="0.15">
      <c r="A107" s="16" t="s">
        <v>140</v>
      </c>
      <c r="B107" s="16" t="str">
        <f>VLOOKUP(A107,Questions!B$18:C$109,2,FALSE)</f>
        <v>Do you have a documented information security policy?</v>
      </c>
      <c r="C107" s="23" t="s">
        <v>220</v>
      </c>
      <c r="D107" s="260" t="s">
        <v>2339</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6" t="s">
        <v>141</v>
      </c>
      <c r="B108" s="274"/>
      <c r="C108" s="18"/>
      <c r="D108" s="263"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60" t="s">
        <v>2324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60" t="s">
        <v>2325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60" t="s">
        <v>2326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60" t="s">
        <v>2327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79:C85 C25:C29 C99:C103 C32:C44 C56:C61 C63:C71 C93:C97 C105:C107 C73:C77 C87:C91 C46:C54 C109:C112"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4" t="s">
        <v>2252</v>
      </c>
      <c r="B1" s="272"/>
      <c r="C1" s="272"/>
      <c r="D1" s="274"/>
      <c r="E1" s="73"/>
      <c r="F1" s="73"/>
      <c r="G1" s="73"/>
      <c r="H1" s="6"/>
      <c r="I1" s="6"/>
      <c r="J1" s="6"/>
      <c r="K1" s="6"/>
      <c r="L1" s="6"/>
      <c r="M1" s="6"/>
      <c r="N1" s="6"/>
      <c r="O1" s="6"/>
      <c r="P1" s="6"/>
      <c r="Q1" s="6"/>
      <c r="R1" s="6"/>
      <c r="S1" s="6"/>
      <c r="T1" s="6"/>
      <c r="U1" s="6"/>
      <c r="V1" s="6"/>
      <c r="W1" s="6"/>
      <c r="X1" s="6"/>
      <c r="Y1" s="6"/>
    </row>
    <row r="2" spans="1:25" ht="35" customHeight="1" x14ac:dyDescent="0.15">
      <c r="A2" s="295" t="s">
        <v>2257</v>
      </c>
      <c r="B2" s="272"/>
      <c r="C2" s="272"/>
      <c r="D2" s="274"/>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6" t="s">
        <v>52</v>
      </c>
      <c r="B20" s="272"/>
      <c r="C20" s="272"/>
      <c r="D20" s="274"/>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6" t="s">
        <v>2242</v>
      </c>
      <c r="B21" s="272"/>
      <c r="C21" s="272"/>
      <c r="D21" s="274"/>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6" t="s">
        <v>8</v>
      </c>
      <c r="B22" s="274"/>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6" t="s">
        <v>6</v>
      </c>
      <c r="B30" s="274"/>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6" t="s">
        <v>87</v>
      </c>
      <c r="B44" s="274"/>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6" t="s">
        <v>94</v>
      </c>
      <c r="B51" s="274"/>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6" t="s">
        <v>104</v>
      </c>
      <c r="B61" s="274"/>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6" t="s">
        <v>110</v>
      </c>
      <c r="B67" s="274"/>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6" t="s">
        <v>118</v>
      </c>
      <c r="B75" s="274"/>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6" t="s">
        <v>124</v>
      </c>
      <c r="B81" s="274"/>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6" t="s">
        <v>636</v>
      </c>
      <c r="B87" s="274"/>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6" t="s">
        <v>137</v>
      </c>
      <c r="B93" s="274"/>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6" t="s">
        <v>141</v>
      </c>
      <c r="B97" s="274"/>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4" t="s">
        <v>2251</v>
      </c>
      <c r="B1" s="272"/>
      <c r="C1" s="272"/>
      <c r="D1" s="272"/>
      <c r="E1" s="272"/>
      <c r="F1" s="272"/>
      <c r="G1" s="272"/>
      <c r="H1" s="272"/>
      <c r="I1" s="35" t="str">
        <f>'HECVAT - Lite | Vendor Response'!E1</f>
        <v>Version 3.04</v>
      </c>
    </row>
    <row r="2" spans="1:9" ht="36" customHeight="1" x14ac:dyDescent="0.2">
      <c r="A2" s="277" t="s">
        <v>2250</v>
      </c>
      <c r="B2" s="272"/>
      <c r="C2" s="272"/>
      <c r="D2" s="272"/>
      <c r="E2" s="272"/>
      <c r="F2" s="272"/>
      <c r="G2" s="272"/>
      <c r="H2" s="272"/>
      <c r="I2" s="274"/>
    </row>
    <row r="3" spans="1:9" ht="36" customHeight="1" x14ac:dyDescent="0.2">
      <c r="A3" s="315" t="s">
        <v>52</v>
      </c>
      <c r="B3" s="300"/>
      <c r="C3" s="300"/>
      <c r="D3" s="300"/>
      <c r="E3" s="300"/>
      <c r="F3" s="300"/>
      <c r="G3" s="300"/>
      <c r="H3" s="300"/>
      <c r="I3" s="300"/>
    </row>
    <row r="4" spans="1:9" ht="48" customHeight="1" x14ac:dyDescent="0.2">
      <c r="A4" s="316" t="s">
        <v>146</v>
      </c>
      <c r="B4" s="317"/>
      <c r="C4" s="317"/>
      <c r="D4" s="317"/>
      <c r="E4" s="317"/>
      <c r="F4" s="317"/>
      <c r="G4" s="317"/>
      <c r="H4" s="317"/>
      <c r="I4" s="317"/>
    </row>
    <row r="5" spans="1:9" ht="48" customHeight="1" x14ac:dyDescent="0.2">
      <c r="A5" s="74" t="s">
        <v>25</v>
      </c>
      <c r="B5" s="318" t="str">
        <f>'HECVAT - Lite | Vendor Response'!C6</f>
        <v>Instructure</v>
      </c>
      <c r="C5" s="274"/>
      <c r="D5" s="230"/>
      <c r="E5" s="230"/>
      <c r="F5" s="74" t="s">
        <v>27</v>
      </c>
      <c r="G5" s="314" t="str">
        <f>'HECVAT - Lite | Vendor Response'!C7</f>
        <v>LearnPlatform</v>
      </c>
      <c r="H5" s="272"/>
      <c r="I5" s="274"/>
    </row>
    <row r="6" spans="1:9" ht="48" customHeight="1" x14ac:dyDescent="0.2">
      <c r="A6" s="74" t="s">
        <v>35</v>
      </c>
      <c r="B6" s="319" t="str">
        <f>'HECVAT - Lite | Vendor Response'!C11</f>
        <v>See GNRL-08 for Instructure's contact information.</v>
      </c>
      <c r="C6" s="274"/>
      <c r="D6" s="231"/>
      <c r="E6" s="231"/>
      <c r="F6" s="74" t="s">
        <v>29</v>
      </c>
      <c r="G6" s="314" t="str">
        <f>'HECVAT - Lite | Vendor Response'!C8</f>
        <v>Unique rapid-cycle evaluation technology provides insight into which tools are moving the needle with usage, cost, and outcomes analyses.</v>
      </c>
      <c r="H6" s="272"/>
      <c r="I6" s="274"/>
    </row>
    <row r="7" spans="1:9" ht="48" customHeight="1" x14ac:dyDescent="0.2">
      <c r="A7" s="230" t="s">
        <v>37</v>
      </c>
      <c r="B7" s="309" t="str">
        <f>'HECVAT - Lite | Vendor Response'!C12</f>
        <v>See GNRL-08 for Instructure's contact information.</v>
      </c>
      <c r="C7" s="268"/>
      <c r="D7" s="232"/>
      <c r="E7" s="232"/>
      <c r="F7" s="74" t="s">
        <v>147</v>
      </c>
      <c r="G7" s="299" t="s">
        <v>148</v>
      </c>
      <c r="H7" s="300"/>
      <c r="I7" s="268"/>
    </row>
    <row r="8" spans="1:9" ht="48" customHeight="1" x14ac:dyDescent="0.2">
      <c r="A8" s="233" t="s">
        <v>149</v>
      </c>
      <c r="B8" s="310" t="str">
        <f>'HECVAT - Lite | Vendor Response'!C13</f>
        <v>Please reach out to your designated Customer Success Manager or Sales representative.
 For new clients, contact info@instructure.com</v>
      </c>
      <c r="C8" s="303"/>
      <c r="D8" s="234"/>
      <c r="E8" s="231"/>
      <c r="F8" s="235" t="s">
        <v>150</v>
      </c>
      <c r="G8" s="301">
        <f>'HECVAT - Lite | Vendor Response'!C3</f>
        <v>45197</v>
      </c>
      <c r="H8" s="302"/>
      <c r="I8" s="303"/>
    </row>
    <row r="9" spans="1:9" ht="24" customHeight="1" thickBot="1" x14ac:dyDescent="0.25">
      <c r="A9" s="173"/>
      <c r="B9" s="174"/>
      <c r="C9" s="174"/>
      <c r="D9" s="171"/>
      <c r="E9" s="171"/>
      <c r="F9" s="171"/>
      <c r="G9" s="172"/>
      <c r="H9" s="172"/>
      <c r="I9" s="172"/>
    </row>
    <row r="10" spans="1:9" ht="48" customHeight="1" thickBot="1" x14ac:dyDescent="0.2">
      <c r="A10" s="306" t="s">
        <v>2236</v>
      </c>
      <c r="B10" s="308"/>
      <c r="C10" s="170" t="s">
        <v>816</v>
      </c>
      <c r="D10" s="304"/>
      <c r="E10" s="304"/>
      <c r="F10" s="305"/>
      <c r="G10" s="305"/>
      <c r="H10" s="305"/>
      <c r="I10" s="305"/>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180</v>
      </c>
      <c r="G14" s="244">
        <f>Values!I3</f>
        <v>0.83720930232558144</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165</v>
      </c>
      <c r="G17" s="244">
        <f>Values!I6</f>
        <v>0.89189189189189189</v>
      </c>
      <c r="H17" s="36"/>
      <c r="I17" s="36"/>
    </row>
    <row r="18" spans="1:10" ht="36" customHeight="1" x14ac:dyDescent="0.15">
      <c r="A18" s="37"/>
      <c r="B18" s="39"/>
      <c r="C18" s="242" t="str">
        <f>Values!C7</f>
        <v>Systems Manangement</v>
      </c>
      <c r="D18" s="243">
        <f>Values!H7</f>
        <v>70</v>
      </c>
      <c r="E18" s="251"/>
      <c r="F18" s="243">
        <f>Values!G7</f>
        <v>60</v>
      </c>
      <c r="G18" s="244">
        <f>Values!I7</f>
        <v>0.8571428571428571</v>
      </c>
      <c r="H18" s="36"/>
      <c r="I18" s="36"/>
    </row>
    <row r="19" spans="1:10" ht="36" customHeight="1" x14ac:dyDescent="0.15">
      <c r="A19" s="36"/>
      <c r="B19" s="36"/>
      <c r="C19" s="242" t="str">
        <f>Values!C8</f>
        <v>Data</v>
      </c>
      <c r="D19" s="243">
        <f>Values!H8</f>
        <v>165</v>
      </c>
      <c r="E19" s="251"/>
      <c r="F19" s="243">
        <f>Values!G8</f>
        <v>100</v>
      </c>
      <c r="G19" s="244">
        <f>Values!I8</f>
        <v>0.60606060606060608</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115</v>
      </c>
      <c r="G21" s="244">
        <f>Values!I10</f>
        <v>0.74193548387096775</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1495</v>
      </c>
      <c r="G25" s="249">
        <f>F25/D25</f>
        <v>0.85185185185185186</v>
      </c>
      <c r="H25" s="36"/>
      <c r="I25" s="36"/>
    </row>
    <row r="26" spans="1:10" ht="15.75" customHeight="1" thickBot="1" x14ac:dyDescent="0.2">
      <c r="A26" s="36"/>
      <c r="B26" s="36"/>
      <c r="C26" s="33"/>
      <c r="D26" s="36"/>
      <c r="E26" s="168"/>
      <c r="F26" s="168"/>
      <c r="G26" s="168"/>
      <c r="H26" s="168"/>
      <c r="I26" s="168"/>
    </row>
    <row r="27" spans="1:10" ht="48" customHeight="1" thickBot="1" x14ac:dyDescent="0.25">
      <c r="A27" s="311"/>
      <c r="B27" s="312"/>
      <c r="C27" s="312"/>
      <c r="D27" s="312"/>
      <c r="E27" s="187" t="s">
        <v>56</v>
      </c>
      <c r="F27" s="306" t="s">
        <v>2237</v>
      </c>
      <c r="G27" s="307"/>
      <c r="H27" s="307"/>
      <c r="I27" s="308"/>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3"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v>
      </c>
      <c r="D31" s="298"/>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LearnPlatform experienced a limited outage which affected a number of operations. This outage lasted for approximately two hours. Some users may have experienced longer load times and page errors when accessing LearnPlatform,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Data regulated by PCI DSS does not reside in LearnPlatform.</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7" t="str">
        <f>'HECVAT - Lite | Vendor Response'!C30:D30</f>
        <v/>
      </c>
      <c r="D37" s="298"/>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No</v>
      </c>
      <c r="D39" s="198" t="str">
        <f>'HECVAT - Lite | Vendor Response'!D32</f>
        <v>A SOC 2 audit of LearnPlatform is scheduled on our roadmap for 2024 which will be conducted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(previously Portfolium), Elevate, Impact and Mastery Connect.</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most recent CAIQ (v4) was completed in January 2022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available as part of our LearnPlatform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LearnPlatform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Since being acquired by Instructure, LearnPlatform is undergoing a complete accessibility audit inline with Instructure's accessibility criteria and WCAG standards. Once this audit has been complete, we will work to publish an updated VPAT (estimated in 2025).</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Yes</v>
      </c>
      <c r="D51" s="198"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At this time, LearnPlatform has not undergone a WCAG 2.1 external audit. As with all Instructure products, as accessibility issues are discovered they will be prioritized and corrected to ensure ongoing compliance.</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No</v>
      </c>
      <c r="D55" s="198"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LearnPlatform is undergoing a complete accessibility audit inline with Instructure's accessibility criteria and WCAG standards. Once this audit has been complete, we will work to publish an updated VPAT (estimated in 2023).</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LearnPlatform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LearnPlatform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Yes</v>
      </c>
      <c r="D60" s="198" t="str">
        <f>'HECVAT - Lite | Vendor Response'!D53</f>
        <v>LearnPlatform is generally keyboard accessible with full ability to navigate to and away from components and visible focus indicators.</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Users in LearnPlatform are granted membership to organizations. Organizations are conﬁgured in a parent/child relationship (e.g. each organization organization belongs to the parent organization). Users are assigned roles within each organization that drive the available functionality to the user (e.g. educator, data administrator, product administrator, organizational administrator, etc). Administrator roles are deﬁned as: Organization Administrator, Data Management Administrator, and Product Management Administrator.</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LearnPlatform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LearnPlatform utilizes AWS WAF.</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Yes</v>
      </c>
      <c r="D70" s="199" t="str">
        <f>'HECVAT - Lite | Vendor Response'!D63</f>
        <v>LearnPlatform supports single sign-on (SSO) access through external identity and access management systems (IAM) that support SAML 2.0 authentication (secured over port 9444). LearnPlatform also requires that ports 80 and 443 are open. Port 80 is used exclusively to redirect to port 443.</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Yes</v>
      </c>
      <c r="D72" s="198" t="str">
        <f>'HECVAT - Lite | Vendor Response'!D65</f>
        <v>LearnPlatform acts as a Service Provider and will integrate with any Identity Provider implementing SSO with SAML 2.0 (e.g. Google SSO, Azure, Active Directory (ADFS)). In addition to SAML 2.0, LearnPlatform can also support some OAuth 2.0 authorization flows.</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Yes</v>
      </c>
      <c r="D73" s="199" t="str">
        <f>'HECVAT - Lite | Vendor Response'!D66</f>
        <v>LearnPlatform supports SAML2-based SSO standards.</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LearnPlatform assigns a user identifier to each unique user. This initial uniqueness identification is made with email address. All subsequent references to user in the system are made with the user identifier.</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Yes</v>
      </c>
      <c r="D76" s="198" t="str">
        <f>'HECVAT - Lite | Vendor Response'!D69</f>
        <v xml:space="preserve">LearnPlatform system actions, including login and configuration updates, are logged with initiating IP address and associated metadata. All IP traffic within the VPC is also logged. Some logging, for example, security and application services, is managed by Instructure on behalf of customers. </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LearnPlatform supports SAML2-based SSO standards and integration is available with IDPs that may be configured to use various MFA techniques.</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LearnPlatform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No</v>
      </c>
      <c r="D82" s="198" t="str">
        <f>'HECVAT - Lite | Vendor Response'!D75</f>
        <v>Annual pen testing is conducted on LearnPlatform. All Instructure code follows a secure SDLC which includes security auditing based on the Open Web Application Security Project (OWASP) secure coding and code review documents (including the OWASP Top Ten) and other community sources on best security practices. Regular vulnerability scans of the LearnPlatform application are on the short term roadmap.</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Yes</v>
      </c>
      <c r="D83" s="198" t="str">
        <f>'HECVAT - Lite | Vendor Response'!D76</f>
        <v>Third-party vulnerability testing occurs annually, the most recent third-party test being completed in August 2022.</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Tenants within the system are logically separated through roles and organizational memberships. Pre-execution hooks validate that an authenticated user has the expected roles and memberships to the organization in order to view or modify data.</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All LearnPlatform data is encrypted in transport. Inbound and outbound traffic is encrypted using TLS 1.2/1.3 forward-secrecy-compliant ciphers whenever possible (e.g. ECDHE-RSA-AES128-GCM-SHA256 / TLS_AES_128_GCM_SHA256) to ensure that all sensitive, personally-identifiable information, credentials exchange, page requests, and session data is secure. The acceptable cipher list is constantly maintained to ensure that no vulnerabilities are present.</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 is encrypted at rest within LearnPlatform using AES-256.</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Digital-site recovery backups are created and encrypted using the AES-GCM 256-bit algorithm and stored on encrypted AWS EBS volumes, within a highly secured location that provides physical and environmental security measures.
 LearnPlatform has two database backups that occur daily:
 ● AWS RDS - daily, retained for 7 days
 ● AWS Redshift - snapshots taken every 30 mins, retained for 1 day.</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Yes</v>
      </c>
      <c r="D90" s="198" t="str">
        <f>'HECVAT - Lite | Vendor Response'!D83</f>
        <v>In the event of a system level outage or data loss, Instructure's operations teams will restore the system and data. Beyond data that has been referenced as readily exportable in LearnPlatform,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Yes</v>
      </c>
      <c r="D92" s="198"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LearnPlatform currently supports data storage in the following regions:
 • Virginia (US-East-1)</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The LearnPlatform VPC (Virtual Private Cloud) securely resides within the AWS network, which is separate from the public internet.</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LearnPlatform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Yes</v>
      </c>
      <c r="D104" s="198" t="str">
        <f>'HECVAT - Lite | Vendor Response'!D97</f>
        <v>Only if optional SSO integration of LearnPlatform is required.</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LearnPlatform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20" t="s">
        <v>804</v>
      </c>
      <c r="B1" s="272"/>
      <c r="C1" s="272"/>
      <c r="D1" s="272"/>
      <c r="E1" s="272"/>
      <c r="F1" s="272"/>
      <c r="G1" s="272"/>
      <c r="H1" s="274"/>
      <c r="I1" s="14"/>
      <c r="J1" s="6"/>
      <c r="K1" s="6"/>
      <c r="L1" s="6"/>
      <c r="M1" s="6"/>
      <c r="N1" s="6"/>
      <c r="O1" s="6"/>
      <c r="P1" s="6"/>
      <c r="Q1" s="6"/>
      <c r="R1" s="6"/>
      <c r="S1" s="6"/>
      <c r="T1" s="6"/>
      <c r="U1" s="6"/>
      <c r="V1" s="6"/>
      <c r="W1" s="6"/>
      <c r="X1" s="6"/>
      <c r="Y1" s="6"/>
      <c r="Z1" s="6"/>
    </row>
    <row r="2" spans="1:26" ht="22.5" customHeight="1" x14ac:dyDescent="0.15">
      <c r="A2" s="321" t="s">
        <v>20</v>
      </c>
      <c r="B2" s="272"/>
      <c r="C2" s="272"/>
      <c r="D2" s="272"/>
      <c r="E2" s="272"/>
      <c r="F2" s="272"/>
      <c r="G2" s="272"/>
      <c r="H2" s="274"/>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6" t="s">
        <v>6</v>
      </c>
      <c r="B22" s="274"/>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6" t="s">
        <v>8</v>
      </c>
      <c r="B29" s="274"/>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6" t="s">
        <v>87</v>
      </c>
      <c r="B37" s="274"/>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6" t="s">
        <v>94</v>
      </c>
      <c r="B44" s="274"/>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6" t="s">
        <v>492</v>
      </c>
      <c r="B50" s="274"/>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6" t="s">
        <v>840</v>
      </c>
      <c r="B55" s="274"/>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6" t="s">
        <v>110</v>
      </c>
      <c r="B60" s="274"/>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6" t="s">
        <v>855</v>
      </c>
      <c r="B67" s="274"/>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6" t="s">
        <v>118</v>
      </c>
      <c r="B70" s="274"/>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6" t="s">
        <v>862</v>
      </c>
      <c r="B75" s="274"/>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6" t="s">
        <v>869</v>
      </c>
      <c r="B79" s="274"/>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6" t="s">
        <v>884</v>
      </c>
      <c r="B84" s="274"/>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6" t="s">
        <v>137</v>
      </c>
      <c r="B87" s="274"/>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6" t="s">
        <v>912</v>
      </c>
      <c r="B92" s="274"/>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6" t="s">
        <v>919</v>
      </c>
      <c r="B95" s="274"/>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3" t="s">
        <v>2255</v>
      </c>
      <c r="B1" s="344"/>
      <c r="C1" s="344"/>
      <c r="D1" s="344"/>
      <c r="E1" s="344"/>
      <c r="F1" s="345"/>
      <c r="G1" s="346" t="str">
        <f>'HECVAT - Lite | Vendor Response'!E1</f>
        <v>Version 3.04</v>
      </c>
      <c r="H1" s="347"/>
      <c r="I1" s="7"/>
      <c r="J1" s="7"/>
      <c r="K1" s="7"/>
      <c r="L1" s="7"/>
      <c r="M1" s="7"/>
      <c r="N1" s="7"/>
      <c r="O1" s="7"/>
      <c r="P1" s="7"/>
      <c r="Q1" s="7"/>
      <c r="R1" s="7"/>
      <c r="S1" s="7"/>
      <c r="T1" s="7"/>
      <c r="U1" s="7"/>
      <c r="V1" s="7"/>
      <c r="W1" s="7"/>
      <c r="X1" s="7"/>
      <c r="Y1" s="7"/>
      <c r="Z1" s="7"/>
    </row>
    <row r="2" spans="1:26" ht="36" customHeight="1" x14ac:dyDescent="0.2">
      <c r="A2" s="348"/>
      <c r="B2" s="349"/>
      <c r="C2" s="349"/>
      <c r="D2" s="349"/>
      <c r="E2" s="349"/>
      <c r="F2" s="349"/>
      <c r="G2" s="349"/>
      <c r="H2" s="350"/>
      <c r="I2" s="7"/>
      <c r="J2" s="7"/>
      <c r="K2" s="7"/>
      <c r="L2" s="7"/>
      <c r="M2" s="7"/>
      <c r="N2" s="7"/>
      <c r="O2" s="7"/>
      <c r="P2" s="7"/>
      <c r="Q2" s="7"/>
      <c r="R2" s="7"/>
      <c r="S2" s="7"/>
      <c r="T2" s="7"/>
      <c r="U2" s="7"/>
      <c r="V2" s="7"/>
      <c r="W2" s="7"/>
      <c r="X2" s="7"/>
      <c r="Y2" s="7"/>
      <c r="Z2" s="7"/>
    </row>
    <row r="3" spans="1:26" ht="32.25" customHeight="1" x14ac:dyDescent="0.2">
      <c r="A3" s="100" t="s">
        <v>926</v>
      </c>
      <c r="B3" s="275" t="str">
        <f>'HECVAT - Lite | Vendor Response'!C6</f>
        <v>Instructure</v>
      </c>
      <c r="C3" s="274"/>
      <c r="D3" s="8" t="s">
        <v>927</v>
      </c>
      <c r="E3" s="275" t="str">
        <f>'HECVAT - Lite | Vendor Response'!C7</f>
        <v>LearnPlatform</v>
      </c>
      <c r="F3" s="272"/>
      <c r="G3" s="272"/>
      <c r="H3" s="333"/>
    </row>
    <row r="4" spans="1:26" ht="32.25" customHeight="1" x14ac:dyDescent="0.2">
      <c r="A4" s="101" t="s">
        <v>928</v>
      </c>
      <c r="B4" s="332" t="str">
        <f>'HECVAT - Lite | Vendor Response'!C8</f>
        <v>Unique rapid-cycle evaluation technology provides insight into which tools are moving the needle with usage, cost, and outcomes analyses.</v>
      </c>
      <c r="C4" s="272"/>
      <c r="D4" s="272"/>
      <c r="E4" s="272"/>
      <c r="F4" s="272"/>
      <c r="G4" s="272"/>
      <c r="H4" s="333"/>
    </row>
    <row r="5" spans="1:26" ht="36" customHeight="1" x14ac:dyDescent="0.2">
      <c r="A5" s="334"/>
      <c r="B5" s="300"/>
      <c r="C5" s="268"/>
      <c r="D5" s="338" t="s">
        <v>929</v>
      </c>
      <c r="E5" s="274"/>
      <c r="F5" s="339"/>
      <c r="G5" s="300"/>
      <c r="H5" s="340"/>
    </row>
    <row r="6" spans="1:26" ht="35.25" customHeight="1" x14ac:dyDescent="0.2">
      <c r="A6" s="335"/>
      <c r="B6" s="336"/>
      <c r="C6" s="337"/>
      <c r="D6" s="102">
        <f>Values!J8</f>
        <v>0.85185185185185186</v>
      </c>
      <c r="E6" s="103" t="str">
        <f>IF(D6&gt;=0.9,"A",IF(D6&gt;=0.8,"B",IF(D6&gt;=0.7,"C",IF(D6&gt;=0.6,"D","F"))))</f>
        <v>B</v>
      </c>
      <c r="F6" s="341"/>
      <c r="G6" s="336"/>
      <c r="H6" s="342"/>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0.83720930232558144</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0.89189189189189189</v>
      </c>
      <c r="C11" s="112" t="str">
        <f t="shared" ref="C11:G11" si="0">IF(AND(C$8&lt;$B11,$B11&lt;=C$9),$B11,"")</f>
        <v/>
      </c>
      <c r="D11" s="112" t="str">
        <f t="shared" si="0"/>
        <v/>
      </c>
      <c r="E11" s="112" t="str">
        <f t="shared" si="0"/>
        <v/>
      </c>
      <c r="F11" s="112">
        <f t="shared" si="0"/>
        <v>0.89189189189189189</v>
      </c>
      <c r="G11" s="112" t="str">
        <f t="shared" si="0"/>
        <v/>
      </c>
      <c r="H11" s="108"/>
    </row>
    <row r="12" spans="1:26" ht="15.75" customHeight="1" x14ac:dyDescent="0.2">
      <c r="A12" s="104" t="str">
        <f>Values!C7</f>
        <v>Systems Manangement</v>
      </c>
      <c r="B12" s="105">
        <f>Values!I7</f>
        <v>0.8571428571428571</v>
      </c>
      <c r="C12" s="112" t="str">
        <f t="shared" ref="C12:G12" si="1">IF(AND(C$8&lt;$B12,$B12&lt;=C$9),$B12,"")</f>
        <v/>
      </c>
      <c r="D12" s="112" t="str">
        <f t="shared" si="1"/>
        <v/>
      </c>
      <c r="E12" s="112" t="str">
        <f t="shared" si="1"/>
        <v/>
      </c>
      <c r="F12" s="112">
        <f t="shared" si="1"/>
        <v>0.8571428571428571</v>
      </c>
      <c r="G12" s="112" t="str">
        <f t="shared" si="1"/>
        <v/>
      </c>
      <c r="H12" s="108"/>
    </row>
    <row r="13" spans="1:26" ht="15.75" customHeight="1" x14ac:dyDescent="0.2">
      <c r="A13" s="104" t="str">
        <f>Values!C8</f>
        <v>Data</v>
      </c>
      <c r="B13" s="105">
        <f>Values!I8</f>
        <v>0.60606060606060608</v>
      </c>
      <c r="C13" s="112" t="str">
        <f t="shared" ref="C13:G13" si="2">IF(AND(C$8&lt;$B13,$B13&lt;=C$9),$B13,"")</f>
        <v/>
      </c>
      <c r="D13" s="112">
        <f t="shared" si="2"/>
        <v>0.60606060606060608</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0.74193548387096775</v>
      </c>
      <c r="C15" s="112" t="str">
        <f t="shared" ref="C15:G15" si="4">IF(AND(C$8&lt;$B15,$B15&lt;=C$9),$B15,"")</f>
        <v/>
      </c>
      <c r="D15" s="112" t="str">
        <f t="shared" si="4"/>
        <v/>
      </c>
      <c r="E15" s="112">
        <f t="shared" si="4"/>
        <v>0.74193548387096775</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3" t="s">
        <v>935</v>
      </c>
      <c r="B20" s="324"/>
      <c r="C20" s="324"/>
      <c r="D20" s="324"/>
      <c r="E20" s="324"/>
      <c r="F20" s="324"/>
      <c r="G20" s="324"/>
      <c r="H20" s="325"/>
    </row>
    <row r="21" spans="1:26" ht="36" customHeight="1" x14ac:dyDescent="0.2">
      <c r="A21" s="326"/>
      <c r="B21" s="327"/>
      <c r="C21" s="328"/>
      <c r="D21" s="329" t="s">
        <v>151</v>
      </c>
      <c r="E21" s="330"/>
      <c r="F21" s="330"/>
      <c r="G21" s="330"/>
      <c r="H21" s="331"/>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2" t="str">
        <f>IFERROR(IF(D23="N/A","N/A",VLOOKUP(D23,'Crosswalk Detail'!A:B,2,FALSE)),"")</f>
        <v>Monitoring and review of supplier services</v>
      </c>
      <c r="F23" s="322"/>
      <c r="G23" s="322"/>
      <c r="H23" s="322"/>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2" t="str">
        <f>IFERROR(IF(D24="N/A","N/A",VLOOKUP(D24,'Crosswalk Detail'!A:B,2,FALSE)),"")</f>
        <v>Secure development policy</v>
      </c>
      <c r="F24" s="322"/>
      <c r="G24" s="322"/>
      <c r="H24" s="322"/>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6" t="str">
        <f>IFERROR(IF(VLOOKUP(A25,'High Risk Non-Compliant'!B:K,$E$22,FALSE)=0,"N/A",VLOOKUP(A25,'High Risk Non-Compliant'!B:K,$E$22,FALSE)),"")</f>
        <v>18.1.1</v>
      </c>
      <c r="E25" s="322" t="str">
        <f>IFERROR(IF(D25="N/A","N/A",VLOOKUP(D25,'Crosswalk Detail'!A:B,2,FALSE)),"")</f>
        <v>Identification of applicable legislation and contractual requirements</v>
      </c>
      <c r="F25" s="322"/>
      <c r="G25" s="322"/>
      <c r="H25" s="322"/>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available as part of our LearnPlatform Compliance Package.</v>
      </c>
      <c r="D26" s="226" t="str">
        <f>IFERROR(IF(VLOOKUP(A26,'High Risk Non-Compliant'!B:K,$E$22,FALSE)=0,"N/A",VLOOKUP(A26,'High Risk Non-Compliant'!B:K,$E$22,FALSE)),"")</f>
        <v>18.1.4</v>
      </c>
      <c r="E26" s="322" t="str">
        <f>IFERROR(IF(D26="N/A","N/A",VLOOKUP(D26,'Crosswalk Detail'!A:B,2,FALSE)),"")</f>
        <v>Privacy and protection of personally identifiable information</v>
      </c>
      <c r="F26" s="322"/>
      <c r="G26" s="322"/>
      <c r="H26" s="322"/>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LearnPlatform Compliance Package.</v>
      </c>
      <c r="D27" s="226" t="str">
        <f>IFERROR(IF(VLOOKUP(A27,'High Risk Non-Compliant'!B:K,$E$22,FALSE)=0,"N/A",VLOOKUP(A27,'High Risk Non-Compliant'!B:K,$E$22,FALSE)),"")</f>
        <v>(blank)</v>
      </c>
      <c r="E27" s="322" t="str">
        <f>IFERROR(IF(D27="N/A","N/A",VLOOKUP(D27,'Crosswalk Detail'!A:B,2,FALSE)),"")</f>
        <v/>
      </c>
      <c r="F27" s="322"/>
      <c r="G27" s="322"/>
      <c r="H27" s="322"/>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28" s="226" t="str">
        <f>IFERROR(IF(VLOOKUP(A28,'High Risk Non-Compliant'!B:K,$E$22,FALSE)=0,"N/A",VLOOKUP(A28,'High Risk Non-Compliant'!B:K,$E$22,FALSE)),"")</f>
        <v>9.2.2</v>
      </c>
      <c r="E28" s="322" t="str">
        <f>IFERROR(IF(D28="N/A","N/A",VLOOKUP(D28,'Crosswalk Detail'!A:B,2,FALSE)),"")</f>
        <v>User access provisioning</v>
      </c>
      <c r="F28" s="322"/>
      <c r="G28" s="322"/>
      <c r="H28" s="322"/>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2" t="str">
        <f>IFERROR(IF(D29="N/A","N/A",VLOOKUP(D29,'Crosswalk Detail'!A:B,2,FALSE)),"")</f>
        <v>Documented operating procedures</v>
      </c>
      <c r="F29" s="322"/>
      <c r="G29" s="322"/>
      <c r="H29" s="322"/>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2" t="str">
        <f>IFERROR(IF(D30="N/A","N/A",VLOOKUP(D30,'Crosswalk Detail'!A:B,2,FALSE)),"")</f>
        <v>Secure system engineering principles</v>
      </c>
      <c r="F30" s="322"/>
      <c r="G30" s="322"/>
      <c r="H30" s="322"/>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LearnPlatform Key Features for Accessibility are:
 ● Keyboard accessible
 ● The application is generally keyboard accessible with full ability to navigate to and away from components and visible focus indicators.
 ● Data input
 ● Input fields contain labels and helper text with minor exceptions where context is clear.
 ● Forms contain error notifications and text as well as information on expected data formatting.
 ● User settings
 ● If a user has changed their default font size or zoom setting the application will respect the user’s settings.
 ● Data presentation
 ● Information conveyed through presentation - such as tabular data and forms with required fields.
 ● Site Navigation
 ● All pages have descriptive titles.
 ● Navigation is consistent across the application.
 ● Web “breadcrumbs” are displayed on pages to show where users are currently located and provide an easy mechanism for navigating back.</v>
      </c>
      <c r="D31" s="226" t="str">
        <f>IFERROR(IF(VLOOKUP(A31,'High Risk Non-Compliant'!B:K,$E$22,FALSE)=0,"N/A",VLOOKUP(A31,'High Risk Non-Compliant'!B:K,$E$22,FALSE)),"")</f>
        <v>(blank)</v>
      </c>
      <c r="E31" s="322" t="str">
        <f>IFERROR(IF(D31="N/A","N/A",VLOOKUP(D31,'Crosswalk Detail'!A:B,2,FALSE)),"")</f>
        <v/>
      </c>
      <c r="F31" s="322"/>
      <c r="G31" s="322"/>
      <c r="H31" s="322"/>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2" t="str">
        <f>IFERROR(IF(D32="N/A","N/A",VLOOKUP(D32,'Crosswalk Detail'!A:B,2,FALSE)),"")</f>
        <v/>
      </c>
      <c r="F32" s="322"/>
      <c r="G32" s="322"/>
      <c r="H32" s="322"/>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2" t="str">
        <f>IFERROR(IF(D33="N/A","N/A",VLOOKUP(D33,'Crosswalk Detail'!A:B,2,FALSE)),"")</f>
        <v>Management of removable media</v>
      </c>
      <c r="F33" s="322"/>
      <c r="G33" s="322"/>
      <c r="H33" s="322"/>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LearnPlatform currently supports data storage in the following regions:
 • Virginia (US-East-1)</v>
      </c>
      <c r="D34" s="226" t="str">
        <f>IFERROR(IF(VLOOKUP(A34,'High Risk Non-Compliant'!B:K,$E$22,FALSE)=0,"N/A",VLOOKUP(A34,'High Risk Non-Compliant'!B:K,$E$22,FALSE)),"")</f>
        <v>11.1.1</v>
      </c>
      <c r="E34" s="322" t="str">
        <f>IFERROR(IF(D34="N/A","N/A",VLOOKUP(D34,'Crosswalk Detail'!A:B,2,FALSE)),"")</f>
        <v>Physical security perimeter</v>
      </c>
      <c r="F34" s="322"/>
      <c r="G34" s="322"/>
      <c r="H34" s="322"/>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2" t="str">
        <f>IFERROR(IF(D35="N/A","N/A",VLOOKUP(D35,'Crosswalk Detail'!A:B,2,FALSE)),"")</f>
        <v>Physical security perimeter</v>
      </c>
      <c r="F35" s="322"/>
      <c r="G35" s="322"/>
      <c r="H35" s="322"/>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2" t="str">
        <f>IFERROR(IF(D36="N/A","N/A",VLOOKUP(D36,'Crosswalk Detail'!A:B,2,FALSE)),"")</f>
        <v>Physical security perimeter; Physical entry controls</v>
      </c>
      <c r="F36" s="322"/>
      <c r="G36" s="322"/>
      <c r="H36" s="322"/>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2" t="str">
        <f>IFERROR(IF(D37="N/A","N/A",VLOOKUP(D37,'Crosswalk Detail'!A:B,2,FALSE)),"")</f>
        <v/>
      </c>
      <c r="F37" s="322"/>
      <c r="G37" s="322"/>
      <c r="H37" s="322"/>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2" t="str">
        <f>IFERROR(IF(D38="N/A","N/A",VLOOKUP(D38,'Crosswalk Detail'!A:B,2,FALSE)),"")</f>
        <v/>
      </c>
      <c r="F38" s="322"/>
      <c r="G38" s="322"/>
      <c r="H38" s="322"/>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2" t="str">
        <f>IFERROR(IF(D39="N/A","N/A",VLOOKUP(D39,'Crosswalk Detail'!A:B,2,FALSE)),"")</f>
        <v/>
      </c>
      <c r="F39" s="322"/>
      <c r="G39" s="322"/>
      <c r="H39" s="322"/>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2" t="str">
        <f>IFERROR(IF(D40="N/A","N/A",VLOOKUP(D40,'Crosswalk Detail'!A:B,2,FALSE)),"")</f>
        <v/>
      </c>
      <c r="F40" s="322"/>
      <c r="G40" s="322"/>
      <c r="H40" s="322"/>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2" t="str">
        <f>IFERROR(IF(D41="N/A","N/A",VLOOKUP(D41,'Crosswalk Detail'!A:B,2,FALSE)),"")</f>
        <v/>
      </c>
      <c r="F41" s="322"/>
      <c r="G41" s="322"/>
      <c r="H41" s="322"/>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2" t="str">
        <f>IFERROR(IF(D42="N/A","N/A",VLOOKUP(D42,'Crosswalk Detail'!A:B,2,FALSE)),"")</f>
        <v/>
      </c>
      <c r="F42" s="322"/>
      <c r="G42" s="322"/>
      <c r="H42" s="322"/>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2" t="str">
        <f>IFERROR(IF(D43="N/A","N/A",VLOOKUP(D43,'Crosswalk Detail'!A:B,2,FALSE)),"")</f>
        <v/>
      </c>
      <c r="F43" s="322"/>
      <c r="G43" s="322"/>
      <c r="H43" s="322"/>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2" t="str">
        <f>IFERROR(IF(D44="N/A","N/A",VLOOKUP(D44,'Crosswalk Detail'!A:B,2,FALSE)),"")</f>
        <v/>
      </c>
      <c r="F44" s="322"/>
      <c r="G44" s="322"/>
      <c r="H44" s="322"/>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5" s="226" t="str">
        <f>IFERROR(IF(VLOOKUP(A45,'High Risk Non-Compliant'!B:K,$E$22,FALSE)=0,"N/A",VLOOKUP(A45,'High Risk Non-Compliant'!B:K,$E$22,FALSE)),"")</f>
        <v>(blank)</v>
      </c>
      <c r="E45" s="322" t="str">
        <f>IFERROR(IF(D45="N/A","N/A",VLOOKUP(D45,'Crosswalk Detail'!A:B,2,FALSE)),"")</f>
        <v/>
      </c>
      <c r="F45" s="322"/>
      <c r="G45" s="322"/>
      <c r="H45" s="322"/>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6" t="str">
        <f>IFERROR(IF(VLOOKUP(A46,'High Risk Non-Compliant'!B:K,$E$22,FALSE)=0,"N/A",VLOOKUP(A46,'High Risk Non-Compliant'!B:K,$E$22,FALSE)),"")</f>
        <v>(blank)</v>
      </c>
      <c r="E46" s="322" t="str">
        <f>IFERROR(IF(D46="N/A","N/A",VLOOKUP(D46,'Crosswalk Detail'!A:B,2,FALSE)),"")</f>
        <v/>
      </c>
      <c r="F46" s="322"/>
      <c r="G46" s="322"/>
      <c r="H46" s="322"/>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2" t="str">
        <f>IFERROR(IF(D47="N/A","N/A",VLOOKUP(D47,'Crosswalk Detail'!A:B,2,FALSE)),"")</f>
        <v/>
      </c>
      <c r="F47" s="322"/>
      <c r="G47" s="322"/>
      <c r="H47" s="322"/>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2" t="str">
        <f>IFERROR(IF(D48="N/A","N/A",VLOOKUP(D48,'Crosswalk Detail'!A:B,2,FALSE)),"")</f>
        <v/>
      </c>
      <c r="F48" s="322"/>
      <c r="G48" s="322"/>
      <c r="H48" s="322"/>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2" t="str">
        <f>IFERROR(IF(D49="N/A","N/A",VLOOKUP(D49,'Crosswalk Detail'!A:B,2,FALSE)),"")</f>
        <v/>
      </c>
      <c r="F49" s="322"/>
      <c r="G49" s="322"/>
      <c r="H49" s="322"/>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2" t="str">
        <f>IFERROR(IF(D50="N/A","N/A",VLOOKUP(D50,'Crosswalk Detail'!A:B,2,FALSE)),"")</f>
        <v/>
      </c>
      <c r="F50" s="322"/>
      <c r="G50" s="322"/>
      <c r="H50" s="322"/>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2" t="str">
        <f>IFERROR(IF(D51="N/A","N/A",VLOOKUP(D51,'Crosswalk Detail'!A:B,2,FALSE)),"")</f>
        <v/>
      </c>
      <c r="F51" s="322"/>
      <c r="G51" s="322"/>
      <c r="H51" s="322"/>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2" t="str">
        <f>IFERROR(IF(D52="N/A","N/A",VLOOKUP(D52,'Crosswalk Detail'!A:B,2,FALSE)),"")</f>
        <v/>
      </c>
      <c r="F52" s="322"/>
      <c r="G52" s="322"/>
      <c r="H52" s="322"/>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2" t="str">
        <f>IFERROR(IF(D53="N/A","N/A",VLOOKUP(D53,'Crosswalk Detail'!A:B,2,FALSE)),"")</f>
        <v/>
      </c>
      <c r="F53" s="322"/>
      <c r="G53" s="322"/>
      <c r="H53" s="322"/>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2" t="str">
        <f>IFERROR(IF(D54="N/A","N/A",VLOOKUP(D54,'Crosswalk Detail'!A:B,2,FALSE)),"")</f>
        <v/>
      </c>
      <c r="F54" s="322"/>
      <c r="G54" s="322"/>
      <c r="H54" s="322"/>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51" t="s">
        <v>2256</v>
      </c>
      <c r="B1" s="352"/>
      <c r="C1" s="352"/>
      <c r="D1" s="352"/>
      <c r="E1" s="352"/>
      <c r="F1" s="352"/>
      <c r="G1" s="352"/>
      <c r="H1" s="352"/>
      <c r="I1" s="352"/>
      <c r="J1" s="352"/>
      <c r="K1" s="6"/>
      <c r="L1" s="6"/>
      <c r="M1" s="6"/>
      <c r="N1" s="6"/>
      <c r="O1" s="6"/>
      <c r="P1" s="6"/>
      <c r="Q1" s="6"/>
      <c r="R1" s="6"/>
      <c r="S1" s="6"/>
      <c r="T1" s="6"/>
      <c r="U1" s="6"/>
      <c r="V1" s="6"/>
      <c r="W1" s="6"/>
      <c r="X1" s="6"/>
      <c r="Y1" s="6"/>
      <c r="Z1" s="6"/>
    </row>
    <row r="2" spans="1:26" ht="22.5" customHeight="1" x14ac:dyDescent="0.15">
      <c r="A2" s="321" t="s">
        <v>20</v>
      </c>
      <c r="B2" s="272"/>
      <c r="C2" s="272"/>
      <c r="D2" s="272"/>
      <c r="E2" s="272"/>
      <c r="F2" s="272"/>
      <c r="G2" s="272"/>
      <c r="H2" s="274"/>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6" t="s">
        <v>8</v>
      </c>
      <c r="B22" s="274"/>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6" t="s">
        <v>6</v>
      </c>
      <c r="B30" s="274"/>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6" t="s">
        <v>87</v>
      </c>
      <c r="B42" s="274"/>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6" t="s">
        <v>94</v>
      </c>
      <c r="B49" s="274"/>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6" t="s">
        <v>104</v>
      </c>
      <c r="B55" s="274"/>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6" t="s">
        <v>110</v>
      </c>
      <c r="B61" s="274"/>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6" t="s">
        <v>118</v>
      </c>
      <c r="B69" s="274"/>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6" t="s">
        <v>124</v>
      </c>
      <c r="B75" s="274"/>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6" t="s">
        <v>636</v>
      </c>
      <c r="B81" s="274"/>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6" t="s">
        <v>137</v>
      </c>
      <c r="B87" s="274"/>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6" t="s">
        <v>141</v>
      </c>
      <c r="B91" s="274"/>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2024-04-03T23:52:37Z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