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9CBBE830-857F-DB48-B10D-730AA310D49B}" xr6:coauthVersionLast="47" xr6:coauthVersionMax="47" xr10:uidLastSave="{00000000-0000-0000-0000-000000000000}"/>
  <bookViews>
    <workbookView xWindow="0" yWindow="500" windowWidth="3840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O68" i="5"/>
  <c r="P68" i="5" s="1"/>
  <c r="O93" i="5"/>
  <c r="O47" i="5"/>
  <c r="O72" i="5"/>
  <c r="P72" i="5" s="1"/>
  <c r="T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T51" i="5" s="1"/>
  <c r="O76" i="5"/>
  <c r="P76" i="5" s="1"/>
  <c r="O30" i="5"/>
  <c r="O55" i="5"/>
  <c r="O80" i="5"/>
  <c r="O26" i="5"/>
  <c r="P26" i="5" s="1"/>
  <c r="R80" i="5"/>
  <c r="S80" i="5" s="1"/>
  <c r="J80" i="5" s="1"/>
  <c r="B39" i="4"/>
  <c r="H73" i="4"/>
  <c r="R56" i="5" s="1"/>
  <c r="S56" i="5" s="1"/>
  <c r="J56" i="5" s="1"/>
  <c r="R31" i="5"/>
  <c r="S31" i="5" s="1"/>
  <c r="J31" i="5" s="1"/>
  <c r="F29" i="3"/>
  <c r="F42" i="3"/>
  <c r="F56" i="3"/>
  <c r="F69" i="3"/>
  <c r="F83" i="3"/>
  <c r="F97" i="3"/>
  <c r="F112" i="3"/>
  <c r="O59" i="5"/>
  <c r="P59" i="5" s="1"/>
  <c r="T59" i="5" s="1"/>
  <c r="O84" i="5"/>
  <c r="P84" i="5" s="1"/>
  <c r="T84" i="5" s="1"/>
  <c r="O38" i="5"/>
  <c r="P38" i="5" s="1"/>
  <c r="O63" i="5"/>
  <c r="O88" i="5"/>
  <c r="O34" i="5"/>
  <c r="F40" i="3"/>
  <c r="R51" i="5"/>
  <c r="S51" i="5" s="1"/>
  <c r="J51" i="5" s="1"/>
  <c r="R49" i="5"/>
  <c r="S49" i="5" s="1"/>
  <c r="J49" i="5" s="1"/>
  <c r="R48" i="5"/>
  <c r="S48" i="5" s="1"/>
  <c r="J48" i="5" s="1"/>
  <c r="O18" i="5"/>
  <c r="P18" i="5" s="1"/>
  <c r="F43" i="3"/>
  <c r="F57" i="3"/>
  <c r="F70" i="3"/>
  <c r="F84" i="3"/>
  <c r="F99" i="3"/>
  <c r="O67" i="5"/>
  <c r="P67" i="5" s="1"/>
  <c r="T67" i="5" s="1"/>
  <c r="O46" i="5"/>
  <c r="O25" i="5"/>
  <c r="R72" i="5"/>
  <c r="S72" i="5" s="1"/>
  <c r="J72" i="5" s="1"/>
  <c r="R83" i="5"/>
  <c r="S83" i="5" s="1"/>
  <c r="J83" i="5" s="1"/>
  <c r="F30" i="3"/>
  <c r="F26" i="3"/>
  <c r="O92" i="5"/>
  <c r="P92" i="5" s="1"/>
  <c r="O71" i="5"/>
  <c r="P71" i="5" s="1"/>
  <c r="T71" i="5" s="1"/>
  <c r="O42" i="5"/>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O79" i="5"/>
  <c r="O33" i="5"/>
  <c r="P33" i="5" s="1"/>
  <c r="O50" i="5"/>
  <c r="B27" i="11"/>
  <c r="F34" i="4"/>
  <c r="R40" i="5"/>
  <c r="S40" i="5" s="1"/>
  <c r="J40" i="5" s="1"/>
  <c r="R44" i="5"/>
  <c r="S44" i="5" s="1"/>
  <c r="J44" i="5" s="1"/>
  <c r="F72" i="4"/>
  <c r="R58" i="5"/>
  <c r="S58" i="5" s="1"/>
  <c r="J58" i="5" s="1"/>
  <c r="R23" i="5"/>
  <c r="S23" i="5" s="1"/>
  <c r="J23" i="5" s="1"/>
  <c r="O21" i="5"/>
  <c r="P21" i="5" s="1"/>
  <c r="F47" i="3"/>
  <c r="F88" i="3"/>
  <c r="O45" i="5"/>
  <c r="H116" i="4"/>
  <c r="R92" i="5" s="1"/>
  <c r="S92" i="5" s="1"/>
  <c r="J92" i="5" s="1"/>
  <c r="F77" i="4"/>
  <c r="R32" i="5"/>
  <c r="S32" i="5" s="1"/>
  <c r="J32" i="5" s="1"/>
  <c r="B88" i="4"/>
  <c r="R63" i="5"/>
  <c r="S63" i="5" s="1"/>
  <c r="J63" i="5" s="1"/>
  <c r="R79" i="5"/>
  <c r="S79" i="5" s="1"/>
  <c r="H10" i="15" s="1"/>
  <c r="D21" i="4" s="1"/>
  <c r="D25" i="6"/>
  <c r="O22" i="5"/>
  <c r="P22" i="5" s="1"/>
  <c r="F35" i="3"/>
  <c r="F48" i="3"/>
  <c r="F61" i="3"/>
  <c r="F75" i="3"/>
  <c r="F89" i="3"/>
  <c r="F103" i="3"/>
  <c r="H87" i="4"/>
  <c r="R68" i="5" s="1"/>
  <c r="S68" i="5" s="1"/>
  <c r="J68" i="5" s="1"/>
  <c r="O28" i="5"/>
  <c r="P28" i="5" s="1"/>
  <c r="O53" i="5"/>
  <c r="P53" i="5" s="1"/>
  <c r="T53" i="5" s="1"/>
  <c r="O78" i="5"/>
  <c r="P78" i="5" s="1"/>
  <c r="T78" i="5" s="1"/>
  <c r="O32" i="5"/>
  <c r="P32" i="5" s="1"/>
  <c r="T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T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T23" i="5" s="1"/>
  <c r="F36" i="3"/>
  <c r="F49" i="3"/>
  <c r="F63" i="3"/>
  <c r="F76" i="3"/>
  <c r="F90" i="3"/>
  <c r="F105" i="3"/>
  <c r="O36" i="5"/>
  <c r="P36" i="5" s="1"/>
  <c r="T36" i="5" s="1"/>
  <c r="O61" i="5"/>
  <c r="P61" i="5" s="1"/>
  <c r="O86" i="5"/>
  <c r="P86" i="5" s="1"/>
  <c r="T86" i="5" s="1"/>
  <c r="O40" i="5"/>
  <c r="P40" i="5" s="1"/>
  <c r="T40" i="5" s="1"/>
  <c r="O65" i="5"/>
  <c r="P65" i="5" s="1"/>
  <c r="T65" i="5" s="1"/>
  <c r="O82" i="5"/>
  <c r="H88" i="4"/>
  <c r="R69" i="5" s="1"/>
  <c r="S69" i="5" s="1"/>
  <c r="J69" i="5" s="1"/>
  <c r="R59" i="5"/>
  <c r="S59" i="5" s="1"/>
  <c r="J59" i="5" s="1"/>
  <c r="O69" i="5"/>
  <c r="P69" i="5" s="1"/>
  <c r="O94" i="5"/>
  <c r="P94" i="5" s="1"/>
  <c r="O48" i="5"/>
  <c r="P48" i="5" s="1"/>
  <c r="T48" i="5" s="1"/>
  <c r="O73" i="5"/>
  <c r="P73" i="5" s="1"/>
  <c r="T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93" i="5"/>
  <c r="P46" i="5"/>
  <c r="P58" i="5"/>
  <c r="P82" i="5"/>
  <c r="T82" i="5" s="1"/>
  <c r="C39" i="12"/>
  <c r="C40" i="12"/>
  <c r="C33" i="12"/>
  <c r="P88" i="5"/>
  <c r="P34" i="5"/>
  <c r="P30" i="5"/>
  <c r="C43" i="12"/>
  <c r="P35" i="5"/>
  <c r="T35" i="5" s="1"/>
  <c r="P47" i="5"/>
  <c r="T47" i="5" s="1"/>
  <c r="P42" i="5"/>
  <c r="T42" i="5" s="1"/>
  <c r="P50" i="5"/>
  <c r="P41" i="5"/>
  <c r="P83" i="5"/>
  <c r="P90" i="5"/>
  <c r="T90" i="5" s="1"/>
  <c r="P63" i="5"/>
  <c r="T63" i="5" s="1"/>
  <c r="P43" i="5"/>
  <c r="T43" i="5" s="1"/>
  <c r="P89" i="5"/>
  <c r="C32" i="12"/>
  <c r="P24" i="5"/>
  <c r="T24" i="5" s="1"/>
  <c r="Q95" i="5"/>
  <c r="H119" i="4" s="1"/>
  <c r="R95" i="5" s="1"/>
  <c r="S95" i="5" s="1"/>
  <c r="J95" i="5" s="1"/>
  <c r="C29" i="12"/>
  <c r="P54" i="5"/>
  <c r="T54" i="5" s="1"/>
  <c r="P87" i="5"/>
  <c r="C31" i="12"/>
  <c r="P60" i="5"/>
  <c r="T60" i="5" s="1"/>
  <c r="P85" i="5"/>
  <c r="T85" i="5" s="1"/>
  <c r="P25" i="5"/>
  <c r="T25" i="5" s="1"/>
  <c r="P55" i="5"/>
  <c r="T55" i="5" s="1"/>
  <c r="J53" i="5"/>
  <c r="P37" i="5"/>
  <c r="T37" i="5" s="1"/>
  <c r="T18" i="5"/>
  <c r="P44" i="5"/>
  <c r="P45" i="5"/>
  <c r="T45" i="5" s="1"/>
  <c r="P49" i="5"/>
  <c r="P62" i="5"/>
  <c r="P80" i="5"/>
  <c r="J65" i="5"/>
  <c r="J35" i="5"/>
  <c r="H11" i="15"/>
  <c r="D22" i="4" s="1"/>
  <c r="J84" i="5"/>
  <c r="P20" i="5"/>
  <c r="T20" i="5" s="1"/>
  <c r="P39" i="5"/>
  <c r="T39" i="5" s="1"/>
  <c r="J74" i="5"/>
  <c r="P79" i="5"/>
  <c r="Q94" i="5"/>
  <c r="H118" i="4" s="1"/>
  <c r="R94" i="5" s="1"/>
  <c r="S94" i="5" s="1"/>
  <c r="J94" i="5" s="1"/>
  <c r="T61" i="5" l="1"/>
  <c r="T87" i="5"/>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H7" i="15"/>
  <c r="D18" i="4" s="1"/>
  <c r="T44" i="5"/>
  <c r="T19" i="5"/>
  <c r="E2" i="15" s="1"/>
  <c r="H5" i="15"/>
  <c r="D16" i="4" s="1"/>
  <c r="T89" i="5"/>
  <c r="E12" i="15" s="1"/>
  <c r="T46" i="5"/>
  <c r="T80" i="5"/>
  <c r="T69" i="5"/>
  <c r="T50" i="5"/>
  <c r="G5" i="15" s="1"/>
  <c r="T58" i="5"/>
  <c r="E6" i="15" s="1"/>
  <c r="T79" i="5"/>
  <c r="T34" i="5"/>
  <c r="T93" i="5"/>
  <c r="K3" i="15"/>
  <c r="T95" i="5"/>
  <c r="E7" i="15"/>
  <c r="E5" i="15"/>
  <c r="G6" i="15"/>
  <c r="I6" i="15" s="1"/>
  <c r="G2" i="15"/>
  <c r="F13" i="4" s="1"/>
  <c r="G7" i="15"/>
  <c r="F18" i="4" s="1"/>
  <c r="E8" i="15"/>
  <c r="G8" i="15"/>
  <c r="F19" i="4" s="1"/>
  <c r="H13" i="15"/>
  <c r="D24" i="4" s="1"/>
  <c r="G11" i="15"/>
  <c r="T94" i="5"/>
  <c r="G9" i="15" l="1"/>
  <c r="K2" i="15"/>
  <c r="E10" i="15"/>
  <c r="E9" i="15"/>
  <c r="G12" i="15"/>
  <c r="I12" i="15" s="1"/>
  <c r="E13" i="15"/>
  <c r="E3" i="15"/>
  <c r="G4" i="15"/>
  <c r="I4" i="15" s="1"/>
  <c r="G3" i="15"/>
  <c r="I3" i="15" s="1"/>
  <c r="G14" i="4" s="1"/>
  <c r="K5" i="15"/>
  <c r="M2" i="15" s="1"/>
  <c r="G10" i="15"/>
  <c r="F21" i="4" s="1"/>
  <c r="E4" i="15"/>
  <c r="F17" i="4"/>
  <c r="I2" i="15"/>
  <c r="G13" i="4" s="1"/>
  <c r="G13" i="15"/>
  <c r="I13" i="15" s="1"/>
  <c r="M3" i="15"/>
  <c r="I7" i="15"/>
  <c r="G18" i="4" s="1"/>
  <c r="I8" i="15"/>
  <c r="B13" i="12" s="1"/>
  <c r="K10" i="15"/>
  <c r="D25" i="4" s="1"/>
  <c r="I5" i="15"/>
  <c r="F16" i="4"/>
  <c r="B11" i="12"/>
  <c r="G17" i="4"/>
  <c r="F20" i="4"/>
  <c r="I9" i="15"/>
  <c r="F22" i="4"/>
  <c r="I11" i="15"/>
  <c r="F23" i="4" l="1"/>
  <c r="F15" i="4"/>
  <c r="I10" i="15"/>
  <c r="B8" i="12"/>
  <c r="F14" i="4"/>
  <c r="G19" i="4"/>
  <c r="B7" i="12"/>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B15" i="12"/>
  <c r="G21" i="4"/>
  <c r="B10" i="12"/>
  <c r="G16" i="4"/>
  <c r="B14" i="12"/>
  <c r="G20" i="4"/>
  <c r="B9" i="12"/>
  <c r="G15" i="4"/>
  <c r="D12" i="12" l="1"/>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<sst xmlns="http://schemas.openxmlformats.org/spreadsheetml/2006/main" count="4078" uniqueCount="2337">
  <si>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</si>
  <si>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</si>
  <si>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</si>
  <si>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</si>
  <si>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</si>
  <si>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</si>
  <si>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</si>
  <si>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</si>
  <si>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</si>
  <si>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</si>
  <si>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</si>
  <si>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</si>
  <si>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</si>
  <si>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</si>
  <si>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</si>
  <si>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</si>
  <si>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</si>
  <si>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</si>
  <si>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</si>
  <si>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</si>
  <si>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</si>
  <si>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</si>
  <si>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</si>
  <si>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</si>
  <si>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</si>
  <si>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</si>
  <si>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</si>
  <si>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</si>
  <si>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</si>
  <si>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</si>
  <si>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</si>
  <si>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</si>
  <si>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</si>
  <si>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</si>
  <si>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</si>
  <si>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</si>
  <si>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</si>
  <si>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</si>
  <si>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</si>
  <si>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</si>
  <si>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</si>
  <si>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</si>
  <si>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</si>
  <si>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</si>
  <si>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</si>
  <si>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</si>
  <si>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</si>
  <si>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</si>
  <si>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</si>
  <si>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</si>
  <si>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</si>
  <si>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</si>
  <si>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</si>
  <si>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</si>
  <si>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</si>
  <si>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</si>
  <si>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</si>
  <si>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</si>
  <si>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</si>
  <si>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</si>
  <si>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</si>
  <si>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</si>
  <si>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</si>
  <si>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</si>
  <si>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</si>
  <si>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</si>
  <si>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</si>
  <si>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</si>
  <si>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</si>
  <si>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</si>
  <si>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</si>
  <si>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</si>
  <si>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</si>
  <si>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</si>
  <si>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</si>
  <si>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</si>
  <si>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</si>
  <si>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</si>
  <si>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</si>
  <si>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</si>
  <si>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</si>
  <si>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</si>
  <si>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</si>
  <si>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</si>
  <si>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</si>
  <si>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</si>
  <si>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</si>
  <si>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</si>
  <si>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</si>
  <si>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</si>
  <si>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</si>
  <si>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</si>
  <si>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</si>
  <si>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</si>
  <si>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</si>
  <si>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</si>
  <si>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</si>
  <si>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</si>
  <si>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</si>
  <si>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</si>
  <si>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</si>
  <si>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</si>
  <si>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</si>
  <si>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</si>
  <si>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</si>
  <si>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</si>
  <si>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</si>
  <si>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</si>
  <si>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</si>
  <si>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</si>
  <si>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</si>
  <si>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</si>
  <si>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</si>
  <si>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</si>
  <si>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</si>
  <si>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</si>
  <si>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</si>
  <si>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</si>
  <si>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</si>
  <si>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</si>
  <si>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</si>
  <si>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</si>
  <si>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</si>
  <si>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</si>
  <si>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</si>
  <si>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</si>
  <si>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</si>
  <si>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</si>
  <si>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</si>
  <si>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</si>
  <si>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</si>
  <si>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</si>
  <si>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</si>
  <si>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</si>
  <si>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</si>
  <si>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</si>
  <si>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</si>
  <si>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</si>
  <si>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</si>
  <si>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</si>
  <si>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</si>
  <si>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</si>
  <si>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</si>
  <si>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</si>
  <si>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</si>
  <si>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</si>
  <si>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</si>
  <si>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</si>
  <si>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</si>
  <si>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</si>
  <si>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</si>
  <si>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</si>
  <si>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</si>
  <si>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</si>
  <si>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</si>
  <si>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</si>
  <si>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</si>
  <si>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</si>
  <si>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</si>
  <si>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</si>
  <si>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</si>
  <si>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</si>
  <si>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</si>
  <si>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</si>
  <si>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</si>
  <si>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</si>
  <si>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</si>
  <si>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</si>
  <si>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</si>
  <si>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</si>
  <si>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</si>
  <si>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</si>
  <si>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</si>
  <si>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</si>
  <si>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</si>
  <si>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</si>
  <si>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</si>
  <si>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</si>
  <si>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</si>
  <si>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</si>
  <si>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</si>
  <si>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</si>
  <si>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</si>
  <si>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</si>
  <si>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</si>
  <si>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</si>
  <si>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</si>
  <si>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</si>
  <si>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</si>
  <si>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</si>
  <si>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</si>
  <si>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</si>
  <si>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</si>
  <si>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</si>
  <si>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</si>
  <si>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</si>
  <si>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</si>
  <si>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</si>
  <si>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</si>
  <si>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</si>
  <si>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</si>
  <si>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</si>
  <si>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</si>
  <si>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</si>
  <si>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</si>
  <si>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</si>
  <si>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</si>
  <si>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</si>
  <si>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</si>
  <si>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</si>
  <si>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</si>
  <si>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</si>
  <si>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</si>
  <si>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</si>
  <si>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</si>
  <si>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</si>
  <si>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</si>
  <si>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</si>
  <si>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</si>
  <si>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</si>
  <si>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</si>
  <si>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</si>
  <si>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</si>
  <si>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</si>
  <si>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</si>
  <si>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</si>
  <si>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</si>
  <si>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</si>
  <si>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</si>
  <si>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</si>
  <si>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</si>
  <si>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</si>
  <si>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</si>
  <si>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</si>
  <si>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</si>
  <si>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</si>
  <si>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</si>
  <si>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</si>
  <si>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</si>
  <si>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</si>
  <si>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</si>
  <si>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</si>
  <si>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</si>
  <si>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</si>
  <si>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</si>
  <si>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</si>
  <si>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</si>
  <si>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</si>
  <si>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</si>
  <si>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</si>
  <si>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</si>
  <si>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</si>
  <si>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</si>
  <si>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</si>
  <si>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</si>
  <si>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</si>
  <si>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</si>
  <si>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</si>
  <si>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</si>
  <si>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</si>
  <si>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</si>
  <si>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</si>
  <si>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</si>
  <si>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</si>
  <si>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</si>
  <si>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</si>
  <si>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</si>
  <si>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</si>
  <si>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</si>
  <si>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</si>
  <si>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</si>
  <si>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</si>
  <si>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</si>
  <si>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</si>
  <si>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</si>
  <si>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</si>
  <si>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</si>
  <si>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</si>
  <si>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</si>
  <si>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</si>
  <si>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</si>
  <si>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</si>
  <si>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</si>
  <si>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</si>
  <si>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</si>
  <si>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</si>
  <si>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</si>
  <si>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</si>
  <si>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</si>
  <si>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</si>
  <si>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</si>
  <si>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</si>
  <si>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</si>
  <si>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</si>
  <si>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</si>
  <si>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</si>
  <si>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</si>
  <si>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</si>
  <si>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</si>
  <si>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</si>
  <si>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</si>
  <si>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</si>
  <si>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</si>
  <si>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</si>
  <si>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</si>
  <si>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</si>
  <si>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</si>
  <si>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</si>
  <si>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</si>
  <si>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</si>
  <si>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</si>
  <si>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</si>
  <si>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</si>
  <si>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</si>
  <si>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</si>
  <si>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</si>
  <si>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</si>
  <si>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</si>
  <si>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</si>
  <si>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</si>
  <si>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</si>
  <si>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</si>
  <si>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</si>
  <si>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</si>
  <si>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</si>
  <si>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</si>
  <si>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</si>
  <si>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</si>
  <si>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</si>
  <si>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</si>
  <si>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</si>
  <si>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</si>
  <si>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</si>
  <si>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</si>
  <si>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</si>
  <si>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</si>
  <si>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</si>
  <si>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</si>
  <si>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</si>
  <si>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</si>
  <si>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</si>
  <si>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</si>
  <si>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</si>
  <si>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</si>
  <si>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</si>
  <si>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</si>
  <si>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</si>
  <si>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</si>
  <si>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</si>
  <si>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</si>
  <si>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</si>
  <si>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</si>
  <si>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</si>
  <si>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</si>
  <si>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</si>
  <si>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</si>
  <si>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</si>
  <si>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</si>
  <si>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</si>
  <si>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</si>
  <si>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</si>
  <si>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</si>
  <si>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</si>
  <si>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</si>
  <si>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</si>
  <si>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</si>
  <si>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</si>
  <si>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</si>
  <si>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</si>
  <si>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</si>
  <si>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</si>
  <si>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</si>
  <si>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</si>
  <si>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</si>
  <si>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</si>
  <si>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</si>
  <si>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</si>
  <si>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</si>
  <si>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</si>
  <si>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</si>
  <si>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</si>
  <si>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</si>
  <si>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</si>
  <si>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</si>
  <si>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</si>
  <si>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</si>
  <si>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</si>
  <si>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</si>
  <si>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</si>
  <si>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</si>
  <si>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</si>
  <si>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</si>
  <si>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</si>
  <si>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</si>
  <si>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</si>
  <si>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</si>
  <si>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</si>
  <si>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</si>
  <si>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</si>
  <si>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</si>
  <si>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</si>
  <si>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</si>
  <si>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</si>
  <si>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</si>
  <si>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</si>
  <si>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</si>
  <si>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</si>
  <si>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</si>
  <si>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</si>
  <si>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</si>
  <si>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</si>
  <si>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</si>
  <si>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</si>
  <si>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</si>
  <si>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</si>
  <si>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</si>
  <si>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</si>
  <si>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</si>
  <si>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</si>
  <si>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</si>
  <si>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</si>
  <si>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</si>
  <si>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</si>
  <si>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</si>
  <si>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</si>
  <si>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</si>
  <si>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</si>
  <si>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</si>
  <si>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</si>
  <si>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</si>
  <si>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</si>
  <si>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</si>
  <si>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</si>
  <si>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</si>
  <si>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</si>
  <si>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</si>
  <si>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</si>
  <si>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</si>
  <si>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</si>
  <si>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</si>
  <si>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</si>
  <si>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</si>
  <si>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</si>
  <si>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</si>
  <si>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</si>
  <si>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</si>
  <si>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</si>
  <si>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</si>
  <si>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</si>
  <si>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</si>
  <si>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</si>
  <si>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</si>
  <si>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</si>
  <si>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</si>
  <si>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</si>
  <si>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</si>
  <si>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</si>
  <si>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</si>
  <si>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</si>
  <si>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</si>
  <si>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</si>
  <si>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</si>
  <si>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</si>
  <si>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</si>
  <si>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</si>
  <si>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</si>
  <si>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</si>
  <si>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</si>
  <si>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</si>
  <si>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</si>
  <si>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</si>
  <si>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</si>
  <si>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</si>
  <si>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</si>
  <si>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</si>
  <si>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</si>
  <si>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</si>
  <si>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</si>
  <si>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</si>
  <si>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</si>
  <si>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</si>
  <si>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</si>
  <si>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</si>
  <si>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</si>
  <si>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</si>
  <si>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</si>
  <si>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</si>
  <si>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</si>
  <si>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</si>
  <si>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</si>
  <si>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</si>
  <si>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</si>
  <si>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</si>
  <si>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</si>
  <si>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</si>
  <si>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</si>
  <si>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</si>
  <si>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</si>
  <si>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</si>
  <si>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</si>
  <si>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</si>
  <si>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</si>
  <si>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</si>
  <si>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</si>
  <si>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</si>
  <si>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</si>
  <si>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</si>
  <si>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</si>
  <si>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</si>
  <si>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</si>
  <si>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</si>
  <si>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</si>
  <si>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</si>
  <si>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</si>
  <si>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</si>
  <si>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</si>
  <si>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</si>
  <si>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</si>
  <si>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</si>
  <si>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</si>
  <si>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</si>
  <si>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</si>
  <si>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</si>
  <si>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</si>
  <si>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</si>
  <si>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</si>
  <si>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</si>
  <si>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</si>
  <si>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</si>
  <si>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</si>
  <si>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</si>
  <si>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</si>
  <si>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</si>
  <si>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</si>
  <si>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</si>
  <si>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</si>
  <si>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</si>
  <si>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</si>
  <si>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</si>
  <si>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</si>
  <si>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</si>
  <si>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</si>
  <si>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</si>
  <si>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</si>
  <si>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</si>
  <si>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</si>
  <si>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</si>
  <si>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</si>
  <si>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</si>
  <si>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</si>
  <si>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</si>
  <si>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</si>
  <si>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</si>
  <si>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</si>
  <si>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</si>
  <si>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</si>
  <si>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</si>
  <si>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</si>
  <si>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</si>
  <si>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</si>
  <si>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</si>
  <si>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</si>
  <si>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</si>
  <si>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</si>
  <si>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</si>
  <si>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</si>
  <si>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</si>
  <si>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</si>
  <si>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</si>
  <si>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</si>
  <si>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</si>
  <si>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</si>
  <si>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</si>
  <si>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</si>
  <si>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</si>
  <si>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</si>
  <si>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</si>
  <si>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</si>
  <si>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</si>
  <si>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</si>
  <si>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</si>
  <si>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</si>
  <si>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</si>
  <si>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</si>
  <si>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</si>
  <si>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</si>
  <si>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</si>
  <si>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</si>
  <si>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</si>
  <si>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</si>
  <si>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</si>
  <si>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</si>
  <si>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</si>
  <si>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</si>
  <si>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</si>
  <si>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</si>
  <si>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</si>
  <si>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</si>
  <si>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</si>
  <si>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</si>
  <si>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</si>
  <si>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</si>
  <si>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</si>
  <si>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</si>
  <si>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</si>
  <si>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</si>
  <si>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</si>
  <si>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</si>
  <si>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</si>
  <si>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</si>
  <si>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</si>
  <si>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</si>
  <si>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</si>
  <si>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</si>
  <si>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</si>
  <si>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</si>
  <si>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</si>
  <si>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</si>
  <si>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</si>
  <si>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</si>
  <si>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</si>
  <si>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</si>
  <si>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</si>
  <si>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</si>
  <si>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</si>
  <si>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</si>
  <si>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</si>
  <si>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</si>
  <si>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</si>
  <si>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</si>
  <si>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</si>
  <si>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</si>
  <si>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</si>
  <si>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</si>
  <si>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</si>
  <si>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</si>
  <si>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</si>
  <si>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</si>
  <si>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</si>
  <si>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</si>
  <si>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</si>
  <si>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</si>
  <si>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</si>
  <si>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</si>
  <si>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</si>
  <si>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</si>
  <si>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</si>
  <si>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</si>
  <si>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</si>
  <si>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</si>
  <si>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</si>
  <si>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</si>
  <si>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</si>
  <si>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</si>
  <si>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</si>
  <si>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</si>
  <si>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</si>
  <si>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</si>
  <si>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</si>
  <si>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</si>
  <si>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</si>
  <si>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</si>
  <si>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</si>
  <si>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</si>
  <si>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</si>
  <si>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</si>
  <si>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</si>
  <si>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</si>
  <si>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</si>
  <si>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</si>
  <si>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</si>
  <si>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</si>
  <si>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</si>
  <si>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</si>
  <si>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</si>
  <si>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</si>
  <si>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</si>
  <si>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</si>
  <si>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</si>
  <si>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</si>
  <si>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</si>
  <si>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</si>
  <si>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</si>
  <si>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</si>
  <si>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</si>
  <si>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</si>
  <si>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</si>
  <si>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</si>
  <si>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</si>
  <si>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</si>
  <si>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</si>
  <si>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</si>
  <si>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</si>
  <si>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</si>
  <si>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</si>
  <si>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</si>
  <si>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</si>
  <si>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</si>
  <si>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</si>
  <si>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</si>
  <si>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</si>
  <si>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</si>
  <si>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</si>
  <si>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</si>
  <si>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</si>
  <si>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</si>
  <si>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</si>
  <si>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</si>
  <si>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</si>
  <si>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</si>
  <si>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</si>
  <si>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</si>
  <si>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</si>
  <si>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</si>
  <si>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</si>
  <si>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</si>
  <si>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</si>
  <si>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</si>
  <si>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</si>
  <si>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</si>
  <si>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</si>
  <si>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</si>
  <si>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</si>
  <si>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</si>
  <si>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</si>
  <si>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</si>
  <si>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</si>
  <si>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</si>
  <si>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</si>
  <si>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</si>
  <si>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</si>
  <si>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</si>
  <si>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</si>
  <si>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</si>
  <si>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</si>
  <si>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</si>
  <si>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</si>
  <si>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</si>
  <si>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</si>
  <si>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</si>
  <si>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</si>
  <si>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</si>
  <si>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</si>
  <si>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</si>
  <si>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</si>
  <si>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</si>
  <si>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</si>
  <si>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</si>
  <si>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</si>
  <si>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</si>
  <si>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</si>
  <si>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</si>
  <si>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</si>
  <si>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</si>
  <si>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</si>
  <si>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</si>
  <si>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</si>
  <si>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</si>
  <si>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</si>
  <si>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</si>
  <si>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</si>
  <si>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</si>
  <si>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</si>
  <si>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</si>
  <si>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</si>
  <si>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</si>
  <si>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</si>
  <si>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</si>
  <si>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</si>
  <si>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</si>
  <si>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</si>
  <si>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</si>
  <si>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</si>
  <si>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</si>
  <si>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</si>
  <si>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</si>
  <si>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</si>
  <si>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</si>
  <si>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</si>
  <si>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</si>
  <si>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</si>
  <si>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</si>
  <si>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</si>
  <si>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</si>
  <si>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</si>
  <si>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</si>
  <si>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</si>
  <si>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</si>
  <si>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</si>
  <si>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</si>
  <si>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</si>
  <si>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</si>
  <si>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</si>
  <si>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</si>
  <si>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</si>
  <si>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</si>
  <si>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</si>
  <si>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</si>
  <si>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</si>
  <si>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</si>
  <si>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</si>
  <si>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</si>
  <si>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</si>
  <si>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</si>
  <si>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</si>
  <si>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</si>
  <si>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</si>
  <si>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</si>
  <si>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</si>
  <si>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</si>
  <si>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</si>
  <si>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</si>
  <si>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</si>
  <si>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</si>
  <si>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</si>
  <si>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</si>
  <si>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</si>
  <si>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</si>
  <si>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</si>
  <si>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</si>
  <si>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</si>
  <si>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</si>
  <si>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</si>
  <si>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</si>
  <si>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</si>
  <si>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</si>
  <si>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</si>
  <si>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</si>
  <si>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</si>
  <si>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</si>
  <si>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</si>
  <si>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</si>
  <si>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</si>
  <si>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</si>
  <si>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</si>
  <si>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</si>
  <si>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</si>
  <si>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</si>
  <si>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</si>
  <si>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</si>
  <si>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</si>
  <si>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</si>
  <si>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</si>
  <si>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</si>
  <si>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</si>
  <si>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</si>
  <si>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</si>
  <si>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</si>
  <si>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</si>
  <si>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</si>
  <si>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</si>
  <si>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</si>
  <si>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</si>
  <si>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</si>
  <si>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</si>
  <si>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</si>
  <si>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</si>
  <si>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</si>
  <si>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</si>
  <si>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</si>
  <si>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</si>
  <si>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</si>
  <si>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</si>
  <si>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</si>
  <si>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</si>
  <si>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</si>
  <si>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</si>
  <si>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</si>
  <si>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</si>
  <si>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</si>
  <si>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</si>
  <si>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</si>
  <si>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</si>
  <si>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</si>
  <si>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</si>
  <si>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</si>
  <si>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</si>
  <si>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</si>
  <si>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</si>
  <si>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</si>
  <si>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</si>
  <si>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</si>
  <si>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</si>
  <si>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</si>
  <si>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</si>
  <si>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</si>
  <si>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</si>
  <si>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</si>
  <si>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</si>
  <si>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</si>
  <si>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</si>
  <si>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</si>
  <si>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</si>
  <si>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</si>
  <si>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</si>
  <si>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</si>
  <si>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</si>
  <si>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</si>
  <si>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</si>
  <si>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</si>
  <si>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</si>
  <si>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</si>
  <si>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</si>
  <si>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</si>
  <si>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</si>
  <si>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</si>
  <si>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</si>
  <si>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</si>
  <si>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</si>
  <si>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</si>
  <si>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</si>
  <si>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</si>
  <si>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</si>
  <si>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</si>
  <si>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</si>
  <si>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</si>
  <si>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</si>
  <si>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</si>
  <si>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</si>
  <si>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</si>
  <si>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</si>
  <si>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</si>
  <si>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</si>
  <si>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</si>
  <si>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</si>
  <si>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</si>
  <si>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</si>
  <si>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</si>
  <si>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</si>
  <si>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</si>
  <si>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</si>
  <si>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</si>
  <si>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</si>
  <si>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</si>
  <si>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</si>
  <si>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</si>
  <si>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</si>
  <si>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</si>
  <si>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</si>
  <si>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</si>
  <si>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</si>
  <si>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</si>
  <si>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</si>
  <si>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</si>
  <si>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</si>
  <si>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</si>
  <si>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</si>
  <si>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</si>
  <si>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</si>
  <si>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</si>
  <si>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</si>
  <si>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</si>
  <si>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</si>
  <si>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</si>
  <si>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</si>
  <si>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</si>
  <si>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</si>
  <si>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</si>
  <si>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</si>
  <si>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</si>
  <si>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</si>
  <si>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</si>
  <si>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</si>
  <si>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</si>
  <si>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</si>
  <si>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</si>
  <si>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</si>
  <si>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</si>
  <si>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</si>
  <si>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</si>
  <si>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</si>
  <si>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</si>
  <si>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</si>
  <si>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</si>
  <si>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</si>
  <si>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</si>
  <si>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</si>
  <si>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</si>
  <si>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</si>
  <si>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</si>
  <si>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</si>
  <si>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</si>
  <si>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</si>
  <si>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</si>
  <si>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</si>
  <si>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</si>
  <si>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</si>
  <si>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</si>
  <si>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</si>
  <si>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</si>
  <si>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</si>
  <si>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</si>
  <si>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</si>
  <si>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</si>
  <si>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</si>
  <si>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</si>
  <si>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</si>
  <si>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</si>
  <si>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</si>
  <si>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</si>
  <si>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</si>
  <si>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</si>
  <si>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</si>
  <si>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</si>
  <si>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</si>
  <si>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</si>
  <si>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</si>
  <si>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</si>
  <si>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</si>
  <si>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</si>
  <si>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</si>
  <si>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</si>
  <si>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</si>
  <si>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</si>
  <si>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</si>
  <si>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</si>
  <si>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</si>
  <si>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</si>
  <si>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</si>
  <si>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</si>
  <si>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</si>
  <si>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</si>
  <si>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</si>
  <si>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</si>
  <si>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</si>
  <si>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</si>
  <si>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</si>
  <si>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</si>
  <si>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</si>
  <si>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</si>
  <si>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</si>
  <si>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</si>
  <si>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</si>
  <si>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</si>
  <si>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</si>
  <si>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</si>
  <si>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</si>
  <si>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</si>
  <si>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</si>
  <si>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</si>
  <si>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</si>
  <si>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</si>
  <si>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</si>
  <si>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</si>
  <si>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</si>
  <si>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</si>
  <si>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</si>
  <si>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</si>
  <si>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</si>
  <si>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</si>
  <si>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</si>
  <si>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</si>
  <si>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</si>
  <si>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</si>
  <si>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</si>
  <si>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</si>
  <si>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</si>
  <si>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</si>
  <si>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</si>
  <si>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</si>
  <si>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</si>
  <si>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</si>
  <si>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</si>
  <si>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</si>
  <si>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</si>
  <si>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</si>
  <si>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</si>
  <si>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</si>
  <si>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</si>
  <si>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</si>
  <si>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</si>
  <si>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</si>
  <si>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</si>
  <si>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</si>
  <si>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</si>
  <si>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</si>
  <si>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</si>
  <si>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</si>
  <si>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</si>
  <si>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</si>
  <si>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</si>
  <si>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</si>
  <si>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</si>
  <si>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</si>
  <si>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</si>
  <si>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</si>
  <si>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</si>
  <si>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</si>
  <si>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</si>
  <si>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</si>
  <si>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</si>
  <si>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</si>
  <si>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</si>
  <si>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</si>
  <si>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</si>
  <si>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</si>
  <si>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</si>
  <si>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</si>
  <si>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</si>
  <si>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</si>
  <si>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</si>
  <si>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</si>
  <si>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</si>
  <si>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</si>
  <si>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</si>
  <si>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</si>
  <si>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</si>
  <si>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</si>
  <si>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</si>
  <si>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</si>
  <si>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</si>
  <si>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</si>
  <si>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</si>
  <si>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</si>
  <si>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</si>
  <si>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</si>
  <si>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</si>
  <si>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</si>
  <si>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</si>
  <si>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</si>
  <si>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</si>
  <si>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</si>
  <si>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</si>
  <si>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</si>
  <si>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</si>
  <si>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</si>
  <si>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</si>
  <si>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</si>
  <si>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</si>
  <si>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</si>
  <si>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</si>
  <si>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</si>
  <si>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</si>
  <si>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</si>
  <si>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</si>
  <si>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</si>
  <si>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</si>
  <si>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</si>
  <si>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</si>
  <si>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</si>
  <si>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</si>
  <si>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</si>
  <si>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</si>
  <si>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</si>
  <si>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</si>
  <si>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</si>
  <si>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</si>
  <si>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</si>
  <si>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</si>
  <si>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</si>
  <si>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</si>
  <si>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</si>
  <si>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</si>
  <si>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</si>
  <si>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</si>
  <si>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</si>
  <si>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</si>
  <si>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</si>
  <si>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</si>
  <si>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</si>
  <si>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</si>
  <si>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</si>
  <si>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</si>
  <si>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</si>
  <si>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</si>
  <si>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</si>
  <si>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</si>
  <si>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</si>
  <si>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</si>
  <si>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</si>
  <si>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</si>
  <si>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</si>
  <si>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</si>
  <si>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</si>
  <si>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</si>
  <si>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</si>
  <si>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</si>
  <si>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</si>
  <si>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</si>
  <si>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</si>
  <si>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</si>
  <si>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</si>
  <si>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</si>
  <si>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</si>
  <si>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</si>
  <si>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</si>
  <si>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</si>
  <si>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</si>
  <si>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</si>
  <si>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</si>
  <si>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</si>
  <si>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</si>
  <si>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</si>
  <si>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</si>
  <si>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</si>
  <si>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</si>
  <si>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</si>
  <si>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</si>
  <si>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</si>
  <si>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</si>
  <si>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</si>
  <si>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</si>
  <si>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</si>
  <si>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</si>
  <si>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</si>
  <si>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</si>
  <si>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</si>
  <si>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</si>
  <si>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</si>
  <si>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</si>
  <si>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</si>
  <si>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</si>
  <si>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</si>
  <si>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</si>
  <si>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</si>
  <si>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</si>
  <si>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</si>
  <si>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</si>
  <si>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</si>
  <si>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</si>
  <si>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</si>
  <si>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</si>
  <si>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</si>
  <si>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</si>
  <si>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</si>
  <si>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</si>
  <si>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</si>
  <si>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</si>
  <si>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</si>
  <si>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</si>
  <si>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</si>
  <si>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</si>
  <si>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</si>
  <si>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</si>
  <si>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</si>
  <si>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</si>
  <si>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</si>
  <si>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</si>
  <si>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</si>
  <si>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</si>
  <si>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</si>
  <si>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</si>
  <si>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</si>
  <si>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</si>
  <si>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</si>
  <si>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</si>
  <si>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</si>
  <si>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</si>
  <si>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</si>
  <si>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</si>
  <si>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</si>
  <si>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</si>
  <si>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</si>
  <si>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</si>
  <si>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</si>
  <si>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</si>
  <si>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</si>
  <si>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</si>
  <si>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</si>
  <si>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</si>
  <si>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</si>
  <si>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</si>
  <si>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</si>
  <si>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</si>
  <si>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</si>
  <si>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</si>
  <si>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</si>
  <si>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</si>
  <si>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</si>
  <si>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</si>
  <si>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</si>
  <si>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</si>
  <si>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</si>
  <si>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</si>
  <si>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</si>
  <si>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</si>
  <si>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</si>
  <si>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</si>
  <si>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</si>
  <si>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</si>
  <si>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</si>
  <si>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</si>
  <si>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</si>
  <si>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</si>
  <si>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</si>
  <si>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</si>
  <si>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</si>
  <si>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</si>
  <si>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</si>
  <si>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</si>
  <si>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</si>
  <si>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</si>
  <si>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</si>
  <si>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</si>
  <si>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</si>
  <si>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</si>
  <si>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</si>
  <si>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</si>
  <si>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</si>
  <si>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</si>
  <si>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</si>
  <si>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</si>
  <si>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</si>
  <si>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</si>
  <si>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</si>
  <si>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</si>
  <si>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</si>
  <si>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</si>
  <si>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</si>
  <si>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</si>
  <si>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</si>
  <si>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</si>
  <si>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</si>
  <si>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</si>
  <si>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</si>
  <si>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</si>
  <si>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</si>
  <si>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</si>
  <si>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</si>
  <si>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</si>
  <si>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</si>
  <si>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</si>
  <si>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</si>
  <si>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</si>
  <si>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</si>
  <si>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</si>
  <si>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</si>
  <si>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</si>
  <si>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</si>
  <si>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</si>
  <si>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</si>
  <si>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</si>
  <si>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</si>
  <si>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</si>
  <si>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</si>
  <si>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</si>
  <si>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</si>
  <si>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</si>
  <si>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</si>
  <si>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</si>
  <si>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</si>
  <si>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</si>
  <si>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</si>
  <si>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</si>
  <si>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</si>
  <si>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</si>
  <si>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</si>
  <si>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</si>
  <si>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</si>
  <si>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</si>
  <si>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</si>
  <si>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</si>
  <si>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</si>
  <si>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</si>
  <si>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</si>
  <si>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</si>
  <si>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</si>
  <si>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</si>
  <si>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</si>
  <si>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</si>
  <si>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</si>
  <si>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</si>
  <si>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</si>
  <si>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</si>
  <si>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</si>
  <si>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</si>
  <si>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</si>
  <si>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</si>
  <si>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</si>
  <si>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</si>
  <si>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</si>
  <si>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</si>
  <si>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</si>
  <si>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</si>
  <si>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</si>
  <si>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</si>
  <si>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</si>
  <si>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</si>
  <si>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</si>
  <si>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</si>
  <si>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</si>
  <si>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</si>
  <si>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</si>
  <si>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</si>
  <si>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</si>
  <si>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</si>
  <si>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</si>
  <si>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</si>
  <si>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</si>
  <si>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</si>
  <si>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</si>
  <si>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</si>
  <si>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</si>
  <si>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</si>
  <si>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</si>
  <si>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</si>
  <si>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</si>
  <si>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</si>
  <si>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</si>
  <si>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</si>
  <si>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</si>
  <si>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</si>
  <si>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</si>
  <si>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</si>
  <si>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</si>
  <si>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</si>
  <si>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</si>
  <si>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</si>
  <si>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</si>
  <si>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</si>
  <si>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</si>
  <si>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</si>
  <si>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</si>
  <si>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</si>
  <si>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</si>
  <si>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</si>
  <si>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</si>
  <si>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</si>
  <si>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</si>
  <si>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</si>
  <si>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</si>
  <si>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</si>
  <si>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</si>
  <si>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</si>
  <si>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</si>
  <si>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</si>
  <si>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</si>
  <si>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</si>
  <si>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</si>
  <si>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</si>
  <si>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</si>
  <si>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</si>
  <si>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</si>
  <si>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</si>
  <si>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</si>
  <si>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</si>
  <si>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</si>
  <si>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</si>
  <si>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</si>
  <si>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</si>
  <si>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</si>
  <si>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</si>
  <si>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</si>
  <si>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</si>
  <si>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</si>
  <si>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</si>
  <si>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</si>
  <si>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</si>
  <si>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</si>
  <si>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</si>
  <si>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</si>
  <si>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</si>
  <si>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</si>
  <si>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</si>
  <si>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</si>
  <si>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</si>
  <si>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</si>
  <si>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</si>
  <si>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</si>
  <si>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</si>
  <si>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</si>
  <si>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</si>
  <si>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</si>
  <si>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</si>
  <si>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</si>
  <si>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</si>
  <si>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</si>
  <si>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</si>
  <si>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</si>
  <si>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</si>
  <si>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</si>
  <si>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</si>
  <si>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</si>
  <si>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</si>
  <si>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</si>
  <si>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</si>
  <si>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</si>
  <si>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</si>
  <si>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</si>
  <si>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</si>
  <si>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</si>
  <si>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</si>
  <si>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</si>
  <si>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</si>
  <si>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</si>
  <si>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</si>
  <si>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</si>
  <si>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</si>
  <si>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</si>
  <si>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</si>
  <si>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</si>
  <si>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</si>
  <si>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</si>
  <si>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</si>
  <si>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</si>
  <si>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</si>
  <si>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</si>
  <si>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</si>
  <si>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</si>
  <si>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</si>
  <si>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</si>
  <si>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</si>
  <si>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</si>
  <si>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</si>
  <si>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</si>
  <si>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</si>
  <si>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</si>
  <si>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</si>
  <si>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</si>
  <si>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</si>
  <si>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</si>
  <si>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</si>
  <si>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</si>
  <si>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</si>
  <si>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</si>
  <si>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</si>
  <si>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</si>
  <si>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</si>
  <si>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</si>
  <si>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</si>
  <si>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</si>
  <si>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</si>
  <si>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</si>
  <si>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</si>
  <si>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</si>
  <si>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</si>
  <si>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</si>
  <si>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</si>
  <si>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</si>
  <si>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</si>
  <si>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</si>
  <si>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</si>
  <si>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</si>
  <si>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</si>
  <si>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</si>
  <si>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</si>
  <si>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</si>
  <si>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</si>
  <si>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</si>
  <si>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</si>
  <si>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</si>
  <si>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</si>
  <si>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</si>
  <si>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</si>
  <si>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</si>
  <si>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</si>
  <si>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</si>
  <si>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</si>
  <si>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</si>
  <si>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</si>
  <si>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</si>
  <si>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</si>
  <si>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</si>
  <si>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</si>
  <si>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</si>
  <si>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</si>
  <si>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</si>
  <si>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</si>
  <si>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</si>
  <si>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</si>
  <si>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</si>
  <si>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</si>
  <si>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</si>
  <si>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</si>
  <si>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</si>
  <si>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</si>
  <si>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</si>
  <si>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</si>
  <si>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</si>
  <si>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</si>
  <si>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</si>
  <si>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</si>
  <si>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</si>
  <si>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</si>
  <si>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</si>
  <si>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</si>
  <si>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</si>
  <si>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</si>
  <si>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</si>
  <si>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</si>
  <si>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</si>
  <si>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</si>
  <si>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</si>
  <si>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</si>
  <si>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</si>
  <si>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</si>
  <si>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</si>
  <si>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</si>
  <si>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</si>
  <si>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</si>
  <si>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</si>
  <si>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</si>
  <si>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</si>
  <si>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</si>
  <si>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</si>
  <si>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</si>
  <si>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</si>
  <si>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</si>
  <si>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</si>
  <si>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</si>
  <si>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</si>
  <si>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</si>
  <si>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</si>
  <si>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</si>
  <si>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</si>
  <si>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</si>
  <si>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</si>
  <si>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</si>
  <si>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</si>
  <si>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</si>
  <si>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</si>
  <si>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</si>
  <si>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</si>
  <si>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</si>
  <si>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</si>
  <si>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</si>
  <si>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</si>
  <si>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</si>
  <si>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</si>
  <si>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</si>
  <si>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</si>
  <si>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</si>
  <si>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</si>
  <si>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</si>
  <si>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</si>
  <si>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</si>
  <si>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</si>
  <si>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</si>
  <si>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</si>
  <si>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</si>
  <si>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</si>
  <si>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</si>
  <si>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</si>
  <si>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</si>
  <si>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</si>
  <si>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</si>
  <si>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</si>
  <si>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</si>
  <si>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</si>
  <si>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</si>
  <si>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</si>
  <si>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</si>
  <si>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</si>
  <si>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</si>
  <si>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</si>
  <si>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</si>
  <si>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</si>
  <si>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</si>
  <si>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</si>
  <si>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</si>
  <si>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</si>
  <si>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</si>
  <si>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</si>
  <si>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</si>
  <si>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</si>
  <si>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</si>
  <si>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</si>
  <si>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</si>
  <si>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</si>
  <si>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</si>
  <si>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</si>
  <si>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</si>
  <si>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</si>
  <si>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</si>
  <si>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</si>
  <si>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</si>
  <si>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</si>
  <si>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</si>
  <si>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</si>
  <si>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</si>
  <si>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</si>
  <si>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</si>
  <si>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</si>
  <si>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</si>
  <si>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</si>
  <si>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</si>
  <si>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</si>
  <si>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</si>
  <si>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</si>
  <si>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</si>
  <si>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</si>
  <si>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</si>
  <si>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</si>
  <si>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</si>
  <si>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</si>
  <si>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</si>
  <si>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</si>
  <si>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</si>
  <si>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</si>
  <si>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</si>
  <si>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</si>
  <si>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</si>
  <si>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</si>
  <si>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</si>
  <si>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</si>
  <si>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</si>
  <si>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</si>
  <si>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</si>
  <si>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</si>
  <si>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</si>
  <si>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</si>
  <si>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</si>
  <si>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</si>
  <si>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</si>
  <si>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</si>
  <si>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</si>
  <si>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</si>
  <si>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</si>
  <si>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</si>
  <si>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</si>
  <si>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</si>
  <si>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</si>
  <si>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</si>
  <si>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</si>
  <si>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</si>
  <si>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</si>
  <si>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</si>
  <si>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</si>
  <si>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</si>
  <si>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</si>
  <si>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</si>
  <si>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</si>
  <si>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</si>
  <si>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</si>
  <si>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</si>
  <si>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</si>
  <si>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</si>
  <si>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</si>
  <si>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</si>
  <si>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</si>
  <si>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</si>
  <si>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</si>
  <si>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</si>
  <si>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</si>
  <si>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</si>
  <si>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</si>
  <si>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</si>
  <si>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</si>
  <si>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</si>
  <si>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</si>
  <si>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</si>
  <si>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</si>
  <si>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</si>
  <si>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</si>
  <si>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</si>
  <si>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</si>
  <si>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</si>
  <si>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</si>
  <si>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</si>
  <si>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</si>
  <si>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</si>
  <si>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</si>
  <si>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</si>
  <si>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</si>
  <si>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</si>
  <si>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</si>
  <si>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</si>
  <si>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</si>
  <si>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</si>
  <si>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</si>
  <si>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</si>
  <si>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</si>
  <si>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</si>
  <si>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</si>
  <si>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</si>
  <si>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</si>
  <si>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</si>
  <si>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</si>
  <si>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</si>
  <si>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</si>
  <si>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</si>
  <si>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</si>
  <si>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</si>
  <si>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</si>
  <si>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</si>
  <si>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</si>
  <si>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</si>
  <si>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</si>
  <si>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</si>
  <si>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</si>
  <si>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</si>
  <si>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</si>
  <si>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</si>
  <si>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</si>
  <si>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</si>
  <si>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</si>
  <si>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</si>
  <si>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</si>
  <si>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</si>
  <si>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</si>
  <si>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</si>
  <si>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</si>
  <si>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</si>
  <si>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</si>
  <si>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</si>
  <si>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</si>
  <si>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</si>
  <si>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</si>
  <si>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</si>
  <si>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</si>
  <si>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</si>
  <si>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</si>
  <si>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</si>
  <si>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</si>
  <si>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</si>
  <si>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</si>
  <si>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</si>
  <si>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</si>
  <si>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</si>
  <si>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</si>
  <si>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</si>
  <si>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</si>
  <si>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</si>
  <si>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</si>
  <si>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</si>
  <si>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</si>
  <si>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</si>
  <si>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</si>
  <si>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</si>
  <si>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</si>
  <si>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</si>
  <si>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</si>
  <si>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</si>
  <si>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</si>
  <si>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</si>
  <si>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</si>
  <si>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</si>
  <si>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</si>
  <si>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</si>
  <si>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</si>
  <si>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</si>
  <si>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</si>
  <si>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</si>
  <si>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</si>
  <si>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</si>
  <si>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</si>
  <si>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</si>
  <si>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</si>
  <si>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</si>
  <si>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</si>
  <si>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</si>
  <si>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</si>
  <si>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</si>
  <si>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</si>
  <si>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</si>
  <si>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</si>
  <si>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</si>
  <si>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</si>
  <si>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</si>
  <si>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</si>
  <si>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</si>
  <si>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</si>
  <si>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</si>
  <si>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</si>
  <si>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</si>
  <si>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</si>
  <si>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</si>
  <si>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</si>
  <si>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</si>
  <si>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</si>
  <si>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</si>
  <si>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</si>
  <si>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</si>
  <si>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</si>
  <si>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</si>
  <si>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</si>
  <si>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</si>
  <si>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</si>
  <si>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</si>
  <si>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</si>
  <si>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</si>
  <si>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</si>
  <si>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</si>
  <si>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</si>
  <si>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</si>
  <si>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</si>
  <si>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</si>
  <si>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</si>
  <si>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</si>
  <si>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</si>
  <si>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</si>
  <si>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</si>
  <si>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</si>
  <si>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</si>
  <si>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</si>
  <si>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</si>
  <si>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</si>
  <si>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</si>
  <si>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</si>
  <si>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</si>
  <si>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</si>
  <si>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</si>
  <si>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</si>
  <si>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</si>
  <si>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</si>
  <si>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</si>
  <si>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</si>
  <si>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</si>
  <si>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</si>
  <si>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</si>
  <si>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</si>
  <si>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</si>
  <si>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</si>
  <si>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</si>
  <si>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</si>
  <si>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</si>
  <si>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</si>
  <si>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</si>
  <si>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</si>
  <si>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</si>
  <si>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</si>
  <si>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</si>
  <si>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</si>
  <si>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</si>
  <si>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</si>
  <si>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</si>
  <si>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</si>
  <si>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</si>
  <si>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</si>
  <si>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</si>
  <si>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</si>
  <si>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</si>
  <si>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</si>
  <si>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</si>
  <si>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</si>
  <si>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</si>
  <si>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</si>
  <si>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</si>
  <si>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</si>
  <si>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</si>
  <si>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</si>
  <si>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</si>
  <si>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</si>
  <si>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</si>
  <si>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</si>
  <si>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</si>
  <si>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</si>
  <si>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</si>
  <si>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</si>
  <si>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</si>
  <si>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</si>
  <si>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</si>
  <si>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</si>
  <si>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</si>
  <si>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</si>
  <si>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</si>
  <si>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</si>
  <si>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</si>
  <si>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</si>
  <si>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</si>
  <si>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</si>
  <si>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</si>
  <si>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</si>
  <si>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</si>
  <si>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</si>
  <si>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</si>
  <si>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</si>
  <si>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</si>
  <si>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</si>
  <si>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</si>
  <si>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</si>
  <si>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</si>
  <si>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</si>
  <si>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</si>
  <si>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</si>
  <si>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</si>
  <si>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</si>
  <si>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</si>
  <si>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</si>
  <si>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</si>
  <si>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</si>
  <si>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</si>
  <si>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</si>
  <si>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</si>
  <si>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</si>
  <si>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</si>
  <si>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</si>
  <si>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</si>
  <si>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</si>
  <si>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</si>
  <si>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</si>
  <si>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</si>
  <si>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</si>
  <si>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</si>
  <si>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</si>
  <si>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</si>
  <si>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</si>
  <si>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</si>
  <si>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</si>
  <si>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</si>
  <si>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</si>
  <si>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</si>
  <si>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</si>
  <si>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</si>
  <si>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</si>
  <si>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</si>
  <si>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</si>
  <si>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</si>
  <si>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</si>
  <si>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</si>
  <si>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</si>
  <si>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</si>
  <si>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</si>
  <si>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</si>
  <si>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</si>
  <si>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</si>
  <si>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</si>
  <si>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</si>
  <si>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</si>
  <si>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</si>
  <si>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</si>
  <si>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</si>
  <si>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</si>
  <si>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</si>
  <si>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</si>
  <si>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</si>
  <si>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</si>
  <si>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</si>
  <si>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</si>
  <si>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</si>
  <si>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</si>
  <si>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</si>
  <si>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</si>
  <si>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</si>
  <si>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</si>
  <si>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</si>
  <si>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</si>
  <si>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</si>
  <si>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</si>
  <si>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</si>
  <si>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</si>
  <si>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</si>
  <si>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</si>
  <si>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</si>
  <si>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</si>
  <si>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</si>
  <si>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</si>
  <si>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</si>
  <si>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</si>
  <si>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</si>
  <si>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</si>
  <si>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</si>
  <si>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</si>
  <si>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</si>
  <si>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</si>
  <si>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</si>
  <si>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</si>
  <si>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</si>
  <si>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</si>
  <si>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</si>
  <si>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</si>
  <si>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</si>
  <si>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</si>
  <si>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</si>
  <si>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</si>
  <si>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</si>
  <si>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</si>
  <si>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</si>
  <si>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</si>
  <si>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</si>
  <si>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</si>
  <si>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</si>
  <si>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</si>
  <si>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</si>
  <si>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</si>
  <si>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</si>
  <si>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</si>
  <si>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</si>
  <si>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</si>
  <si>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</si>
  <si>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</si>
  <si>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</si>
  <si>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</si>
  <si>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</si>
  <si>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</si>
  <si>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</si>
  <si>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</si>
  <si>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</si>
  <si>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</si>
  <si>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</si>
  <si>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</si>
  <si>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</si>
  <si>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</si>
  <si>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</si>
  <si>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</si>
  <si>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</si>
  <si>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</si>
  <si>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</si>
  <si>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</si>
  <si>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</si>
  <si>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</si>
  <si>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</si>
  <si>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</si>
  <si>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</si>
  <si>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</si>
  <si>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</si>
  <si>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</si>
  <si>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</si>
  <si>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</si>
  <si>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</si>
  <si>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</si>
  <si>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</si>
  <si>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</si>
  <si>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</si>
  <si>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</si>
  <si>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</si>
  <si>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</si>
  <si>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</si>
  <si>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</si>
  <si>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</si>
  <si>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</si>
  <si>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</si>
  <si>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</si>
  <si>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</si>
  <si>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</si>
  <si>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</si>
  <si>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</si>
  <si>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</si>
  <si>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</si>
  <si>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</si>
  <si>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</si>
  <si>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</si>
  <si>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</si>
  <si>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</si>
  <si>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</si>
  <si>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</si>
  <si>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</si>
  <si>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</si>
  <si>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</si>
  <si>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</si>
  <si>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</si>
  <si>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</si>
  <si>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</si>
  <si>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</si>
  <si>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</si>
  <si>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</si>
  <si>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</si>
  <si>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</si>
  <si>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</si>
  <si>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</si>
  <si>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</si>
  <si>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</si>
  <si>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</si>
  <si>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</si>
  <si>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</si>
  <si>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</si>
  <si>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</si>
  <si>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</si>
  <si>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</si>
  <si>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</si>
  <si>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</si>
  <si>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</si>
  <si>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</si>
  <si>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</si>
  <si>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</si>
  <si>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</si>
  <si>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</si>
  <si>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</si>
  <si>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</si>
  <si>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</si>
  <si>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</si>
  <si>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</si>
  <si>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</si>
  <si>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</si>
  <si>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</si>
  <si>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</si>
  <si>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</si>
  <si>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</si>
  <si>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</si>
  <si>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</si>
  <si>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</si>
  <si>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</si>
  <si>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</si>
  <si>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</si>
  <si>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</si>
  <si>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</si>
  <si>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</si>
  <si>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</si>
  <si>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</si>
  <si>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</si>
  <si>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</si>
  <si>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</si>
  <si>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</si>
  <si>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</si>
  <si>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</si>
  <si>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</si>
  <si>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</si>
  <si>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</si>
  <si>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</si>
  <si>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</si>
  <si>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</si>
  <si>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</si>
  <si>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</si>
  <si>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</si>
  <si>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</si>
  <si>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</si>
  <si>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</si>
  <si>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</si>
  <si>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</si>
  <si>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</si>
  <si>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</si>
  <si>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</si>
  <si>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</si>
  <si>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</si>
  <si>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</si>
  <si>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</si>
  <si>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</si>
  <si>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</si>
  <si>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</si>
  <si>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</si>
  <si>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</si>
  <si>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</si>
  <si>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</si>
  <si>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</si>
  <si>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</si>
  <si>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</si>
  <si>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</si>
  <si>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</si>
  <si>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</si>
  <si>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</si>
  <si>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</si>
  <si>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</si>
  <si>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</si>
  <si>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</si>
  <si>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</si>
  <si>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</si>
  <si>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</si>
  <si>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</si>
  <si>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</si>
  <si>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</si>
  <si>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</si>
  <si>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</si>
  <si>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</si>
  <si>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</si>
  <si>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</si>
  <si>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</si>
  <si>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</si>
  <si>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</si>
  <si>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</si>
  <si>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</si>
  <si>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</si>
  <si>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</si>
  <si>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</si>
  <si>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</si>
  <si>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</si>
  <si>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</si>
  <si>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</si>
  <si>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</si>
  <si>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</si>
  <si>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</si>
  <si>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</si>
  <si>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</si>
  <si>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</si>
  <si>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</si>
  <si>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</si>
  <si>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</si>
  <si>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</si>
  <si>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</si>
  <si>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</si>
  <si>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</si>
  <si>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</si>
  <si>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</si>
  <si>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</si>
  <si>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</si>
  <si>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</si>
  <si>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</si>
  <si>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</si>
  <si>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</si>
  <si>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</si>
  <si>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</si>
  <si>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</si>
  <si>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</si>
  <si>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</si>
  <si>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</si>
  <si>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</si>
  <si>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</si>
  <si>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</si>
  <si>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</si>
  <si>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r>
  </si>
  <si>
    <r>
      <rPr>
        <sz val="11"/>
        <color rgb="FF000000"/>
        <rFont val="Verdana"/>
        <family val="2"/>
      </rPr>
      <t>A SOC 2 Type I audited report for Impact is available by request under NDA. Instructure's information security policies and standards are also independently audited annually on the International Organization for Standardization's (ISO) 27000 suite of standards.</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</si>
  <si>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</si>
  <si>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</si>
  <si>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</si>
  <si>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</si>
  <si>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</si>
  <si>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</si>
  <si>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</si>
  <si>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</si>
  <si>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</si>
  <si>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</si>
  <si>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</si>
  <si>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</si>
  <si>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</si>
  <si>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Impact has not received a third party security assessment in the last year, however, included in our third-party testing program is enterprise testing of our own security program, platforms, and infrastructure.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</si>
  <si>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</si>
  <si>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</si>
  <si>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</si>
  <si>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</si>
  <si>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</si>
  <si>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</si>
  <si>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</si>
  <si>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</si>
  <si>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</si>
  <si>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</si>
  <si>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</si>
  <si>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</si>
  <si>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</si>
  <si>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</si>
  <si>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</si>
  <si>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</si>
  <si>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</si>
  <si>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</si>
  <si>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</si>
  <si>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</si>
  <si>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</si>
  <si>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</si>
  <si>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</si>
  <si>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</si>
  <si>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</si>
  <si>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</si>
  <si>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</si>
  <si>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</si>
  <si>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</si>
  <si>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</si>
  <si>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</si>
  <si>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</si>
  <si>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</si>
  <si>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</si>
  <si>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</si>
  <si>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</si>
  <si>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 report for Impact.</t>
    </r>
  </si>
  <si>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1"/>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xml:space="preserve"> </t>
    </r>
    <r>
      <rPr>
        <sz val="11"/>
        <color rgb="FF000000"/>
        <rFont val="Verdana"/>
        <family val="2"/>
      </rPr>
      <t>• Instructure Global Ltd.</t>
    </r>
    <r>
      <rPr>
        <sz val="12"/>
        <color rgb="FF000000"/>
        <rFont val="Verdana"/>
        <family val="2"/>
      </rPr>
      <t xml:space="preserve">
</t>
    </r>
    <r>
      <rPr>
        <sz val="12"/>
        <color rgb="FF000000"/>
        <rFont val="Verdana"/>
        <family val="2"/>
      </rPr>
      <t xml:space="preserve"> </t>
    </r>
    <r>
      <rPr>
        <sz val="11"/>
        <color rgb="FF000000"/>
        <rFont val="Verdana"/>
        <family val="2"/>
      </rPr>
      <t>• Instructure Australia Pty Ltd.</t>
    </r>
    <r>
      <rPr>
        <sz val="12"/>
        <color rgb="FF000000"/>
        <rFont val="Verdana"/>
        <family val="2"/>
      </rPr>
      <t xml:space="preserve">
</t>
    </r>
    <r>
      <rPr>
        <sz val="12"/>
        <color rgb="FF000000"/>
        <rFont val="Verdana"/>
        <family val="2"/>
      </rPr>
      <t xml:space="preserve"> </t>
    </r>
    <r>
      <rPr>
        <sz val="11"/>
        <color rgb="FF000000"/>
        <rFont val="Verdana"/>
        <family val="2"/>
      </rPr>
      <t>• Instructure Hong Kong Ltd.</t>
    </r>
    <r>
      <rPr>
        <sz val="12"/>
        <color rgb="FF000000"/>
        <rFont val="Verdana"/>
        <family val="2"/>
      </rPr>
      <t xml:space="preserve">
</t>
    </r>
    <r>
      <rPr>
        <sz val="12"/>
        <color rgb="FF000000"/>
        <rFont val="Verdana"/>
        <family val="2"/>
      </rPr>
      <t xml:space="preserve"> </t>
    </r>
    <r>
      <rPr>
        <sz val="11"/>
        <color rgb="FF000000"/>
        <rFont val="Verdana"/>
        <family val="2"/>
      </rPr>
      <t>• Instructure Singapore Ltd.</t>
    </r>
    <r>
      <rPr>
        <sz val="12"/>
        <color rgb="FF000000"/>
        <rFont val="Verdana"/>
        <family val="2"/>
      </rPr>
      <t xml:space="preserve">
</t>
    </r>
    <r>
      <rPr>
        <sz val="12"/>
        <color rgb="FF000000"/>
        <rFont val="Verdana"/>
        <family val="2"/>
      </rPr>
      <t xml:space="preserve"> </t>
    </r>
    <r>
      <rPr>
        <sz val="11"/>
        <color rgb="FF000000"/>
        <rFont val="Verdana"/>
        <family val="2"/>
      </rPr>
      <t>• Instructure Sweden AB</t>
    </r>
    <r>
      <rPr>
        <sz val="12"/>
        <color rgb="FF000000"/>
        <rFont val="Verdana"/>
        <family val="2"/>
      </rPr>
      <t xml:space="preserve">
</t>
    </r>
    <r>
      <rPr>
        <sz val="12"/>
        <color rgb="FF000000"/>
        <rFont val="Verdana"/>
        <family val="2"/>
      </rPr>
      <t xml:space="preserve"> </t>
    </r>
    <r>
      <rPr>
        <sz val="11"/>
        <color rgb="FF000000"/>
        <rFont val="Verdana"/>
        <family val="2"/>
      </rPr>
      <t>• Instructure Licenciamento de Software Ltda. - "Instructure Brasil"</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</si>
  <si>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</si>
  <si>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inst.bid/impact/dl</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</si>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</sst>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0.66666666666666663</c:v>
                </c:pt>
                <c:pt idx="3">
                  <c:v>1</c:v>
                </c:pt>
                <c:pt idx="4">
                  <c:v>0.3783783783783784</c:v>
                </c:pt>
                <c:pt idx="5">
                  <c:v>0.7857142857142857</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No</v>
      </c>
      <c r="O37" s="61" t="str">
        <f>IF(LEN(VLOOKUP(B37,'Analyst Report'!$A$31:$I$119,7,FALSE))= 0,"",VLOOKUP(B37,'Analyst Report'!$A$31:$I$119,7,FALSE))</f>
        <v/>
      </c>
      <c r="P37" s="61">
        <f t="shared" si="1"/>
        <v>0</v>
      </c>
      <c r="Q37" s="61">
        <v>20</v>
      </c>
      <c r="R37" s="61">
        <f>IF(LEN(VLOOKUP(B37,'Analyst Report'!$A$31:$I$119,9,FALSE))= 0,VLOOKUP(B37,'Analyst Report'!$A$31:$I$119,8,FALSE),VLOOKUP(B37,'Analyst Report'!$A$31:$I$119,9,FALSE))</f>
        <v>20</v>
      </c>
      <c r="S37" s="61">
        <f t="shared" si="2"/>
        <v>20</v>
      </c>
      <c r="T37" s="61">
        <f t="shared" si="3"/>
        <v>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No</v>
      </c>
      <c r="O45" s="61" t="str">
        <f>IF(LEN(VLOOKUP(B45,'Analyst Report'!$A$31:$I$119,7,FALSE))= 0,"",VLOOKUP(B45,'Analyst Report'!$A$31:$I$119,7,FALSE))</f>
        <v/>
      </c>
      <c r="P45" s="61">
        <f t="shared" si="1"/>
        <v>0</v>
      </c>
      <c r="Q45" s="61">
        <v>20</v>
      </c>
      <c r="R45" s="61">
        <f>IF(LEN(VLOOKUP(B45,'Analyst Report'!$A$31:$I$119,9,FALSE))= 0,VLOOKUP(B45,'Analyst Report'!$A$31:$I$119,8,FALSE),VLOOKUP(B45,'Analyst Report'!$A$31:$I$119,9,FALSE))</f>
        <v>20</v>
      </c>
      <c r="S45" s="61">
        <f t="shared" si="2"/>
        <v>20</v>
      </c>
      <c r="T45" s="61">
        <f t="shared" si="3"/>
        <v>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No</v>
      </c>
      <c r="O65" s="61" t="str">
        <f>IF(LEN(VLOOKUP(B65,'Analyst Report'!$A$31:$I$119,7,FALSE))= 0,"",VLOOKUP(B65,'Analyst Report'!$A$31:$I$119,7,FALSE))</f>
        <v/>
      </c>
      <c r="P65" s="61">
        <f t="shared" si="1"/>
        <v>0</v>
      </c>
      <c r="Q65" s="61">
        <v>15</v>
      </c>
      <c r="R65" s="61">
        <f>IF(LEN(VLOOKUP(B65,'Analyst Report'!$A$31:$I$119,9,FALSE))= 0,VLOOKUP(B65,'Analyst Report'!$A$31:$I$119,8,FALSE),VLOOKUP(B65,'Analyst Report'!$A$31:$I$119,9,FALSE))</f>
        <v>15</v>
      </c>
      <c r="S65" s="61">
        <f t="shared" si="2"/>
        <v>15</v>
      </c>
      <c r="T65" s="61">
        <f t="shared" si="3"/>
        <v>0</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175</v>
      </c>
      <c r="H3" s="129">
        <f>SUMIFS(Questions!S:S,Questions!B:B,D3)</f>
        <v>215</v>
      </c>
      <c r="I3" s="132">
        <f t="shared" si="0"/>
        <v>0.81395348837209303</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55</v>
      </c>
      <c r="H7" s="129">
        <f>SUMIFS(Questions!S:S,Questions!B:B,D7)</f>
        <v>70</v>
      </c>
      <c r="I7" s="132">
        <f t="shared" si="2"/>
        <v>0.7857142857142857</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0.79202279202279202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1390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9"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02" zoomScaleNormal="100" workbookViewId="0">
      <selection activeCell="E37" sqref="E3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v>45197</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2269</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2270</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2271</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2271</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2272</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2273</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2274</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2274</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2275</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2274</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2276</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2277</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8"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9" t="s">
        <v>2331</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2316</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2317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0" t="s">
        <v>2333</v>
      </c>
      <c r="D30" s="291"/>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2286</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6" t="s">
        <v>2265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2318</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2319</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2320</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2321</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2322</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244</v>
      </c>
      <c r="D53" s="24" t="s">
        <v>2265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2323</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2324</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2325</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2326</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2327</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2328</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2289</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2329</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2292</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244</v>
      </c>
      <c r="D76" s="259" t="s">
        <v>2293</v>
      </c>
      <c r="E76" s="21" t="str">
        <f>IF((C76=""),VLOOKUP(A76,Questions!$B$18:$G$109,4,FALSE),IF(C76="Yes",VLOOKUP(A76,Questions!$B$18:$G$109,6,FALSE),IF(C76="No",VLOOKUP(A76,Questions!$B$18:$G$109,5,FALSE),"N/A")))</f>
        <v>State plans to have your systems and applications assessed by a third party.</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2265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2297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2298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2299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2300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2332</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2301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2302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2300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2303</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9" t="s">
        <v>2304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9" t="s">
        <v>2305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2306</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2307</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2335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9" t="s">
        <v>2308</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2309</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2311</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2330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2312</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2313</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2314</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2315</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4" t="s">
        <v>25</v>
      </c>
      <c r="B5" s="316" t="str">
        <f>'HECVAT - Lite | Vendor Response'!C6</f>
        <v>Instructure</v>
      </c>
      <c r="C5" s="270"/>
      <c r="D5" s="230"/>
      <c r="E5" s="230"/>
      <c r="F5" s="74" t="s">
        <v>27</v>
      </c>
      <c r="G5" s="312" t="str">
        <f>'HECVAT - Lite | Vendor Response'!C7</f>
        <v>Impact by Instructure</v>
      </c>
      <c r="H5" s="268"/>
      <c r="I5" s="270"/>
    </row>
    <row r="6" spans="1:9" ht="48" customHeight="1" x14ac:dyDescent="0.2">
      <c r="A6" s="74" t="s">
        <v>35</v>
      </c>
      <c r="B6" s="317" t="str">
        <f>'HECVAT - Lite | Vendor Response'!C11</f>
        <v>See GNRL-08 for Instructure's contact information.</v>
      </c>
      <c r="C6" s="270"/>
      <c r="D6" s="231"/>
      <c r="E6" s="231"/>
      <c r="F6" s="74" t="s">
        <v>29</v>
      </c>
      <c r="G6" s="312"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07" t="str">
        <f>'HECVAT - Lite | Vendor Response'!C12</f>
        <v>See GNRL-08 for Instructure's contact information.</v>
      </c>
      <c r="C7" s="264"/>
      <c r="D7" s="232"/>
      <c r="E7" s="232"/>
      <c r="F7" s="74" t="s">
        <v>147</v>
      </c>
      <c r="G7" s="297" t="s">
        <v>148</v>
      </c>
      <c r="H7" s="298"/>
      <c r="I7" s="264"/>
    </row>
    <row r="8" spans="1:9" ht="48" customHeight="1" x14ac:dyDescent="0.2">
      <c r="A8" s="233" t="s">
        <v>149</v>
      </c>
      <c r="B8" s="308" t="str">
        <f>'HECVAT - Lite | Vendor Response'!C13</f>
        <v>Please reach out to your designated Customer Success Manager or Sales representative.
 For new clients, contact info@instructure.com</v>
      </c>
      <c r="C8" s="301"/>
      <c r="D8" s="234"/>
      <c r="E8" s="231"/>
      <c r="F8" s="235" t="s">
        <v>150</v>
      </c>
      <c r="G8" s="299">
        <f>'HECVAT - Lite | Vendor Response'!C3</f>
        <v>45197</v>
      </c>
      <c r="H8" s="300"/>
      <c r="I8" s="301"/>
    </row>
    <row r="9" spans="1:9" ht="24" customHeight="1" thickBot="1" x14ac:dyDescent="0.25">
      <c r="A9" s="173"/>
      <c r="B9" s="174"/>
      <c r="C9" s="174"/>
      <c r="D9" s="171"/>
      <c r="E9" s="171"/>
      <c r="F9" s="171"/>
      <c r="G9" s="172"/>
      <c r="H9" s="172"/>
      <c r="I9" s="172"/>
    </row>
    <row r="10" spans="1:9" ht="48" customHeight="1" thickBot="1" x14ac:dyDescent="0.2">
      <c r="A10" s="304" t="s">
        <v>2236</v>
      </c>
      <c r="B10" s="306"/>
      <c r="C10" s="170" t="s">
        <v>816</v>
      </c>
      <c r="D10" s="302"/>
      <c r="E10" s="302"/>
      <c r="F10" s="303"/>
      <c r="G10" s="303"/>
      <c r="H10" s="303"/>
      <c r="I10" s="303"/>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175</v>
      </c>
      <c r="G14" s="244">
        <f>Values!I3</f>
        <v>0.81395348837209303</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55</v>
      </c>
      <c r="G18" s="244">
        <f>Values!I7</f>
        <v>0.7857142857142857</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1390</v>
      </c>
      <c r="G25" s="249">
        <f>F25/D25</f>
        <v>0.79202279202279202</v>
      </c>
      <c r="H25" s="36"/>
      <c r="I25" s="36"/>
    </row>
    <row r="26" spans="1:10" ht="15.75" customHeight="1" thickBot="1" x14ac:dyDescent="0.2">
      <c r="A26" s="36"/>
      <c r="B26" s="36"/>
      <c r="C26" s="33"/>
      <c r="D26" s="36"/>
      <c r="E26" s="168"/>
      <c r="F26" s="168"/>
      <c r="G26" s="168"/>
      <c r="H26" s="168"/>
      <c r="I26" s="168"/>
    </row>
    <row r="27" spans="1:10" ht="48" customHeight="1" thickBot="1" x14ac:dyDescent="0.25">
      <c r="A27" s="309"/>
      <c r="B27" s="310"/>
      <c r="C27" s="310"/>
      <c r="D27" s="310"/>
      <c r="E27" s="187" t="s">
        <v>56</v>
      </c>
      <c r="F27" s="304" t="s">
        <v>2237</v>
      </c>
      <c r="G27" s="305"/>
      <c r="H27" s="305"/>
      <c r="I27" s="306"/>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1"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296"/>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5"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D37" s="296"/>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No</v>
      </c>
      <c r="D51" s="198" t="str">
        <f>'HECVAT - Lite | Vendor Response'!D44</f>
        <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No</v>
      </c>
      <c r="D60" s="198" t="str">
        <f>'HECVAT - Lite | Vendor Response'!D53</f>
        <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No</v>
      </c>
      <c r="D83" s="198" t="str">
        <f>'HECVAT - Lite | Vendor Response'!D76</f>
        <v>Impact has not received a third party security assessment in the last year, however, included in our third-party testing program is enterprise testing of our own security program, platforms, and infrastructure.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31"/>
    </row>
    <row r="4" spans="1:26" ht="32.25" customHeight="1" x14ac:dyDescent="0.2">
      <c r="A4" s="101" t="s">
        <v>928</v>
      </c>
      <c r="B4" s="330"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31"/>
    </row>
    <row r="5" spans="1:26" ht="36" customHeight="1" x14ac:dyDescent="0.2">
      <c r="A5" s="332"/>
      <c r="B5" s="298"/>
      <c r="C5" s="264"/>
      <c r="D5" s="336" t="s">
        <v>929</v>
      </c>
      <c r="E5" s="270"/>
      <c r="F5" s="337"/>
      <c r="G5" s="298"/>
      <c r="H5" s="338"/>
    </row>
    <row r="6" spans="1:26" ht="35.25" customHeight="1" x14ac:dyDescent="0.2">
      <c r="A6" s="333"/>
      <c r="B6" s="334"/>
      <c r="C6" s="335"/>
      <c r="D6" s="102">
        <f>Values!J8</f>
        <v>0.79202279202279202</v>
      </c>
      <c r="E6" s="103" t="str">
        <f>IF(D6&gt;=0.9,"A",IF(D6&gt;=0.8,"B",IF(D6&gt;=0.7,"C",IF(D6&gt;=0.6,"D","F"))))</f>
        <v>C</v>
      </c>
      <c r="F6" s="339"/>
      <c r="G6" s="334"/>
      <c r="H6" s="340"/>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0.81395348837209303</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0.7857142857142857</v>
      </c>
      <c r="C12" s="112" t="str">
        <f t="shared" ref="C12:G12" si="1">IF(AND(C$8&lt;$B12,$B12&lt;=C$9),$B12,"")</f>
        <v/>
      </c>
      <c r="D12" s="112" t="str">
        <f t="shared" si="1"/>
        <v/>
      </c>
      <c r="E12" s="112">
        <f t="shared" si="1"/>
        <v>0.7857142857142857</v>
      </c>
      <c r="F12" s="112" t="str">
        <f t="shared" si="1"/>
        <v/>
      </c>
      <c r="G12" s="112" t="str">
        <f t="shared" si="1"/>
        <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
      </c>
      <c r="D28" s="226"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
      </c>
      <c r="D31" s="226"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D45" s="226"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 Denne</dc:creator>
  <cp:keywords/>
  <dc:description/>
  <cp:lastModifiedBy>Gary Denne</cp:lastModifiedBy>
  <dcterms:created xsi:type="dcterms:W3CDTF">2018-08-03T18:00:06Z</dcterms:created>
  <dcterms:modified xsi:type="dcterms:W3CDTF">2024-03-24T23:35:06Z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